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autoCompressPictures="0" defaultThemeVersion="166925"/>
  <mc:AlternateContent xmlns:mc="http://schemas.openxmlformats.org/markup-compatibility/2006">
    <mc:Choice Requires="x15">
      <x15ac:absPath xmlns:x15ac="http://schemas.microsoft.com/office/spreadsheetml/2010/11/ac" url="C:\Users\fbarrera\Documents\PUBLICABLES LINK TRASPARENCIA 2020\"/>
    </mc:Choice>
  </mc:AlternateContent>
  <xr:revisionPtr revIDLastSave="0" documentId="13_ncr:1_{265E0C9D-9E90-4A34-8F6E-EBCD6C5F4AE8}" xr6:coauthVersionLast="45" xr6:coauthVersionMax="45" xr10:uidLastSave="{00000000-0000-0000-0000-000000000000}"/>
  <bookViews>
    <workbookView xWindow="-120" yWindow="-120" windowWidth="24240" windowHeight="13140" activeTab="1" xr2:uid="{00000000-000D-0000-FFFF-FFFF00000000}"/>
  </bookViews>
  <sheets>
    <sheet name="Hoja7" sheetId="24" r:id="rId1"/>
    <sheet name="Formato PAI 2020" sheetId="3" r:id="rId2"/>
    <sheet name="Formato hitos del PAI (2)" sheetId="23" state="hidden" r:id="rId3"/>
    <sheet name="Hoja3" sheetId="16" state="hidden" r:id="rId4"/>
    <sheet name="Hoja6" sheetId="21" state="hidden" r:id="rId5"/>
    <sheet name="Hoja1" sheetId="14" state="hidden" r:id="rId6"/>
    <sheet name="Hoja4" sheetId="17" state="hidden" r:id="rId7"/>
    <sheet name="Hoja5" sheetId="18" state="hidden" r:id="rId8"/>
    <sheet name="Hoja2" sheetId="20"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2" hidden="1">'Formato hitos del PAI (2)'!$A$6:$BD$549</definedName>
    <definedName name="_xlnm._FilterDatabase" localSheetId="1" hidden="1">'Formato PAI 2020'!$A$5:$XEV$286</definedName>
  </definedNames>
  <calcPr calcId="191029"/>
  <pivotCaches>
    <pivotCache cacheId="2" r:id="rId2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U278" i="3" l="1"/>
  <c r="E278" i="3"/>
  <c r="AU277" i="3"/>
  <c r="E277" i="3"/>
  <c r="AU276" i="3"/>
  <c r="E276" i="3"/>
  <c r="AU275" i="3"/>
  <c r="E275" i="3"/>
  <c r="AU274" i="3"/>
  <c r="E274" i="3"/>
  <c r="AU273" i="3"/>
  <c r="E273" i="3"/>
  <c r="AU272" i="3"/>
  <c r="E272" i="3"/>
  <c r="AU271" i="3"/>
  <c r="E271" i="3"/>
  <c r="AU270" i="3"/>
  <c r="E270" i="3"/>
  <c r="AU269" i="3"/>
  <c r="E269" i="3"/>
  <c r="AU268" i="3"/>
  <c r="E268" i="3"/>
  <c r="AU267" i="3"/>
  <c r="E267" i="3"/>
  <c r="AU266" i="3"/>
  <c r="E266" i="3"/>
  <c r="AU265" i="3"/>
  <c r="E265" i="3"/>
  <c r="AU264" i="3"/>
  <c r="E264" i="3"/>
  <c r="AU263" i="3"/>
  <c r="E263" i="3"/>
  <c r="AU262" i="3"/>
  <c r="E262" i="3"/>
  <c r="AU261" i="3"/>
  <c r="E261" i="3"/>
  <c r="AU260" i="3"/>
  <c r="E260" i="3"/>
  <c r="AU259" i="3"/>
  <c r="E259" i="3"/>
  <c r="AU258" i="3"/>
  <c r="E258" i="3"/>
  <c r="AU257" i="3"/>
  <c r="E257" i="3"/>
  <c r="AU256" i="3"/>
  <c r="E256" i="3"/>
  <c r="AU255" i="3"/>
  <c r="E255" i="3"/>
  <c r="AU254" i="3"/>
  <c r="E254" i="3"/>
  <c r="AU253" i="3"/>
  <c r="E253" i="3"/>
  <c r="AU252" i="3"/>
  <c r="E252" i="3"/>
  <c r="AU251" i="3"/>
  <c r="E251" i="3"/>
  <c r="AU250" i="3"/>
  <c r="E250" i="3"/>
  <c r="E249" i="3"/>
  <c r="E248" i="3"/>
  <c r="E247" i="3"/>
  <c r="AR246" i="3"/>
  <c r="E246" i="3"/>
  <c r="E245" i="3"/>
  <c r="E244" i="3"/>
  <c r="AR243" i="3"/>
  <c r="E243" i="3"/>
  <c r="E242" i="3"/>
  <c r="E241" i="3"/>
  <c r="E240" i="3"/>
  <c r="AU239" i="3"/>
  <c r="E239" i="3"/>
  <c r="AU238" i="3"/>
  <c r="E238" i="3"/>
  <c r="AU237" i="3"/>
  <c r="E237" i="3"/>
  <c r="AU236" i="3"/>
  <c r="E236" i="3"/>
  <c r="AU235" i="3"/>
  <c r="E235" i="3"/>
  <c r="AU234" i="3"/>
  <c r="E234" i="3"/>
  <c r="AU233" i="3"/>
  <c r="E233" i="3"/>
  <c r="AU232" i="3"/>
  <c r="E232" i="3"/>
  <c r="AR231" i="3"/>
  <c r="E231" i="3"/>
  <c r="AU230" i="3"/>
  <c r="AR230" i="3"/>
  <c r="E230" i="3"/>
  <c r="AU229" i="3"/>
  <c r="AR229" i="3"/>
  <c r="E229" i="3"/>
  <c r="AU228" i="3"/>
  <c r="AR228" i="3"/>
  <c r="E228" i="3"/>
  <c r="AO227" i="3"/>
  <c r="AR227" i="3" s="1"/>
  <c r="AU227" i="3"/>
  <c r="AP227" i="3"/>
  <c r="AQ227" i="3"/>
  <c r="E227" i="3"/>
  <c r="AU226" i="3"/>
  <c r="AR226" i="3"/>
  <c r="E226" i="3"/>
  <c r="AU225" i="3"/>
  <c r="AR225" i="3"/>
  <c r="E225" i="3"/>
  <c r="AU145" i="3"/>
  <c r="AO143" i="3"/>
  <c r="AP143" i="3" s="1"/>
  <c r="AU138" i="3"/>
  <c r="AU136" i="3"/>
  <c r="AU135" i="3"/>
  <c r="AU134" i="3"/>
  <c r="AU133" i="3"/>
  <c r="AU132" i="3"/>
  <c r="AU131" i="3"/>
  <c r="AU129" i="3"/>
  <c r="AU128" i="3"/>
  <c r="AU127" i="3"/>
  <c r="AU125" i="3"/>
  <c r="BA125" i="3" s="1"/>
  <c r="BG125" i="3" s="1"/>
  <c r="AU123" i="3"/>
  <c r="AU122" i="3"/>
  <c r="AU121" i="3"/>
  <c r="AU120" i="3"/>
  <c r="AU119" i="3"/>
  <c r="AU118" i="3"/>
  <c r="AU117" i="3"/>
  <c r="BG115" i="3"/>
  <c r="AR113" i="3"/>
  <c r="AR111" i="3"/>
  <c r="BG110" i="3"/>
  <c r="BA110" i="3"/>
  <c r="AU109" i="3"/>
  <c r="AU108" i="3"/>
  <c r="AU107" i="3"/>
  <c r="AU106" i="3"/>
  <c r="AU105" i="3"/>
  <c r="AU104" i="3"/>
  <c r="AU103" i="3"/>
  <c r="AU102" i="3"/>
  <c r="AU100" i="3"/>
  <c r="AU190" i="3"/>
  <c r="AR190" i="3"/>
  <c r="AU189" i="3"/>
  <c r="AT189" i="3"/>
  <c r="AR189" i="3"/>
  <c r="AU188" i="3"/>
  <c r="AR188" i="3"/>
  <c r="AU168" i="3"/>
  <c r="AU167" i="3"/>
  <c r="AU166" i="3"/>
  <c r="AU165" i="3"/>
  <c r="AU163" i="3"/>
  <c r="BG162" i="3"/>
  <c r="BB162" i="3"/>
  <c r="BA162" i="3"/>
  <c r="AX162" i="3"/>
  <c r="AU162" i="3"/>
  <c r="AU161" i="3"/>
  <c r="BG160" i="3"/>
  <c r="BF160" i="3"/>
  <c r="BA160" i="3"/>
  <c r="AU160" i="3"/>
  <c r="AU157" i="3"/>
  <c r="AU156" i="3"/>
  <c r="BG155" i="3"/>
  <c r="BF155" i="3"/>
  <c r="BB155" i="3"/>
  <c r="AW155" i="3"/>
  <c r="BF154" i="3"/>
  <c r="AZ154" i="3"/>
  <c r="AY154" i="3"/>
  <c r="AX154" i="3"/>
  <c r="BG152" i="3"/>
  <c r="BF152" i="3"/>
  <c r="BE152" i="3"/>
  <c r="BD152" i="3"/>
  <c r="AY152" i="3"/>
  <c r="AU152" i="3"/>
  <c r="BG151" i="3"/>
  <c r="BF151" i="3"/>
  <c r="BE151" i="3"/>
  <c r="BB151" i="3"/>
  <c r="BA151" i="3"/>
  <c r="AX151" i="3"/>
  <c r="AR150" i="3"/>
  <c r="AU149" i="3"/>
  <c r="AM99" i="23"/>
  <c r="AM100" i="23"/>
  <c r="AU45" i="3"/>
  <c r="AM112" i="23"/>
  <c r="AM111" i="23"/>
  <c r="AM110" i="23"/>
  <c r="AM109" i="23"/>
  <c r="AM108" i="23"/>
  <c r="AM107" i="23"/>
  <c r="AT35" i="3"/>
  <c r="AU23" i="3"/>
  <c r="AM21" i="23"/>
  <c r="AU40" i="3"/>
  <c r="AT40" i="3"/>
  <c r="B7" i="23"/>
  <c r="AM7" i="23"/>
  <c r="AM8" i="23"/>
  <c r="AM9" i="23"/>
  <c r="AM10" i="23"/>
  <c r="AM11" i="23"/>
  <c r="AM12" i="23"/>
  <c r="AM13" i="23"/>
  <c r="AM14" i="23"/>
  <c r="AM15" i="23"/>
  <c r="AM16" i="23"/>
  <c r="AM17" i="23"/>
  <c r="AM18" i="23"/>
  <c r="AM19" i="23"/>
  <c r="AM20" i="23"/>
  <c r="AM22" i="23"/>
  <c r="AM23" i="23"/>
  <c r="AM24" i="23"/>
  <c r="AM25" i="23"/>
  <c r="AM26" i="23"/>
  <c r="AM27" i="23"/>
  <c r="AM28" i="23"/>
  <c r="AM29" i="23"/>
  <c r="AM30" i="23"/>
  <c r="AM31" i="23"/>
  <c r="AM32" i="23"/>
  <c r="AM33" i="23"/>
  <c r="AM34" i="23"/>
  <c r="AM35" i="23"/>
  <c r="AM36" i="23"/>
  <c r="AM37" i="23"/>
  <c r="AM38" i="23"/>
  <c r="AM39" i="23"/>
  <c r="AM40" i="23"/>
  <c r="AM41" i="23"/>
  <c r="AM42" i="23"/>
  <c r="AM43" i="23"/>
  <c r="AM44" i="23"/>
  <c r="AM45" i="23"/>
  <c r="AM46" i="23"/>
  <c r="AM47" i="23"/>
  <c r="AM48" i="23"/>
  <c r="AM49" i="23"/>
  <c r="AM50" i="23"/>
  <c r="AM51" i="23"/>
  <c r="AM52" i="23"/>
  <c r="AM53" i="23"/>
  <c r="AM54" i="23"/>
  <c r="AM55" i="23"/>
  <c r="AM56" i="23"/>
  <c r="AM57" i="23"/>
  <c r="A8" i="23"/>
  <c r="B8"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B32" i="23"/>
  <c r="A33" i="23"/>
  <c r="B33" i="23"/>
  <c r="A34" i="23"/>
  <c r="B34" i="23"/>
  <c r="A35" i="23"/>
  <c r="B35" i="23"/>
  <c r="A36" i="23"/>
  <c r="B36" i="23"/>
  <c r="A37" i="23"/>
  <c r="B37" i="23"/>
  <c r="A38" i="23"/>
  <c r="B38" i="23"/>
  <c r="A39" i="23"/>
  <c r="B39" i="23"/>
  <c r="A40" i="23"/>
  <c r="B40" i="23"/>
  <c r="A41" i="23"/>
  <c r="B41" i="23"/>
  <c r="A42" i="23"/>
  <c r="B42" i="23"/>
  <c r="A43" i="23"/>
  <c r="B43" i="23"/>
  <c r="A44" i="23"/>
  <c r="B44" i="23"/>
  <c r="A45" i="23"/>
  <c r="B45" i="23"/>
  <c r="A46" i="23"/>
  <c r="B46" i="23"/>
  <c r="A47" i="23"/>
  <c r="B47" i="23"/>
  <c r="A48" i="23"/>
  <c r="B48" i="23"/>
  <c r="A49" i="23"/>
  <c r="B49" i="23"/>
  <c r="A50" i="23"/>
  <c r="B50" i="23"/>
  <c r="A51" i="23"/>
  <c r="B51" i="23"/>
  <c r="A52" i="23"/>
  <c r="B52" i="23"/>
  <c r="A53" i="23"/>
  <c r="B53" i="23"/>
  <c r="A54" i="23"/>
  <c r="B54" i="23"/>
  <c r="A55" i="23"/>
  <c r="B55" i="23"/>
  <c r="A56" i="23"/>
  <c r="B56" i="23"/>
  <c r="A57" i="23"/>
  <c r="B57" i="23"/>
  <c r="A7" i="23"/>
  <c r="AS20" i="3"/>
  <c r="AU56" i="3"/>
  <c r="AU55" i="3"/>
  <c r="AT55" i="3"/>
  <c r="AU54" i="3"/>
  <c r="AU53" i="3"/>
  <c r="AU52" i="3"/>
  <c r="AU51" i="3"/>
  <c r="AU50" i="3"/>
  <c r="AU49" i="3"/>
  <c r="AU48" i="3"/>
  <c r="AU47" i="3"/>
  <c r="AU46" i="3"/>
  <c r="AU44" i="3"/>
  <c r="AU43" i="3"/>
  <c r="AU42" i="3"/>
  <c r="AU39" i="3"/>
  <c r="AU38" i="3"/>
  <c r="AT38" i="3"/>
  <c r="AU37" i="3"/>
  <c r="AT37" i="3"/>
  <c r="AU35" i="3"/>
  <c r="AU34" i="3"/>
  <c r="BG34" i="3" s="1"/>
  <c r="AU33" i="3"/>
  <c r="AU32" i="3"/>
  <c r="AU30" i="3"/>
  <c r="AU29" i="3"/>
  <c r="AT29" i="3"/>
  <c r="AR29" i="3"/>
  <c r="AU28" i="3"/>
  <c r="AU27" i="3"/>
  <c r="AU26" i="3"/>
  <c r="AU25" i="3"/>
  <c r="AU24" i="3"/>
  <c r="AT23" i="3"/>
  <c r="AU22" i="3"/>
  <c r="AU21" i="3"/>
  <c r="AT21" i="3"/>
  <c r="AU20" i="3"/>
  <c r="AN20" i="3"/>
  <c r="AR20" i="3"/>
  <c r="AU19" i="3"/>
  <c r="AU18" i="3"/>
  <c r="AT18" i="3"/>
  <c r="AU17" i="3"/>
  <c r="BA17" i="3" s="1"/>
  <c r="AT17" i="3"/>
  <c r="AU16" i="3"/>
  <c r="AU15" i="3"/>
  <c r="AT15" i="3"/>
  <c r="AU14" i="3"/>
  <c r="AT14" i="3"/>
  <c r="AR14" i="3"/>
  <c r="AU13" i="3"/>
  <c r="AR13" i="3"/>
  <c r="AU12" i="3"/>
  <c r="AR12" i="3"/>
  <c r="AU11" i="3"/>
  <c r="AU10" i="3"/>
  <c r="AU9" i="3"/>
  <c r="AU8" i="3"/>
  <c r="AU7" i="3"/>
  <c r="AU6" i="3"/>
  <c r="AR6" i="3"/>
  <c r="AR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Arturo Melo Roman</author>
    <author>tc={1A11F6CD-2164-4B37-B3AA-737A0DF5BEB4}</author>
    <author>tc={C5A2E736-8FD6-4053-B8EE-E59B00C45CD4}</author>
    <author>tc={B713E242-9B0D-42C5-9AE5-D843EEDCA026}</author>
    <author>tc={BE936FBF-3C5E-4B14-8281-C11C3F123AC7}</author>
    <author>tc={51C4C51F-A36E-4E28-8978-48B32BA4773B}</author>
    <author>tc={137EE9BD-1CFB-4711-905C-232C2FED2D7C}</author>
    <author>tc={6026AF3E-9343-4CD2-BC5E-982BEDBA67C5}</author>
    <author>tc={E17D973B-8F33-4341-BC4B-A23B3DFA48C5}</author>
    <author>tc={F1FFD011-81C6-4BFA-8985-6A6E6207EE56}</author>
    <author>tc={17A4C4C3-B1A2-4158-8D43-EC1C2C45FA9B}</author>
    <author>tc={8474A71F-EB89-45E1-BCC2-E4B69C7A94E8}</author>
    <author>tc={E089EA9A-B89E-42AB-98CA-5FA3F41F5036}</author>
    <author>tc={DADD70BB-4436-46B1-B715-0513A37ADDFE}</author>
    <author>tc={A3B1FC79-F0DA-4FFA-9A5F-22D19B170C86}</author>
    <author>tc={7233EC45-9954-40C4-9BD4-94C54960AFA6}</author>
    <author>tc={8720D128-5748-4950-B680-59A18B06744D}</author>
    <author>tc={77CD2F00-756A-4519-AC58-F05FE27E3538}</author>
    <author>tc={43DE02F2-420C-4EF4-A3F7-7676CD48476D}</author>
    <author>tc={94525C74-3737-4766-A378-6C077299E178}</author>
    <author>tc={66BEF994-D7B5-4D39-B37B-D6AD4FDF409A}</author>
    <author>tc={F3943C3E-29C1-4FCE-BB0D-38A2D594E9A7}</author>
    <author>tc={B596B331-9396-4302-BF39-0AE853E0F759}</author>
    <author>tc={A37E7CFD-32DF-4F43-9026-E3F3DB3D7D59}</author>
  </authors>
  <commentList>
    <comment ref="D110" authorId="0" shapeId="0" xr:uid="{B0AC6E82-CF5D-4FCE-B101-2F0F6F892880}">
      <text>
        <r>
          <rPr>
            <b/>
            <sz val="9"/>
            <color indexed="81"/>
            <rFont val="Tahoma"/>
            <family val="2"/>
          </rPr>
          <t>Arturo Melo Roman:</t>
        </r>
        <r>
          <rPr>
            <sz val="9"/>
            <color indexed="81"/>
            <rFont val="Tahoma"/>
            <family val="2"/>
          </rPr>
          <t xml:space="preserve">
Se sugiere la periodicidad de este indicador sea Semestral</t>
        </r>
      </text>
    </comment>
    <comment ref="AH123" authorId="0" shapeId="0" xr:uid="{C0ECDBC7-4931-402B-8D63-AA7A18BC3FDD}">
      <text>
        <r>
          <rPr>
            <b/>
            <sz val="9"/>
            <color indexed="81"/>
            <rFont val="Tahoma"/>
            <family val="2"/>
          </rPr>
          <t>Arturo Melo Roman:</t>
        </r>
        <r>
          <rPr>
            <sz val="9"/>
            <color indexed="81"/>
            <rFont val="Tahoma"/>
            <family val="2"/>
          </rPr>
          <t xml:space="preserve">
La periodicidad es Anual</t>
        </r>
      </text>
    </comment>
    <comment ref="AH136" authorId="0" shapeId="0" xr:uid="{335E81F7-9EB0-4A2E-BFA9-8CA4E0C0C449}">
      <text>
        <r>
          <rPr>
            <b/>
            <sz val="9"/>
            <color indexed="81"/>
            <rFont val="Tahoma"/>
            <family val="2"/>
          </rPr>
          <t>Arturo Melo Roman:</t>
        </r>
        <r>
          <rPr>
            <sz val="9"/>
            <color indexed="81"/>
            <rFont val="Tahoma"/>
            <family val="2"/>
          </rPr>
          <t xml:space="preserve">
Debería ser Semestral</t>
        </r>
      </text>
    </comment>
    <comment ref="K149" authorId="1" shapeId="0" xr:uid="{1A11F6CD-2164-4B37-B3AA-737A0DF5BEB4}">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50" authorId="2" shapeId="0" xr:uid="{C5A2E736-8FD6-4053-B8EE-E59B00C45CD4}">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2.6.2. Consolidación del marco normativo
Antes estaba:
2.6.1. Fortalecimiento del Sistema de Aseguramiento de la Calidad</t>
      </text>
    </comment>
    <comment ref="K151" authorId="3" shapeId="0" xr:uid="{B713E242-9B0D-42C5-9AE5-D843EEDCA026}">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2.6.3. Implementación de la Red del Sistema de Aseguramiento de la Calidad
Antes estaba:
2.6.1. Fortalecimiento del Sistema de Aseguramiento de la Calidad</t>
      </text>
    </comment>
    <comment ref="K152" authorId="4" shapeId="0" xr:uid="{BE936FBF-3C5E-4B14-8281-C11C3F123AC7}">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53" authorId="5" shapeId="0" xr:uid="{51C4C51F-A36E-4E28-8978-48B32BA4773B}">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Antes estaba 
2.8.1. Internacionalización de las Instituciones de Educación Superior</t>
      </text>
    </comment>
    <comment ref="K154" authorId="6" shapeId="0" xr:uid="{137EE9BD-1CFB-4711-905C-232C2FED2D7C}">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Antes estaba:
5.2.1. Movilidad educativa y formativa</t>
      </text>
    </comment>
    <comment ref="K155" authorId="7" shapeId="0" xr:uid="{6026AF3E-9343-4CD2-BC5E-982BEDBA67C5}">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56" authorId="8" shapeId="0" xr:uid="{E17D973B-8F33-4341-BC4B-A23B3DFA48C5}">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57" authorId="9" shapeId="0" xr:uid="{F1FFD011-81C6-4BFA-8985-6A6E6207EE56}">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58" authorId="10" shapeId="0" xr:uid="{17A4C4C3-B1A2-4158-8D43-EC1C2C45FA9B}">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59" authorId="11" shapeId="0" xr:uid="{8474A71F-EB89-45E1-BCC2-E4B69C7A94E8}">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al Subsistema de convalidaciones es el 2.6.4
Antes estaba:
2.6.2. Mejoramiento del Subsistema de Convalidaciones</t>
      </text>
    </comment>
    <comment ref="K160" authorId="12" shapeId="0" xr:uid="{E089EA9A-B89E-42AB-98CA-5FA3F41F5036}">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al Subsistema de convalidaciones es el 2.6.4
Antes estaba:
2.6.2. Mejoramiento del Subsistema de Convalidaciones</t>
      </text>
    </comment>
    <comment ref="K161" authorId="13" shapeId="0" xr:uid="{DADD70BB-4436-46B1-B715-0513A37ADDFE}">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 las acciones prventivas es el 2.6.5
Antes estaba:
2.6.3. Fortalecimiento de las acciones preventivas y de vigilancia</t>
      </text>
    </comment>
    <comment ref="K162" authorId="14" shapeId="0" xr:uid="{A3B1FC79-F0DA-4FFA-9A5F-22D19B170C86}">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 las acciones prventivas es el 2.6.5
Antes estaba:
2.6.3. Fortalecimiento de las acciones preventivas y de vigilancia</t>
      </text>
    </comment>
    <comment ref="K163" authorId="15" shapeId="0" xr:uid="{7233EC45-9954-40C4-9BD4-94C54960AF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64" authorId="16" shapeId="0" xr:uid="{8720D128-5748-4950-B680-59A18B06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Antes estaba 
2.8.1. Internacionalización de las Instituciones de Educación Superior</t>
      </text>
    </comment>
    <comment ref="K165" authorId="17" shapeId="0" xr:uid="{77CD2F00-756A-4519-AC58-F05FE27E3538}">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66" authorId="18" shapeId="0" xr:uid="{43DE02F2-420C-4EF4-A3F7-7676CD48476D}">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K167" authorId="19" shapeId="0" xr:uid="{94525C74-3737-4766-A378-6C077299E178}">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 las acciones prventivas es el 2.6.5
Antes estaba:
2.6.3. Fortalecimiento de las acciones preventivas y de vigilancia</t>
      </text>
    </comment>
    <comment ref="K168" authorId="20" shapeId="0" xr:uid="{66BEF994-D7B5-4D39-B37B-D6AD4FDF409A}">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 las acciones prventivas es el 2.6.5
Antes estaba:
2.6.3. Fortalecimiento de las acciones preventivas y de vigilancia</t>
      </text>
    </comment>
    <comment ref="K169" authorId="21" shapeId="0" xr:uid="{F3943C3E-29C1-4FCE-BB0D-38A2D594E9A7}">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esta actividad corresponde a la acción:
 2.6.1.	Potenciar y continuar fortaleciendo el Sistema de Aseguramiento de la Calidad
Antes estaba:
2.6.1. Fortalecimiento del Sistema de Aseguramiento de la Calidad</t>
      </text>
    </comment>
    <comment ref="AO169" authorId="22" shapeId="0" xr:uid="{B596B331-9396-4302-BF39-0AE853E0F75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un 25%</t>
      </text>
    </comment>
    <comment ref="K170" authorId="23" shapeId="0" xr:uid="{A37E7CFD-32DF-4F43-9026-E3F3DB3D7D59}">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el plan sectorial el numeral correspondiente al Subsistema de convalidaciones es el 2.6.4
Antes estaba:
2.6.2. Mejoramiento del Subsistema de Convalidaciones</t>
      </text>
    </comment>
  </commentList>
</comments>
</file>

<file path=xl/sharedStrings.xml><?xml version="1.0" encoding="utf-8"?>
<sst xmlns="http://schemas.openxmlformats.org/spreadsheetml/2006/main" count="9365" uniqueCount="2872">
  <si>
    <t>PLAN DE ACCIÓN INSTITUCIONAL 2020</t>
  </si>
  <si>
    <t>Información de la Entidad</t>
  </si>
  <si>
    <t>Alineación de los instrumentos de planeación</t>
  </si>
  <si>
    <t>Responde a</t>
  </si>
  <si>
    <t>Información del indicador</t>
  </si>
  <si>
    <t>Despacho</t>
  </si>
  <si>
    <t>Dimensión MIPG</t>
  </si>
  <si>
    <t>Objetivo del SIG</t>
  </si>
  <si>
    <t>Dirección</t>
  </si>
  <si>
    <t>Subdirección</t>
  </si>
  <si>
    <t>Meta Objetivos de Desarrollo Sostenible - ODS</t>
  </si>
  <si>
    <t>Objetivo del PND</t>
  </si>
  <si>
    <t>Objetivo del Plan Sectorial</t>
  </si>
  <si>
    <t>Tema</t>
  </si>
  <si>
    <t>Estrategia del Plan Sectorial</t>
  </si>
  <si>
    <t>Acción Estratégica del Plan Sectorial</t>
  </si>
  <si>
    <t>ID Programa</t>
  </si>
  <si>
    <t>Programa</t>
  </si>
  <si>
    <t>ID Indicador</t>
  </si>
  <si>
    <t>Indicador</t>
  </si>
  <si>
    <t>Plan Sectorial</t>
  </si>
  <si>
    <t>CONPES</t>
  </si>
  <si>
    <t>Indígenas</t>
  </si>
  <si>
    <t>NARP</t>
  </si>
  <si>
    <t>Rrom</t>
  </si>
  <si>
    <t>Género</t>
  </si>
  <si>
    <t>Víctimas</t>
  </si>
  <si>
    <t>Discapacidad</t>
  </si>
  <si>
    <t>TIC</t>
  </si>
  <si>
    <t>CTeI</t>
  </si>
  <si>
    <t xml:space="preserve">Pactos Territoriales </t>
  </si>
  <si>
    <t>Construyendo País</t>
  </si>
  <si>
    <t>Acuerdos Sindicales</t>
  </si>
  <si>
    <t>Acuerdos con estudiantes ES</t>
  </si>
  <si>
    <t>Tipo</t>
  </si>
  <si>
    <t>Periodicidad</t>
  </si>
  <si>
    <t>Tipo de acumulación</t>
  </si>
  <si>
    <t>Unidad de medida</t>
  </si>
  <si>
    <t>Fórmula de cálculo</t>
  </si>
  <si>
    <t>Medio de verificación</t>
  </si>
  <si>
    <t>Linea Base 2018</t>
  </si>
  <si>
    <t>Meta 2019</t>
  </si>
  <si>
    <t>Meta 2020</t>
  </si>
  <si>
    <t>Meta 2021</t>
  </si>
  <si>
    <t>Meta 2022</t>
  </si>
  <si>
    <t>Meta cuatrenio</t>
  </si>
  <si>
    <t>Avance 2019</t>
  </si>
  <si>
    <t>Rezago meta  2019</t>
  </si>
  <si>
    <t>Meta enero</t>
  </si>
  <si>
    <t>Meta febrero</t>
  </si>
  <si>
    <t>Meta marzo</t>
  </si>
  <si>
    <t>Meta abril</t>
  </si>
  <si>
    <t>Meta mayo</t>
  </si>
  <si>
    <t>Meta junio</t>
  </si>
  <si>
    <t>Meta julio</t>
  </si>
  <si>
    <t>Meta agosto</t>
  </si>
  <si>
    <t>Meta septiembre</t>
  </si>
  <si>
    <t>Meta octubre</t>
  </si>
  <si>
    <t>Meta noviembre</t>
  </si>
  <si>
    <t>Meta diciembre</t>
  </si>
  <si>
    <t>ID</t>
  </si>
  <si>
    <t>Programación metas 2020</t>
  </si>
  <si>
    <t>Origen</t>
  </si>
  <si>
    <t>VPBM</t>
  </si>
  <si>
    <t xml:space="preserve">Direccionamiento estratégico y planeación </t>
  </si>
  <si>
    <t>9. No aplica</t>
  </si>
  <si>
    <t>Dirección de Primera Infancia</t>
  </si>
  <si>
    <t>4.1. Asegurar que todas las niñas y todos los niños terminen la enseñanza primaria y secundaria, que ha de ser gratuita, equitativa y de calidad y producir resultados de aprendizaje pertinentes y efectivos.</t>
  </si>
  <si>
    <t>Educación inicial de calidad para el desarrollo integral</t>
  </si>
  <si>
    <t>1. Apuesta por el desarrollo integral desde la Educación Inicial y hasta la Educación Media</t>
  </si>
  <si>
    <t>1.1.  Acceso y acogida</t>
  </si>
  <si>
    <t>1.1.1.  Acceso y Acogida</t>
  </si>
  <si>
    <t>01</t>
  </si>
  <si>
    <t>Tasa de cobertura neta en educación para el grado transición</t>
  </si>
  <si>
    <t>PND</t>
  </si>
  <si>
    <t>x</t>
  </si>
  <si>
    <t>E10</t>
  </si>
  <si>
    <t>E7-E27</t>
  </si>
  <si>
    <t>Resultado</t>
  </si>
  <si>
    <t xml:space="preserve">Anual </t>
  </si>
  <si>
    <t>Flujo</t>
  </si>
  <si>
    <t>Porcentaje</t>
  </si>
  <si>
    <t>TCN transición = (Matriculados en transición con 5 años / Población de 5 años) x 100</t>
  </si>
  <si>
    <t>Dirección de Cobertura y Equidad</t>
  </si>
  <si>
    <t>Apuesta por una educación media con calidad y pertinencia para los jóvenes colombianos</t>
  </si>
  <si>
    <t>Tasa de cobertura bruta para la educación media</t>
  </si>
  <si>
    <t>X</t>
  </si>
  <si>
    <t>E27</t>
  </si>
  <si>
    <t>TCB media = (Matriculados en educación media / Población con edades entre 15 y 16 años) x 100</t>
  </si>
  <si>
    <t>Brindar una educación con calidad y
fomentar la permanencia en la educación inicial, preescolar, básica y media</t>
  </si>
  <si>
    <t>1.1.2.  Ambientes de aprendizaje</t>
  </si>
  <si>
    <t>Aulas terminadas y entregadas</t>
  </si>
  <si>
    <t>Producto</t>
  </si>
  <si>
    <t>Mensual</t>
  </si>
  <si>
    <t>Acumulado</t>
  </si>
  <si>
    <t>Número</t>
  </si>
  <si>
    <t xml:space="preserve">1.2. Bienestar y permanencia </t>
  </si>
  <si>
    <t>1.2.4. Alimentación Escolar</t>
  </si>
  <si>
    <t>Porcentaje de niños y niñas en Preescolar con Educación Inicial en el marco de la atención integral, que reciben requerimiento nutricional adecuado a través del PAE</t>
  </si>
  <si>
    <t>Estudiantes beneficiarios del nuevo Programa de Alimentación Escolar</t>
  </si>
  <si>
    <t>Semestral</t>
  </si>
  <si>
    <t>Capacidad</t>
  </si>
  <si>
    <t>Porcentaje de avance en la puesta en marcha de la Unidad Administrativa Especial de Alimentación Escolar</t>
  </si>
  <si>
    <t>Subdirección de Permanencia</t>
  </si>
  <si>
    <t>Porcentaje de  avance en el desarrollo del  plan de trabajo para el levantamiento de la linea base de un sistema de informacion para el PAE</t>
  </si>
  <si>
    <t>PAI</t>
  </si>
  <si>
    <t xml:space="preserve">Número de  actores cualificados en procesos de manipulación de alimentos. . </t>
  </si>
  <si>
    <t>Numero de  ETC con asistencia técnica y acompañamiento para la implementación del PAE</t>
  </si>
  <si>
    <t>Trimestral</t>
  </si>
  <si>
    <t>Número de Entidades territoriales implementando la estrategia de ambientes educativos para la promoción de estilos de vida saludables y la prevencion de la desnutricion infantil en I.E</t>
  </si>
  <si>
    <t>Porcentaje  de ETC con transferencias realizadas para la implementación del programa.</t>
  </si>
  <si>
    <t>mensual</t>
  </si>
  <si>
    <t>Porcentaje de avance en la formulaciòn del documento preliminar de la política de alimentación escolar</t>
  </si>
  <si>
    <t>Porcentaje de avance en la formulacion del plan de comunicaciones para la divulgación del Nuevo  PAE</t>
  </si>
  <si>
    <t>1.2.5. Transporte Escolar</t>
  </si>
  <si>
    <t>Porcentaje de avance en la reglamentación sobre  nuevos esquemas de transporte escolar</t>
  </si>
  <si>
    <t xml:space="preserve">Aulas funcionales construidas en colegios oficiales </t>
  </si>
  <si>
    <t>Dirección de Fortalecimiento a la Gestión Territorial</t>
  </si>
  <si>
    <t>Subdirección de Recursos Humanos del Sector Educativo</t>
  </si>
  <si>
    <t>1.7. Bienestar y desarrollo profesoral</t>
  </si>
  <si>
    <t>1.7.4.  Bienestar docente</t>
  </si>
  <si>
    <t xml:space="preserve">Porcentaje de avance en el diseño e implementación de la política de bienestar docente </t>
  </si>
  <si>
    <t>1.3. Aprendizajes significativos</t>
  </si>
  <si>
    <t>1.3.1.  Construcción de orientaciones curriculares y pedagógicas</t>
  </si>
  <si>
    <t xml:space="preserve">Porcentaje de avance en la elaboración del documento de Lineamientos de Política de Educación Media </t>
  </si>
  <si>
    <t>Dirección de Calidad para la Educación Preescolar, Básica y Media</t>
  </si>
  <si>
    <t>Subdirección de Referentes y Evaluación de la Calidad Educativa</t>
  </si>
  <si>
    <t>Número de lineamientos curriculares u orientaciones diseñados o actualizados</t>
  </si>
  <si>
    <t>Número de documentos elaborados para el fortalecimiento pedagógico y curricular</t>
  </si>
  <si>
    <t>1.4. Cualificación del tiempo escolar</t>
  </si>
  <si>
    <t>1.4.1.  Cualificación del tiempo escolar a través de la Jornada Única</t>
  </si>
  <si>
    <t>Porcentaje de estudiantes en Instituciones Educativas oficiales con Jornada Única</t>
  </si>
  <si>
    <t xml:space="preserve">Reporte Simat </t>
  </si>
  <si>
    <t>Número de estudiantes en Instituciones Educativas oficiales con jornada única</t>
  </si>
  <si>
    <t>Porcentaje de avance en la elaboración de documento de orientaciones para la implementación integral de la Jornada Única en Secretarías de Educación e Instituciones Educativas</t>
  </si>
  <si>
    <t>Subdirección de Fomento de Competencias</t>
  </si>
  <si>
    <t xml:space="preserve">Gestión </t>
  </si>
  <si>
    <t>Mantenimiento</t>
  </si>
  <si>
    <t>Actas de reuniones y listas de asistencia.</t>
  </si>
  <si>
    <t xml:space="preserve">
Sumatoria de Instituciones Educativas de Jornada Única acompañadas para la promoción del desarrollo integral y trayectorias educativas completas en el marco de Jornada Única</t>
  </si>
  <si>
    <t>1.3.3.  Currículos innovadores en la Educación Media</t>
  </si>
  <si>
    <t>Número de Entidades Territoriales Certificadas con asistencia técnica para la implementación de un currículo innovador en artes</t>
  </si>
  <si>
    <t>Número de Instituciones Educativas implementando un currículo innovador en el sector TI</t>
  </si>
  <si>
    <t>1.3.4.  Doble titulación</t>
  </si>
  <si>
    <t>Estudiantes de educación media con doble titulación (T)</t>
  </si>
  <si>
    <t>E9</t>
  </si>
  <si>
    <t xml:space="preserve">Sumatoria de estudiantes de educación media que obtienen un certificado del Servicio Nacional de Aprendizaje - SENA- </t>
  </si>
  <si>
    <t>Porcentaje de avance en los Lineamientos de Calidad del Programa de Doble titulación</t>
  </si>
  <si>
    <t>1.2.3. Entornos escolares</t>
  </si>
  <si>
    <t>E11</t>
  </si>
  <si>
    <t>Número de Entidades Territoriales Certificadas con Comités Territoriales de Convivencia Escolar fortalecidos</t>
  </si>
  <si>
    <t xml:space="preserve">Número de Entidades Territoriales Certificadas que implementan sus planes de acción de convivencia escolar territorial </t>
  </si>
  <si>
    <t>Porcentaje de avance en el diseño de estándares básicos de competencias socioemocionales</t>
  </si>
  <si>
    <t>Número de Instituciones Educativas que fortalecen sus entornos y dinamizan la Alianza Familia – Escuela</t>
  </si>
  <si>
    <t>Número de personas de la comunidad educativa que participan en acciones de prevención y cuidado para niños, niñas y adolescentes</t>
  </si>
  <si>
    <t>Número de estudiantes que fortalecen sus competencias ciudadanas y socioemocionales</t>
  </si>
  <si>
    <t xml:space="preserve">Porcentaje de estudiantes que fortalecen competencias socioemocionales y ciudadanas a través de la estrategia  de formación , acompañamiento y evaluación. </t>
  </si>
  <si>
    <t xml:space="preserve">Número de Establecimientos educativos que implementan alianzas familia - colegio y fortalecen las escuelas familia </t>
  </si>
  <si>
    <t>Número de personas de la comunidad educativa que participan en entornos escolares para la convivencia</t>
  </si>
  <si>
    <t>Instituciones educativas fortalecidas como entornos escolares para la Convivencia y la ciudadanía</t>
  </si>
  <si>
    <t>1.6. Evaluación para aprendizajes de calidad</t>
  </si>
  <si>
    <t>1.6.4.  Evaluación de docentes</t>
  </si>
  <si>
    <t>Porcentaje de avance en el mejoramiento de la Evaluación con Carácter Diagnóstico Formativo</t>
  </si>
  <si>
    <t>1.6.1.  Evaluación del aprendizaje en las Instituciones Educativas</t>
  </si>
  <si>
    <t>Número de Establecientos Educativos de bajo desempeño  acompañados por el Programa Todos a Aprender</t>
  </si>
  <si>
    <t>1.6.5.  Evaluación institucional</t>
  </si>
  <si>
    <t>Gestión</t>
  </si>
  <si>
    <t>1.7.3. Formación de directivos docentes</t>
  </si>
  <si>
    <t>Número de directivos docentes que participan en la Escuela de Liderazgo</t>
  </si>
  <si>
    <t xml:space="preserve">1.5. Vinculación de las familias  </t>
  </si>
  <si>
    <t>1.5.1. Formación de familias</t>
  </si>
  <si>
    <t>Número de familias que participan en procesos de formación</t>
  </si>
  <si>
    <t>DM</t>
  </si>
  <si>
    <t>Oficina de Innovación Educativa con Uso de Nuevas Tecnologías</t>
  </si>
  <si>
    <t xml:space="preserve">Porcentaje de avance en la implementación de la Plataforma Digital para Familias </t>
  </si>
  <si>
    <t>Subdirección de Calidad</t>
  </si>
  <si>
    <t>1.7.2.  Formación en servicio</t>
  </si>
  <si>
    <t>Talento humano en procesos de formación inicial, en servicio y/o avanzada, que realiza acciones para la atención integral de la primera infancia.</t>
  </si>
  <si>
    <t>Docentes formados con programas de la promoción de la participación igualitaria de niños y niñas</t>
  </si>
  <si>
    <t>E33-E35</t>
  </si>
  <si>
    <t>Docentes formados = Sumatoria de educadores formados en el período t en las diferentes ETC</t>
  </si>
  <si>
    <t>Número de docentes que participan en programas de Licenciatura</t>
  </si>
  <si>
    <t>Número de docentes que participan en programas de formación continua y situada</t>
  </si>
  <si>
    <t>Porcentaje de avance en el diseño e implementación de la estrategia de fortalecimiento de Programa Todos a Aprender</t>
  </si>
  <si>
    <t>Número de docentes en programas de formación posgradual</t>
  </si>
  <si>
    <t>E33-E34-E35</t>
  </si>
  <si>
    <t>Número de docentes acompañados en procesos de investigación e innovaciones en el aula</t>
  </si>
  <si>
    <t>1.7.1. Formación inicial de docentes</t>
  </si>
  <si>
    <t>Número de estudiantes de Licenciaturas en Idiomas que adelantan estudios de Idiomas en el exterior</t>
  </si>
  <si>
    <t>Número de Facultades de Educación con acciones de mejoramiento concertadas</t>
  </si>
  <si>
    <t>Número de docentes de Escuelas Normales Superiores acompañados por el Programa Todos a Aprender</t>
  </si>
  <si>
    <t>Número de Escuelas Normales Superiores con planes de mejoramiento definidos y en implementación</t>
  </si>
  <si>
    <t>1.2.2. Fortalecimiento de ambientes pedagógicos</t>
  </si>
  <si>
    <t>Número de aulas de Educación Inicial dotadas con materiales educativos pertinentes y de calidad</t>
  </si>
  <si>
    <t>Subdirección de Cobertura</t>
  </si>
  <si>
    <t>Porcentaje de niños y niñas en preescolar con educación inicial en el marco de la atención integral, cuyas sedes cuentan con dotación para el fortalecimiento de ambientes pedagógicos en la primera infancia</t>
  </si>
  <si>
    <t>E7</t>
  </si>
  <si>
    <t>Porcentaje de avance en la construcción del documento base de orientaciones conceptuales y metodológicas para la Educación Inicial, Preescolar y Básica Primaria</t>
  </si>
  <si>
    <t>1.7.5.  Mejoramiento del Banco de Excelencia</t>
  </si>
  <si>
    <t>Porcentaje de avance en el plan de modernización del Banco de la Excelencia (BANEX, versión 4.0)***</t>
  </si>
  <si>
    <t>Porcentaje de vacantes cubiertas por el Banco de la Excelencia</t>
  </si>
  <si>
    <t xml:space="preserve">1.6.2. Mejoramiento y aplicación anual de las pruebas Saber </t>
  </si>
  <si>
    <t>Brecha entre los porcentajes de establecimientos no oficiales y oficiales en niveles A+, A y B, en pruebas Saber 11</t>
  </si>
  <si>
    <t>Reducción</t>
  </si>
  <si>
    <t>Brecha por sector en pruebas Saber 11° = % de colegios no oficiales en niveles de desempeño A+, A y B -  % de colegios oficiales en niveles de desempeño A+, A y B</t>
  </si>
  <si>
    <t>Porcentaje de colegios oficiales en las categorías A+ y A de la Prueba Saber 11 </t>
  </si>
  <si>
    <t>Porcentaje de colegios oficiales en categorías superiores de Saber 11° = (colegios oficiales en categorías A+ y A / total de colegios oficiales) * 100</t>
  </si>
  <si>
    <t>Reestructuración de las pruebas Saber 3º, 5º y 9º</t>
  </si>
  <si>
    <t>F14</t>
  </si>
  <si>
    <t>Porcentaje de avance en la realización de las actividades contempladas para la reestructuración de las pruebas Saber 3°, 5° y 9°.</t>
  </si>
  <si>
    <t>Nuevas pruebas Saber 3, 5  y 9 aplicadas</t>
  </si>
  <si>
    <t>Número de estudios de factores asociados al logro educativo realizados</t>
  </si>
  <si>
    <t>1.3.5.  Orientación socio ocupacional</t>
  </si>
  <si>
    <t>Número de Entidades Territoriales Certificadas que reciben asistencia técnica para el fortalecimiento de sus procesos de Orientación Socio-ocupacional</t>
  </si>
  <si>
    <t>E29</t>
  </si>
  <si>
    <t>Número de estudiantes acompañados con orientación socio ocupacional</t>
  </si>
  <si>
    <t>Número de docentes formados en orientación socio ocupacional</t>
  </si>
  <si>
    <t>1.6.3.   Participación en pruebas internacionales</t>
  </si>
  <si>
    <t>Número de evaluaciones internacionales en las que participa Colombia</t>
  </si>
  <si>
    <t>1.2.1.  Permanencia</t>
  </si>
  <si>
    <t>Tasa de deserción en la educación preescolar, básica y media del sector oficial </t>
  </si>
  <si>
    <t>Tasa de deserción = (Sumatoria de desertores en transición, básica y media del sector oficial / Sumatoria de aprobados, reprobados y desertores en transición, básica y media del sector oficial) * 100</t>
  </si>
  <si>
    <t>1.3.2.   Promoción del desarrollo de competencias</t>
  </si>
  <si>
    <t>Número de docentes formados en programación (Coding for Kids)</t>
  </si>
  <si>
    <t>Número de Instituciones Educativas acompañadas con la Estrategia de Innovación Educativa</t>
  </si>
  <si>
    <t>Bimestral</t>
  </si>
  <si>
    <t>Número de Instituciones Educativas beneficiarias con la implementación de la Biblioteca Digital Inteligente y Soluciones de Aprendizaje (ODILO)</t>
  </si>
  <si>
    <t>Número de Mediadores acompañados pedagógicamente para fortalecer procesos de lectura, escritura y oralidad.</t>
  </si>
  <si>
    <t>Lista de asistencias a eventos de formación</t>
  </si>
  <si>
    <t>Número de sedes educativas con colecciones bibliográficas entregadas para fortalecer procesos de lectura, escritura y oralidad.</t>
  </si>
  <si>
    <t>Sumatoria de bibliotecas dotadas con colecciones bibliográficas</t>
  </si>
  <si>
    <t>Actas de entrega de colecciones suscritas</t>
  </si>
  <si>
    <t>Sumatoria de estudiantes secundaria y media con ingreso al APP</t>
  </si>
  <si>
    <t>Reporte de usuarios con ingreso a la APP</t>
  </si>
  <si>
    <t>Porcentaje de avance en la construcción de una Política Pública sobre recursos educativos</t>
  </si>
  <si>
    <t>Número de libros de territorios narrados para la recuperación de la tradición oral de pueblos indígenas y grupos afrocolombianos en el marco de los proyectos de Educación Propia y Etnoeducación</t>
  </si>
  <si>
    <t>F03</t>
  </si>
  <si>
    <t>E43</t>
  </si>
  <si>
    <t>Libros editados y publicados</t>
  </si>
  <si>
    <t>1.8. Seguimiento al desarrollo integral y a las trayectorias</t>
  </si>
  <si>
    <t>1.8.2. Sistema de seguimiento a los egresados de la Educación Media</t>
  </si>
  <si>
    <t xml:space="preserve">Porcentaje de avance en el Diseño  del  Sistema de Seguimiento a Egresados de la Educación Media </t>
  </si>
  <si>
    <t>1.8.1.  Sistema de seguimiento al desarrollo integral de la Primera Infancia</t>
  </si>
  <si>
    <t>Niños y niñas en preescolar con educación inicial en el marco de la atención integral</t>
  </si>
  <si>
    <t>Sumatoria del número de niños y niñas en preescolar, cargados en el SSDIPI que están recibiendo a la fecha de corte educación inicial en el marco de la Atención Integral</t>
  </si>
  <si>
    <t>Porcentaje de avance en el fortalecimiento del Sistema de Seguimiento al Desarrollo Integral de la Primera Infancia</t>
  </si>
  <si>
    <t>Etnoeducación</t>
  </si>
  <si>
    <t xml:space="preserve">Documentos normativos expedidos </t>
  </si>
  <si>
    <t>Documentos normativos publicados</t>
  </si>
  <si>
    <t>Número de acompañamientos  para el desarrollo de modelos educativos interculturales</t>
  </si>
  <si>
    <t>Servicio de asistencia técnica en educación inicial, preescolar, básica y media</t>
  </si>
  <si>
    <t>Porcentaje de Estudios tecnicos de homologación</t>
  </si>
  <si>
    <t>Un Plan para la implementación de ecosistemas de innovación en Educación Media</t>
  </si>
  <si>
    <t>Mas y mejor Educación Rural</t>
  </si>
  <si>
    <t xml:space="preserve">Porcentaje de territorios definidos en el respectivo plan que cuentan con instituciones de educación media técnica que incorporan la formación técnica agropecuaria en la educación media (décimo y once) </t>
  </si>
  <si>
    <t>PMI</t>
  </si>
  <si>
    <t>Porcentaje de municipios priorizados que cuentan con instituciones de educación media técnica que incorporan la formación técnica agropecuaria en la educación media (décimo y once) en municipios PDET</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</si>
  <si>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</si>
  <si>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Unidades o sedes de la educación inicial públicos y privados registrados con procesos de acompañamiento técnico en educación inicial y preescolar</t>
  </si>
  <si>
    <t>Cobertura de educación inicial en preescolar. (LB 13%)</t>
  </si>
  <si>
    <t>Porcentaje de cumplimiento oportuno del plan de trabajo para modificaciones al Sistema de Información SSDIPI</t>
  </si>
  <si>
    <t>Porcentaje de implementación de la ruta de formación y acompañamiento a docentes para la transformación de sus prácticas de aula con énfasis en los grados transición a 6</t>
  </si>
  <si>
    <t>Número de  Maestras de preescolar que reciben formación y acompañamiento situado a través del Programa Todos a Aprender </t>
  </si>
  <si>
    <t>E43-E48-E33-E35</t>
  </si>
  <si>
    <t xml:space="preserve">Sumatoria de docentes de inglés formados en metodología, currículo, liderazgo y lenguas con objetivo específicos. </t>
  </si>
  <si>
    <t xml:space="preserve">Listas de asistencia </t>
  </si>
  <si>
    <t>Número de Educadores en procesos de formación</t>
  </si>
  <si>
    <t>Número de textos entregados en PTA en zona Rural</t>
  </si>
  <si>
    <t>E50</t>
  </si>
  <si>
    <t>Número de textos entregados en PTA zona Urbana</t>
  </si>
  <si>
    <t>Porcentaje de implementación de la ruta de Formación y acompañamiento a docentes para la transformación de sus prácticas de aula con énfasis en el ciclo complementario de ENS</t>
  </si>
  <si>
    <t xml:space="preserve">Número de créditos educativos adjudicados en programas de formación posgradual </t>
  </si>
  <si>
    <t>Número de directivos docentes y orientadores formados en liderazgo</t>
  </si>
  <si>
    <t>Número de ENS participando en procesos de fortalecimiento.</t>
  </si>
  <si>
    <t>Foro Educativo Nacional desarrollado</t>
  </si>
  <si>
    <t>Porcentaje de establecimientos educativos que cuentan con referentes de formación para la ciudadanía implementados</t>
  </si>
  <si>
    <t>(Número de EE oficiales en los municipios PDET que cuentan con referentes de formación para la ciudadanía implementados / Total EE oficiales en los municipios PDET de Educación preescolar, básica y media ) * 100</t>
  </si>
  <si>
    <t>Documento tecnico para la estrategia de acompañamiento integral para EE en Jornada Única, con metodologías y herramientas pedagógicas desde una perspectiva integral.</t>
  </si>
  <si>
    <t>Número de informes con los resultados del proceso de evaluación de  los educadores regidos por el decreto 1278 de 2002</t>
  </si>
  <si>
    <t>Número de Solicitudes de convalidaciones de estudios realizados en el exterior atendidas</t>
  </si>
  <si>
    <t>Estudiantes de Media que participen en la estrategia para el fortalecimiento de competencias básicas y socioemocionales.</t>
  </si>
  <si>
    <t>Número de textos entregados en jornada única de la zona urbana</t>
  </si>
  <si>
    <t>Porcentaje de revisión y actualización del Modelo Educativo Escuela Nueva</t>
  </si>
  <si>
    <t>Número de Instituciones Educativas con dotación de bibliotecas de aula de Educación Inicial</t>
  </si>
  <si>
    <t>Porcentaje de provisión de vacantes definitivas ofertadas a través de concursos diseñados para territorios definidos en el respectivo plan</t>
  </si>
  <si>
    <t>Porcentaje de provisión de vacantes definitivas ofertadas a través de concursos diseñados para municipios PDET</t>
  </si>
  <si>
    <t>2. Apuesta para impulsar una Educación Superior incluyente y de calidad</t>
  </si>
  <si>
    <t xml:space="preserve">2.5. Innovación en la Educación Superior </t>
  </si>
  <si>
    <t>2.5.1. Fomento de la innovación en la Educación Superior</t>
  </si>
  <si>
    <t>Porcentaje de avance del diseño e implementación del laboratorio virtual de innovación educativa para la educación superior</t>
  </si>
  <si>
    <t>Dirección de Fomento de la Educación Superior</t>
  </si>
  <si>
    <t>Subdirección de Apoyo a la Gestión de las IES</t>
  </si>
  <si>
    <t>Porcentaje de avance en la implementación del Repositorio Nacional (REDA- Colombia)</t>
  </si>
  <si>
    <t>VES</t>
  </si>
  <si>
    <t>2.5.2. Educación Superior virtual y a distancia</t>
  </si>
  <si>
    <t>Número de estudiantes matriculados en programas de Educación Superior virtuales y a distancia</t>
  </si>
  <si>
    <t>Dirección de Calidad para la Educación Superior</t>
  </si>
  <si>
    <t>Subdirección de Aseguramiento de la Calidad para la Educación Superior</t>
  </si>
  <si>
    <t>Porcentaje de avance en la definición de lineamientos de calidad para programas a distancia, virtuales y semipresenciales</t>
  </si>
  <si>
    <t>Porcentaje de avance en la definición de lineamientos para el fortalecimiento de la Educación Superior virtual de alta calidad y pertinencia</t>
  </si>
  <si>
    <t>Porcentaje de avance en la reglamentación del Sistema de Aseguramiento de la Calidad para educación virtual y otras modalidades</t>
  </si>
  <si>
    <t>2.2. Financiamiento de la Educación Superior</t>
  </si>
  <si>
    <t>2.2.2. Financiamiento de la Educación Superior</t>
  </si>
  <si>
    <t>Porcentaje de avance en el proceso de revisión integral de fuentes y usos de los recursos de las Instituciones de Educación Superior públicas</t>
  </si>
  <si>
    <t xml:space="preserve">Número de Instituciones de Educación Superior públicas con fortalecimiento de capacidades para la estructuración de proyectos de infraestructura física </t>
  </si>
  <si>
    <t>Porcentaje de avance en la propuesta de reforma integral al ICETEX y en su implementación</t>
  </si>
  <si>
    <t>Número de beneficiarios de créditos condonables y subsidios a través del ICETEX</t>
  </si>
  <si>
    <t>2.1. Fortalecimiento de la Educación Superior pública</t>
  </si>
  <si>
    <t>2.1.1. Fortalecimiento de la Educación Superior Pública</t>
  </si>
  <si>
    <t>Porcentaje de avance en la ejecución de los Planes de Fomento a la Calidad</t>
  </si>
  <si>
    <t xml:space="preserve">Porcentaje de avance en la construcción y validación de metodologías para la distribución de recursos de funcionamiento y de inversión </t>
  </si>
  <si>
    <t>Número de Instituciones de Educación Superior públicas con proyectos destinados al mejoramiento de los factores de alta calidad</t>
  </si>
  <si>
    <t>Número de planes de Fomento a la calidad de las IES públicas</t>
  </si>
  <si>
    <t>Subdirección de Inspección y Vigilancia</t>
  </si>
  <si>
    <t>2.6. Fortalecimiento del Sistema de Aseguramiento de la Calidad</t>
  </si>
  <si>
    <t>2.6.3. Fortalecimiento de las acciones preventivas y de vigilancia</t>
  </si>
  <si>
    <t>Porcentaje de avance en la estructuración del Decreto reglamentario de la Ley 1740 de 2014</t>
  </si>
  <si>
    <t>Porcentaje de medidas preventivas y/o de vigilancia especial en IES gestionadas.</t>
  </si>
  <si>
    <t>2.6.1. Fortalecimiento del Sistema de Aseguramiento de la Calidad</t>
  </si>
  <si>
    <t>Reglamentación del sistema de aseguramiento de la calidad de la educación superior e implementación de una nueva plataforma tecnológica</t>
  </si>
  <si>
    <t>Número de decretos y resoluciones expedidas</t>
  </si>
  <si>
    <t>Número de referentes, lineamientos y guías de calidad para la Educación Superior publicados y socializados</t>
  </si>
  <si>
    <t>Porcentaje de avance en el diseño e implementación de la Escuela de Pares</t>
  </si>
  <si>
    <t xml:space="preserve">Porcentaje de avance en el diseño y desarrollo del Nuevo sistema de información para el sistema de aseguramiento de la calidad </t>
  </si>
  <si>
    <t>Porcentaje de avance en la estructuración el banco de pares</t>
  </si>
  <si>
    <t>Porcentaje  de solicitudes de registro calificado radicadas por las Instituciones de Educación Superior atendidas</t>
  </si>
  <si>
    <t xml:space="preserve">2.3. Acceso, permanencia y graduación en la Educación Superior </t>
  </si>
  <si>
    <t>2.3.1. Mejora de la cobertura de Educación Superior</t>
  </si>
  <si>
    <t>Tasa de cobertura en educación superior</t>
  </si>
  <si>
    <t>Tasa de deserción anual en programas universitarios</t>
  </si>
  <si>
    <t>Estudiantes beneficiados por el componente de equidad de Generación E</t>
  </si>
  <si>
    <t>Estudiantes de alto rendimiento académico y bajos ingresos beneficiados por el componente de excelencia de Generación E</t>
  </si>
  <si>
    <t>2.7. Formación de capital humano de alto nivel</t>
  </si>
  <si>
    <t>2.7.1. Formación de capital humano de alto nivel</t>
  </si>
  <si>
    <t>Estudiantes matriculados en programas de maestría y doctorado</t>
  </si>
  <si>
    <t>Estudiantes matriculados en pregrado - Fondo población con discapacidad (adjudicado)</t>
  </si>
  <si>
    <t>Estudiantes matriculados en pregrado - Fondo población con discapacidad (renovado)</t>
  </si>
  <si>
    <t>Número de estudiantes beneficiarios de la Estrategia Soy Generación E</t>
  </si>
  <si>
    <t>Subdirección de Desarrollo Sectorial</t>
  </si>
  <si>
    <t>Nuevos cupos en educación técnica, tecnológica, y superior, habilitados en zonas rurales</t>
  </si>
  <si>
    <t>Nuevos cupos en educación técnica, tecnológica, y superior, habilitados en municipios del programa de desarrollo con Enfoque territorial PDET</t>
  </si>
  <si>
    <t>Becas con créditos condonables en educación técnica, tecnológica y universitaria otorgadas a la población rural más pobre, incluyendo personas con discapacidad</t>
  </si>
  <si>
    <t>Becas con créditos condonables en educación técnica, tecnológica y universitaria otorgadas a la población de municipios PDET, incluyendo personas con discapacidad</t>
  </si>
  <si>
    <t>Porcentaje de metodologías diseñadas de nuevos recursos para el fortalecimiento de las IES Públicas</t>
  </si>
  <si>
    <t>Estudiantes matriculados en pregrado  - Fondo población rrom (adjudicado)</t>
  </si>
  <si>
    <t>Estudiantes matriculados en pregrado - Fondo población rural (adjudicado)</t>
  </si>
  <si>
    <t>Estudiantes matriculados en pregrado - Fondo población rural (renovado)</t>
  </si>
  <si>
    <t>Estudiantes matriculados en programas de pregrado  - Fondo población rrom (renovado)</t>
  </si>
  <si>
    <t>Número de asistencias  funcionales y técnicas realizadas a instituciones con baja calidad en el reporte de información en SNIES</t>
  </si>
  <si>
    <t>Porcentaje de avance  en la  validación y análisis de estadísticas  y  modelos sectoriales</t>
  </si>
  <si>
    <t xml:space="preserve">Porcentaje de avance en certificación del proceso estadístico </t>
  </si>
  <si>
    <t>Porcentaje de avance en el proceso de auditoría de los sistemas de información</t>
  </si>
  <si>
    <t>Porcentaje de avance en el soporte funcional y técnico a la herramienta  HECAA</t>
  </si>
  <si>
    <t>Número de IES que utilizan el servidio de bases de tados</t>
  </si>
  <si>
    <t>Estudiantes gradudados de posgrado con condonación de créditos otorgados por el ICETEX</t>
  </si>
  <si>
    <t>Estudiantes gradudados de pregrado con condonación del 25% de créditos otorgados por el ICETEX</t>
  </si>
  <si>
    <t>Estudiantes matriculados en  postgrado - Fondo excelencia docentes</t>
  </si>
  <si>
    <t>Estudiantes matriculados en  pregrado - Beca Jóvenes ciudadanos de paz (adjudicado)</t>
  </si>
  <si>
    <t>Estudiantes matriculados en  pregrado - Beca Jóvenes ciudadanos de paz (renovado)</t>
  </si>
  <si>
    <t>Estudiantes matriculados en  pregrado - Beca Luis Antonio Robles (adjudicado)</t>
  </si>
  <si>
    <t>Estudiantes matriculados en  pregrado - Beca Luis Antonio Robles (renovado)</t>
  </si>
  <si>
    <t>Estudiantes matriculados en  pregrado - Beca Omaira Sánchez (adjudicado)</t>
  </si>
  <si>
    <t>Estudiantes matriculados en  pregrado - Beca Omaira Sánchez (renovado)</t>
  </si>
  <si>
    <t>Estudiantes matriculados en postgrado (adjudicado) - Becas Hipólita</t>
  </si>
  <si>
    <t>Estudiantes matriculados en pregrado - Fondo Ser Pilo Paga (renovado)</t>
  </si>
  <si>
    <t>Estudiantes matriculados en pregrado - Mejores bachilleres (adjudicado)</t>
  </si>
  <si>
    <t>Estudiantes matriculados en pregrado - Mejores bachilleres (renovado)</t>
  </si>
  <si>
    <t>Estudiantes matriculados en pregrado con subsidio a la tasa de interés, en época de amortización, a través de créditos adjudicados por el ICETEX</t>
  </si>
  <si>
    <t>Estudiantes matriculados en pregrado con subsidio a la tasa de interés, en época de estudio, a través de créditos adjudicados por el ICETEX</t>
  </si>
  <si>
    <t>Estudiantes matriculados en pregrado con subsidio a la tasa de interés, en época de estudio, a través de créditos renovados por el ICETEX</t>
  </si>
  <si>
    <t xml:space="preserve">Estudiantes matriculados en pregrado con subsidio de sostenimiento a través de créditos renovados por el ICETEX </t>
  </si>
  <si>
    <t>Estudiantes matriculados en programas de maestría y doctorado (adjudicado)</t>
  </si>
  <si>
    <t>Estudiantes matriculados en programas de maestría y doctorado (renovado)</t>
  </si>
  <si>
    <t>Estudiantes matriculados en programas de pregrado</t>
  </si>
  <si>
    <t>2.6.2. Mejoramiento del Subsistema de Convalidaciones</t>
  </si>
  <si>
    <t>Número de guías sobre sistemas educativos publicadas y socializadas</t>
  </si>
  <si>
    <t>Porcentaje de avance en la definición de un nuevo modelo de convalidaciones y de su nueva plataforma tecnológica</t>
  </si>
  <si>
    <t>2.5.3. Promoción de la modalidad dual</t>
  </si>
  <si>
    <t>Porcentaje de avance en la construcción de lineamientos para la implementación de la modalidad dual en la Educación Superior</t>
  </si>
  <si>
    <t>Contenidos educativos para la educación inicial, preescolar, básica y media publicados</t>
  </si>
  <si>
    <t>Docentes y/o directivos docentes formados</t>
  </si>
  <si>
    <t xml:space="preserve">Entidades o instituciones asistidas técnicamente en innovación educativa  </t>
  </si>
  <si>
    <t xml:space="preserve">Porcentaje de avance en el desarrollo del Documento de Actualización de las competencias TIC para la cualificación de la enseñanza y el enriquecimiento de los ambientes de aprendizaje. </t>
  </si>
  <si>
    <t>Porcentaje de avance en el desarrollo del Documento de lineamientos técnicos en innovación educativa para IPBM</t>
  </si>
  <si>
    <t>Porcentaje de avance en la consolidación del banco de elegibles para integrar las Salas de Evaluación de la CONACES.</t>
  </si>
  <si>
    <t xml:space="preserve">Porcentaje de avance en el diseño e implementación de una estrategia para la correcta conservacion y destinación de bienes y rentas de las IES </t>
  </si>
  <si>
    <t>Número de pares de Acreditación de Alta Calidad capacitados a través del curso de pares en modalidad B-Learning.</t>
  </si>
  <si>
    <t xml:space="preserve">Número de actividades de acompañamiento a las IES, planeadas y realizadas por el CNA </t>
  </si>
  <si>
    <t>Número de participaciones en procesos de evaluación externa de certificación del modelo de acreditación colombiano con alcance al sistema nacional de acreditación con dos entes internacionales</t>
  </si>
  <si>
    <t>Porcentaje de IES con requerimientos de verificación y análisis sobre derechos pecuniarios (IES sin reporte o sin justificación del incremento por encima de IPC)</t>
  </si>
  <si>
    <t>Porcentaje de procesos realizados a operadores y personas jurídicas no autorizadas, identificados por el MEN</t>
  </si>
  <si>
    <t>Porcentaje de visitas de inspección y vigilancia realizadas a programas de derecho de IES no acreditadas</t>
  </si>
  <si>
    <t>Apuesta para impulsar una educación
superior incluyente y de calidad</t>
  </si>
  <si>
    <t>2.4. Fortalecimiento de la Educación Técnica y Tecnológica</t>
  </si>
  <si>
    <t>2.4.2. Favorecimiento de la pertinencia, inclusión laboral y desarrollo productivo</t>
  </si>
  <si>
    <t>Porcentaje de avance de la definición de la Política Nacional de Articulación con el Sector Productivo</t>
  </si>
  <si>
    <t>2.4.3. Garantía de la calidad de la Educación Técnica y Tecnológica</t>
  </si>
  <si>
    <t xml:space="preserve">Porcentaje de avance en el diseño e implementación del modelo de participación para la vinculación efectiva del Sector Productivo </t>
  </si>
  <si>
    <t>Alianza por la calidad y pertinencia de la educación y formación del talento humano</t>
  </si>
  <si>
    <t>Porcentaje de avance en la construcción de Lineamientos de calidad de la Educación Técnica y Tecnológica</t>
  </si>
  <si>
    <t>Porcentaje de avance en el diseño e implementación de la Ruta de Mejoramiento de la Educación Técnica y Tecnológica</t>
  </si>
  <si>
    <t>2.4.1. Identidad y reconocimiento de la educación T&amp;T</t>
  </si>
  <si>
    <t>Porcentaje de avance en el diseño de la estrategia para el  fortalecimiento de la formación técnica y tecnológica</t>
  </si>
  <si>
    <t>Porcentaje de Vacantes provistas  por listas de elegibles departamentales y nacionales de convocatoria  2016</t>
  </si>
  <si>
    <t>Más y mejor educación rural</t>
  </si>
  <si>
    <t>3. Mas y mejor Educación Rural</t>
  </si>
  <si>
    <t xml:space="preserve">3.3. Promoción de trayectorias educativas en las zonas rurales </t>
  </si>
  <si>
    <t>3.3.4. Acceso y permanencia en la Educación Superior rural</t>
  </si>
  <si>
    <t>Tasa de tránsito inmediato a la educación superior en zonas rurales</t>
  </si>
  <si>
    <t>Número de Instituciones de Educación Superior oficiales con énfasis rural en líneas de inversión de sus Planes de Fomento a la Calidad</t>
  </si>
  <si>
    <t>Número de proyectos en alianza con Instituciones de Educación Superior para fortalecer la oferta rural</t>
  </si>
  <si>
    <t>Estudiantes de pregrado beneficiados con el Fondo de Población Rural (ICETEX)</t>
  </si>
  <si>
    <t>Porcentaje de avance en la revisión y escalamiento del modelo de Centros Regionales de Educación Superior</t>
  </si>
  <si>
    <t>Número de Alianzas Rurales de Educación y Desarrollo revisadas y con propuesta de fortalecimiento</t>
  </si>
  <si>
    <t>Subdirección de Acceso</t>
  </si>
  <si>
    <t xml:space="preserve">3.2. Desarrollo de capacidades rurales </t>
  </si>
  <si>
    <t>3.2.1. Fortalecimiento de la capacidad territorial para la atención integral en la ruralidad</t>
  </si>
  <si>
    <t>Sedes rurales construidas y/o mejoradas en municipios PDET</t>
  </si>
  <si>
    <t>3.3.3. Alfabetismo y educación de adultos</t>
  </si>
  <si>
    <t>Tasa de analfabetismo en la población de 15 años y más</t>
  </si>
  <si>
    <t>Tasa de Analfabetismo = (población de 15 y más años que no sabe leer ni escribir / población total de 15 y más años) * 100</t>
  </si>
  <si>
    <t>Número de personas beneficiarias con modelos de alfabetización</t>
  </si>
  <si>
    <t>Subdirección de permanencia</t>
  </si>
  <si>
    <t xml:space="preserve">Tasa de analfabetismo rural </t>
  </si>
  <si>
    <t>ND</t>
  </si>
  <si>
    <t>Personas mayores de 15 años alfabetizadas en las zonas rurales</t>
  </si>
  <si>
    <t>Sumatoria de personas mayores de 15 años alfabetizadas en las zonas rurales</t>
  </si>
  <si>
    <t>Personas mayores de 15 años alfabetizadas en las zonas rurales de municipios PDET</t>
  </si>
  <si>
    <t xml:space="preserve">Erradicación del analfabetismo rural </t>
  </si>
  <si>
    <t>Secretarías de Educación Certificadas con alimentación escolar rural contratada</t>
  </si>
  <si>
    <t>3.2.2. Mejoramiento de los Ambientes de aprendizaje</t>
  </si>
  <si>
    <t>Sedes rurales construidas y/o mejoradas</t>
  </si>
  <si>
    <t>3.3.1. Atención integral en Educación Inicial y básica</t>
  </si>
  <si>
    <t>E42</t>
  </si>
  <si>
    <t>Brecha de la cobertura neta entre zona rural y urbana en los niveles de preescolar, básica y media.</t>
  </si>
  <si>
    <t>Brecha urbano- rural= (tasa de cobertura neta de la zona urbana - tasa de cobertura neta de la zona rural)</t>
  </si>
  <si>
    <t>8,,06</t>
  </si>
  <si>
    <t>Tasa de cobertura bruta para la educación media rural </t>
  </si>
  <si>
    <t>TCB media = (Matriculados en educación media en la zona rural/ Población con edades entre 15 y 16 años de la zona rural) x 100</t>
  </si>
  <si>
    <t>3.2.3. Disponibilidad de docentes rurales y desarrollo profesoral</t>
  </si>
  <si>
    <t xml:space="preserve">Porcentaje de vacantes atendidas en las zonas rurales </t>
  </si>
  <si>
    <t>Número de docentes rurales atendidos con el Programa Todos a Aprender</t>
  </si>
  <si>
    <t>Número de docentes rurales en programas de posgrado</t>
  </si>
  <si>
    <t>Estudiantes beneficiarios del nuevo Programa de Alimentación Escolar en zonas rurales</t>
  </si>
  <si>
    <t>Número de niños atendidos con modalidades de transporte escolar para la ruralidad</t>
  </si>
  <si>
    <t>Porcentaje de Secretarías de Educación Certificadas con transporte escolar rural contratado que cumpla con la normatividad</t>
  </si>
  <si>
    <t>Porcentaje de avance en el diseño y validación de orientaciones pedagógicas desde la Educación Inicial hasta la Media en las zonas rurales</t>
  </si>
  <si>
    <t>3.3.2. Fortalecimiento de la Educación Media rural</t>
  </si>
  <si>
    <t>Número de Instituciones Educativas acompañadas en el marco de la estrategia de Innovación y Pertinencia de la Educación Media Rural</t>
  </si>
  <si>
    <t>Número de Instituciones Educativas de Media Técnica Agropecuaria acompañadas para la renovación curricular</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</si>
  <si>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</si>
  <si>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</si>
  <si>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3.2.4. Innovación</t>
  </si>
  <si>
    <t>Número de docentes rurales formados en el Programa “RuralTic”</t>
  </si>
  <si>
    <t xml:space="preserve">Número de docentes rurales formados en el marco del proyecto de “Laboratorios para la Innovación Educativa” </t>
  </si>
  <si>
    <t>Número de Instituciones Educativas rurales con obras de construcción y/o mejoramiento de ambientes de aprendizaje</t>
  </si>
  <si>
    <t>Porcentaje de avance en la construcción y validación del documento de política y lineamientos de infraestructura educativa rural</t>
  </si>
  <si>
    <t>Porcentaje de residencias escolares fortalecidas y cualificadas en el servicio educativo</t>
  </si>
  <si>
    <t>Porcentaje de instituciones educativas rurales  en municipios PDET que requieren y cuentan con modelos educativos flexibles implementados</t>
  </si>
  <si>
    <t>Porcentaje de establecimientos educativos oficiales en zonas rurales con dotación gratuita de material pedagógico (útiles y textos) pertinente</t>
  </si>
  <si>
    <t>Porcentaje de establecimientos educativos oficiales en zonas rurales de municipios PDET con dotación gratuita de material pedagógico (útiles y textos) pertinente</t>
  </si>
  <si>
    <t>3.1. Política integral de educación rural</t>
  </si>
  <si>
    <t>3.1.1. Política de educación rural</t>
  </si>
  <si>
    <t xml:space="preserve">Porcentaje de avance del documento base de la política integral de educación rural </t>
  </si>
  <si>
    <t>Porcentaje de niños y niñas en primera infancia que cuentan con atención integral en zonas rurales</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</si>
  <si>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</si>
  <si>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</si>
  <si>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</si>
  <si>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</si>
  <si>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</si>
  <si>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</si>
  <si>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</si>
  <si>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Número de textos entregados en jornada única de la zona rural</t>
  </si>
  <si>
    <t>Nuevos programas de educación técnica, tecnológica y universitaria en áreas relacionadas con el desarrollo rural</t>
  </si>
  <si>
    <t xml:space="preserve">Estrategia de promoción, acceso y permanencia para la formación profesional de las mujeres en disciplinas no tradicionales para ellas, formulada e implementada </t>
  </si>
  <si>
    <t>4. Educación Inclusiva e Intercultural</t>
  </si>
  <si>
    <t>4.2. Hacia un Sistema Educativo inclusivo de la Educación Inicial hasta la Superior</t>
  </si>
  <si>
    <t>4.2.1. Acceso y acogida</t>
  </si>
  <si>
    <t>Porcentaje de implementación de la estrategia de búsqueda activa para población vulnerable</t>
  </si>
  <si>
    <t>E1</t>
  </si>
  <si>
    <t>4.2.2. Bienestar y permanencia</t>
  </si>
  <si>
    <t>Porcentaje de avance en el ajuste de las canastas educativas para grupos poblacionales y étnicos</t>
  </si>
  <si>
    <t>Porcentaje de avance en las acciones para promover el acceso y la permanencia con enfoque de Educacion Inclusiva</t>
  </si>
  <si>
    <t>Número de Instituciones de Educación Superior con programas de bienestar y permanencia estudiantil con enfoque de Educación Inclusiva</t>
  </si>
  <si>
    <t>Número de Instituciones de Educación Superior con políticas de Educación Inclusiva e Intercultural definidas</t>
  </si>
  <si>
    <t>4.2.4. Calidad para todos</t>
  </si>
  <si>
    <t>Porcentaje de avance en el diseño de pruebas con enfoque inclusivo e intercultural</t>
  </si>
  <si>
    <t>Número de Escuelas Normales Superiores formadas en Educación Inclusiva e Intercultural</t>
  </si>
  <si>
    <t>Número de textos en lenguas indígenas incorporados en las dotaciones del Plan Nacional de Lectura y Escritura</t>
  </si>
  <si>
    <t xml:space="preserve">Sumatoria de Libros en lenguas indígenas incorporados en los listados de colecciones bibliográficas a entregar en las instituciones educativas  </t>
  </si>
  <si>
    <t>Listado de colecciones con libros en lenguas indígenas</t>
  </si>
  <si>
    <t>4.2.3. Entornos libres de discriminación</t>
  </si>
  <si>
    <t>Porcentaje de avance en la implementación de estrategias sobre entornos libres de discriminación en los Sistemas de Convivencia Escolar</t>
  </si>
  <si>
    <t>Número de Secretarías de Educación con asistencia técnica para la promoción de entornos libres de discriminación</t>
  </si>
  <si>
    <t>Porcentaje de avance en la construcción de Lineamientos para la promoción de los derechos humanos y la prevención y atención de violencias sexuales y contra la mujer en la Educación Superior</t>
  </si>
  <si>
    <t>4.3. Compromisos del Plan Nacional de Desarrollo 2018-2022</t>
  </si>
  <si>
    <t>4.3.2. Pacto por la Equidad – Comunidades Negras, Afrocolombianas, Raizales y Palanqueras (NARP)</t>
  </si>
  <si>
    <t>Número de  beneficiarios del Fondo Especial Comunidades Negras, por medio de ICETEX</t>
  </si>
  <si>
    <t>Estudiantes matriculados en pregrado y postgrado - Fondo comunidades negras (renovado)</t>
  </si>
  <si>
    <t>Porcentaje de avance en la formulación de una Política Pública de Etnoeducación y Educación Intercultural para las comunidades NARP</t>
  </si>
  <si>
    <t>Porcentaje de avance en la construcción del estatuto CNARP (Comunidades  negras, afrocolombianos, raizal y palenqueras)</t>
  </si>
  <si>
    <t>4.3.5.  Pacto por la Equidad – Equidad para las Mujeres</t>
  </si>
  <si>
    <t>Porcentaje de avance en la construcción de lineamientos para atención de violencia contra la mujer en las IES</t>
  </si>
  <si>
    <t xml:space="preserve"> Número de docentes formados con programas para la promoción de la participación igualitaria de niños y niñas</t>
  </si>
  <si>
    <t>4.3.4. Pacto por la Equidad – Población con Discapacidad</t>
  </si>
  <si>
    <t>Número de beneficiarios del Fondo Población con Discapacidad (ICETEX</t>
  </si>
  <si>
    <t>4.3.1. Pacto por la Equidad – Pueblos Indígenas</t>
  </si>
  <si>
    <t>Número de estudiantes de Pueblos Indígenas beneficiados del Fondo Álvaro Ulcué Chocué, por medio del ICETEX</t>
  </si>
  <si>
    <t>Estudiantes matriculados en  pregrado y postgrado - Fondo población indígena (renovado)</t>
  </si>
  <si>
    <t>Porcentaje de avance en la construcción del Lineamiento sobre Residencias Escolares que atienden población indígena</t>
  </si>
  <si>
    <t>Norma que regula el Sistema Educativo Indígena Propio (SEIP) expedida</t>
  </si>
  <si>
    <t>4.3.3. Pacto por la Equidad – Pueblos Rrom</t>
  </si>
  <si>
    <t>Modelo educativo flexible de educación para jóvenes y adultos diseñado y desarrollado</t>
  </si>
  <si>
    <t>1.A.11 y 1.A.14</t>
  </si>
  <si>
    <t>Sumatoria de las actividades previstas por el Ministerio de Educación para el desarrollo de un modelo educativo flexible en cada una de las vigencias.</t>
  </si>
  <si>
    <t>Porcentaje de incremento anual de beneficiarios del Fondo especial para el pueblo Rrom (créditos educativos)</t>
  </si>
  <si>
    <t>Instituciones de educación superior públicas con gestión en los Consejos Superiores para ampliación de cupos para la población Rrom</t>
  </si>
  <si>
    <t>Kits entregados a la población matriculada en el Sistema de Información de Matrícula (SIMAT) del Pueblo Rrom</t>
  </si>
  <si>
    <t>Paquete de materiales de lectura incorporado en las colecciones del Plan Nacional de Lectura y Escritura</t>
  </si>
  <si>
    <t>1.A.6</t>
  </si>
  <si>
    <t>Lineamiento de reconocimiento del Decreto 2957 de 2010 expedido</t>
  </si>
  <si>
    <t>1.A.2</t>
  </si>
  <si>
    <t xml:space="preserve">Porcentaje de avance en lineamiento de reconocimiento del Decreto 2957 de 2010  </t>
  </si>
  <si>
    <t>Proceso de acompañamiento coordinado y realizado</t>
  </si>
  <si>
    <t>1.A.8</t>
  </si>
  <si>
    <t>Porcentaje de avance en el proceso de acompañamiento técnico del Ministerio de Educación al Ministerio de Cultura, de acuerdo con el número de reuniones programadas para cada vigencia del cuatrienio</t>
  </si>
  <si>
    <t>Lineamiento expedido</t>
  </si>
  <si>
    <t>1.A.2-1.A.9-1.A.10-1.A.12</t>
  </si>
  <si>
    <t>Cantidad de lineamientos expedidos: El indicador toma el valor de 1 al momento de la expedición del lineamiento</t>
  </si>
  <si>
    <t>Lineamiento de escuela intercultural  expedido</t>
  </si>
  <si>
    <t>Porcentaje de avance en lineamiento de escuela intercultural para el pueblo Rrom</t>
  </si>
  <si>
    <t>Lineamiento de la cultura Gitana en los EE  expedido</t>
  </si>
  <si>
    <t>Porcentaje de avance en lineamiento de la cultura Gitana en los establecimientos educativos</t>
  </si>
  <si>
    <t>4.3.6. Pacto por la Equidad – Víctimas del conflicto</t>
  </si>
  <si>
    <t>Porcentaje de avance en la ejecución del Programa de Apoyo Educativo para las Mujeres Desplazadas Mayores de 15 años</t>
  </si>
  <si>
    <t>Número de beneficiarios del Fondo Población víctima del conflicto armado (ICETEX)</t>
  </si>
  <si>
    <t>Estudiantes matriculados en  pregrado - Fondo Población víctima del conflicto armado (renovado)</t>
  </si>
  <si>
    <t>Número de beneficiarios atendidos con modelos educativos flexibles para la poblacion victima del conflicto armado</t>
  </si>
  <si>
    <t>4.2.5. Pertinencia</t>
  </si>
  <si>
    <t>Número de proyectos comunitarios propios, etnoeducativos, interculturales apoyados técnica y financieramente en el marco de la ruta de formulación, diseño e implementación de Proyectos Educativos Comunitarios</t>
  </si>
  <si>
    <t xml:space="preserve">Sumatoria de proyectos comunitarios propios, etnoeducativos, interculturales apoyados técnica y financieramente en el marco de la ruta de formulación, diseño e implementación de Proyectos Educativos Comunitarios </t>
  </si>
  <si>
    <t>Listas de asistencias
Actas 
Presentaciones
Matrial del documento de lineamiento para la formulación e implementación de proyectos educativos comunitarios</t>
  </si>
  <si>
    <t>4.1. Política de Educación Inclusiva</t>
  </si>
  <si>
    <t>4.1.1. Política de Educación Inclusiva e Intercultural</t>
  </si>
  <si>
    <t>5. Alianza por la calidad y pertinencia de la educación y formación del talento humano</t>
  </si>
  <si>
    <t>5.3. Aseguramiento de la calidad de la educación y formación para el trabajo</t>
  </si>
  <si>
    <t>5.3.1. Aseguramiento de la Calidad de la Formación para el Trabajo</t>
  </si>
  <si>
    <t>Porcentaje de avance en el diseño e implementación del Sistema de Aseguramiento de la Calidad de la Formación para el Trabajo</t>
  </si>
  <si>
    <t>5.1. Marco Nacional de Cualificaciones</t>
  </si>
  <si>
    <t>5.1.2. Construcción de catálogos sectoriales</t>
  </si>
  <si>
    <t>Número de catálogos de cualificaciones en sectores priorizados elaborados</t>
  </si>
  <si>
    <t>Catálogo de cualificaciones de 7 Subcategorías de la Economía Naranja</t>
  </si>
  <si>
    <t>Catálogo de cualificaciones del Sector de la Construcción</t>
  </si>
  <si>
    <t>5.1.3. Fomento del uso del MNC por parte de los sectores educativo y productivo</t>
  </si>
  <si>
    <t xml:space="preserve">Número de programas de programas de formación basados en cualificaciones </t>
  </si>
  <si>
    <t>5.1.1. Institucionalidad, gobernanza y sostenibilidad del Marco Nacional de Cualificaciones</t>
  </si>
  <si>
    <t>Reglamentación e implementación del Marco Nacional de cualificaciones (MNC)</t>
  </si>
  <si>
    <t>5.2. Movilidad educativa y formativa</t>
  </si>
  <si>
    <t>5.2.1. Movilidad educativa y formativa</t>
  </si>
  <si>
    <t>Porcentaje de avance en la definición del Esquema de Movilidad Educativa y Formativa</t>
  </si>
  <si>
    <t>Eficiencia y desarrollo de capacidades para una gestión moderna del sector educativo</t>
  </si>
  <si>
    <t>6. Desarrollo de capacidades para una gestión moderna del sector educativo</t>
  </si>
  <si>
    <t>6.2. Fortalecimiento de las competencias de las Entidades Territoriales Certificadas</t>
  </si>
  <si>
    <t>6.2.1. Fortalecimiento de la gestión territorial</t>
  </si>
  <si>
    <t>Número de Secretarías de Educación acompañadas para la definición, implementación y evaluación de sus Planes Territoriales de Formación Docente</t>
  </si>
  <si>
    <t>Oficina Asesora de Planeación y Finanzas</t>
  </si>
  <si>
    <t>6.2.6. Asignación de recursos para la educación</t>
  </si>
  <si>
    <t>Porcentaje de avance en la construcción de una propuesta de acto legislativo de reforma del Sistema General de Participaciones</t>
  </si>
  <si>
    <t>SG</t>
  </si>
  <si>
    <t>Unidad de Atención al Ciudadano</t>
  </si>
  <si>
    <t>6.1. Fortalecimiento de la capacidad de gestión y liderazgo del Ministerio</t>
  </si>
  <si>
    <t>6.1.3. Gobierno digital y sistemas de información</t>
  </si>
  <si>
    <t xml:space="preserve">Porcentaje de avance en la Implementacion del nuevo canal de servicio </t>
  </si>
  <si>
    <t xml:space="preserve">Porcentaje de Secretarias de Educacion certificadas  capacitadas en el Modelo Integrado de Planeacion y Gestiòn  - Atenciòn al Ciudadano </t>
  </si>
  <si>
    <t>Porcentaje de avance en la organización técnica de los documentos</t>
  </si>
  <si>
    <t>Porcentaje de avance en la digitalización de documentos</t>
  </si>
  <si>
    <t>Porcentaje de avance en la elaboración de las tablas de valoracion documental</t>
  </si>
  <si>
    <t>Porcentaje de avance en la Implementación
de sistemas de gestión documental</t>
  </si>
  <si>
    <t>6.2.4. Ecosistemas de innovación para la Educación Media</t>
  </si>
  <si>
    <t>Número de Ecosistemas de Innovación para la Educación Media implementados</t>
  </si>
  <si>
    <t>Subdirección de Fortalecimiento Institucional</t>
  </si>
  <si>
    <t>6.2.2. Escuela para las Secretarías de Educación</t>
  </si>
  <si>
    <t>Porcentaje de avance en el diseño y puesta en marcha de la Escuela para las Secretarías de Educación</t>
  </si>
  <si>
    <t>Número de Secretarías de Educación acompañadas para la construcción e implementación de planes de permanencia escolar</t>
  </si>
  <si>
    <t>Porcentaje de avance en el diseño e implementación de la estrategia de asistencia técnica integral</t>
  </si>
  <si>
    <t>Porcentaje de avance en la definición de orientaciones para el fortalecimiento de la gestión territorial</t>
  </si>
  <si>
    <t>Número de Secretarías de Educación con planes de fortalecimiento a la gestión educativa territorial formulados y en ejecución</t>
  </si>
  <si>
    <t>Porcentaje de avance en la definición y desarrollo de procesos y procedimientos de gestión territorial de la educación</t>
  </si>
  <si>
    <t>Porcentaje de avance en la estructuración de herramientas para la coordinación de la Asistencia Técnica Integral del VPBM</t>
  </si>
  <si>
    <t>Porcentaje de avance en la  implementacion una estrategia para la cualificación de las secretarias de educación</t>
  </si>
  <si>
    <t>Realización de un taller de líderes de inspección y vigilancia convocando a las 96 secretarías de educación</t>
  </si>
  <si>
    <t>Número de experiencias significativas en trayectorias completas identificadas y socializadas</t>
  </si>
  <si>
    <t>Subdirección de Monitoreo y Control</t>
  </si>
  <si>
    <t>Porcentaje de Entidades Territoriales Certificadas   fortalecidas para el uso y administración de los recursos del Sector</t>
  </si>
  <si>
    <t>Porcentaje de Entidades Territoriales Certificadas  focalizadas con Estudios Técnicos de Planta realizados</t>
  </si>
  <si>
    <t>Porcentaje de Entidades Territoriales Certificadas capacitadas en el Modelo Integrado de Planeación y Gestión</t>
  </si>
  <si>
    <t>Oficina de Tecnología y Sistemas de Información</t>
  </si>
  <si>
    <t>6.3. Fortalecimiento de las Entidades Adscritas y Vinculadas</t>
  </si>
  <si>
    <t>Porcentaje de Entidades Adscritas y Vinculadas con acompañamiento en TI</t>
  </si>
  <si>
    <t>Subdirección de Talento Humano</t>
  </si>
  <si>
    <t>6.1.2. Gestión del Talento Humano del Ministerio</t>
  </si>
  <si>
    <t>Porcentaje de vacantes de la planta de personal provistas</t>
  </si>
  <si>
    <t>Porcentaje de competencias identificadas como críticas para el cumplimiento de las metas estratégicas del Ministerio con programas integrales de desarrollo</t>
  </si>
  <si>
    <t>Porcentaje de implementación del Plan de Bienestar e Incentivos</t>
  </si>
  <si>
    <t>Porcentaje de la planta de personal del Ministerio en modalidad de teletrabajo suplementario*</t>
  </si>
  <si>
    <t>Porcentaje de implementación del Plan de Seguridad y Salud en el Trabajo</t>
  </si>
  <si>
    <t>Porcentaje de avance en la implementación de la Política de Gobierno Digital</t>
  </si>
  <si>
    <t>Porcentaje de avance en la implementación del Plan de Seguridad y Privacidad de la Información</t>
  </si>
  <si>
    <t>Porcentaje de avance en la implementación de la arquitectura empresarial del sector educación (Registro Nacional de Educación – RENE)</t>
  </si>
  <si>
    <t>Porcentaje de avance en el fortalecimiento de los servicios de información incluyendo los nuevos.</t>
  </si>
  <si>
    <t>Porcentaje de avance en la implementación del Plan Estratégico de Tecnología de la Información</t>
  </si>
  <si>
    <t>Porcentaje de estudiantes de Instituciones Educativas oficiales con acceso a internet</t>
  </si>
  <si>
    <t>Porcentaje de avance en la formulación e implementación del plan de manejo de riesgos de seguridad de la información.</t>
  </si>
  <si>
    <t>Porcentaje de Sistemas de Información fortalecidos</t>
  </si>
  <si>
    <t>Porcentaje de disponibilidad de los Servicios de TI.</t>
  </si>
  <si>
    <t>Porcentaje de capacidad de los Servicios de TI.</t>
  </si>
  <si>
    <t>Subdirección de Desarrollo Organizacional</t>
  </si>
  <si>
    <t>Porcentaje de factores de la Encuesta sobre Ambiente y Desempeño Institucional Nacional en nivel alto</t>
  </si>
  <si>
    <t>Posición del Sector Educativo en los resultados de la evaluación del desempeño institucional y sectorial</t>
  </si>
  <si>
    <t>Calificación de las políticas de desempeño que requieren intervención</t>
  </si>
  <si>
    <t>Calificación de las políticas de desempeño que requieren apalancamiento</t>
  </si>
  <si>
    <t>Calificación de las políticas de desempeño que deben apalancar a las demás</t>
  </si>
  <si>
    <t>6.1.1. Modelo Integrado de Planeación y Gestión</t>
  </si>
  <si>
    <t>Posición del Ministerio en los resultados de la evaluación del desempeño institucional a nivel de ministerios</t>
  </si>
  <si>
    <t>Posición del Ministerio en los resultados de la evaluación del desempeño institucional a nivel global de entidades</t>
  </si>
  <si>
    <t>Porcentaje de avance en la ejecución de las fases de la transformación de la cultura organizacional del Ministerio</t>
  </si>
  <si>
    <t>Porcentaje de avance en la ejecución del Plan de Capacitación del Ministerio</t>
  </si>
  <si>
    <t>Porcentaje de actualización documental de los procesos del Ministerio</t>
  </si>
  <si>
    <t>Porcentaje de avance en el diseño e implementación del Modelo de Gestión Documental</t>
  </si>
  <si>
    <t>Porcentaje de avance en la actualización de los manuales de contratación y supervisión del Ministerio</t>
  </si>
  <si>
    <t>Nivel de satisfacción de las EAV con las asistencia técnica recibida</t>
  </si>
  <si>
    <t>Porcentaje de avance en la implementación de la  herramienta de aprendizaje organizacional en las EAV</t>
  </si>
  <si>
    <t xml:space="preserve">Porcentaje de avance en mejoras de los procesos institucionales </t>
  </si>
  <si>
    <t>Porcentaje de oportunidad en la atención a requerimientos</t>
  </si>
  <si>
    <t>Nivel de satisfacción de los líderes de procesos con las intervenciones recibidas</t>
  </si>
  <si>
    <t>6.2.5. Promoción y seguimiento de trayectorias educativas completas</t>
  </si>
  <si>
    <t>Porcentaje de avance en la construcción e implementación del índice de riesgo frente a la trayectoria educativa</t>
  </si>
  <si>
    <t xml:space="preserve">6.2.3. Sistema de Gestión de la Calidad de la Educación Inicial </t>
  </si>
  <si>
    <t>Porcentaje de avance en la implementación del Sistema de Gestión de Calidad de la Educación Inicial</t>
  </si>
  <si>
    <t>Número de Secretarías de Educación que implementan el Modelo de Gestión de Calidad de la Educación Inicial</t>
  </si>
  <si>
    <t>Número de unidades o sedes de Educación Inicial públicos y privados registrados con procesos de acompañamiento técnico en Educación Inicial y Preescolar**</t>
  </si>
  <si>
    <t>Porcentaje de avance en el desarrollo y socialización del set de herramientas y recursos educativos</t>
  </si>
  <si>
    <t>Porcentaje de avance en la transferencia del Modelo de Transformación Cultural a las Entidades Adscritas y Vinculadas</t>
  </si>
  <si>
    <t>Porcentaje de avance en la implementación de la  herramienta de aprendizaje organizacional en las Entidades Adscritas y Vinculadas*</t>
  </si>
  <si>
    <t>Porcentaje de avance en la primera fase del modelo de transformación cultural</t>
  </si>
  <si>
    <t>Porcentaje de avance en el diseño e implementación de la herramienta de aprendizaje organizacional</t>
  </si>
  <si>
    <t>Subdirección de Gestión Financiera</t>
  </si>
  <si>
    <t>Porcentaje de ejecución presupuestal de reservas</t>
  </si>
  <si>
    <t>Porcentaje de Cumplimento Productos Priorizados en la Caracterización Financiera</t>
  </si>
  <si>
    <t>Porcentaje de ejecución presupuestal - total obligado</t>
  </si>
  <si>
    <t>Porcentaje de implementación de Herramientas Tecnológicas</t>
  </si>
  <si>
    <t>Porcentaje de avance de informes de legalización recibidos</t>
  </si>
  <si>
    <t>Porcentaje de ejecución presupuestal - total comprometido</t>
  </si>
  <si>
    <t>Porcentaje PAC Ejecutado</t>
  </si>
  <si>
    <t>Oficina Asesora Jurídica</t>
  </si>
  <si>
    <t xml:space="preserve">Porcentaje de avance en la construcción de una línea estratégica para la recuperación de recursos embargados
</t>
  </si>
  <si>
    <t>Porcentaje de avance en la implementación de una línea estratégica para la recuperación de recursos embargados</t>
  </si>
  <si>
    <t xml:space="preserve">Porcentaje de avance en el diseño de una política de prevención del daño antijurídico para convalidaciones y registro calificado
</t>
  </si>
  <si>
    <t>Porcentaje de avance en la implementación de una política de prevención del daño antijurídico para convalidaciones y registro calificado</t>
  </si>
  <si>
    <t>Porcentaje de avance en la creación de una línea  de defensa para los procesos de reliquidación de pensión por jubilación</t>
  </si>
  <si>
    <t>Porcentaje de  avance en la implementación de una línea  de defensa para los procesos de reliquidación de pensión por jubilación</t>
  </si>
  <si>
    <t>Porcentaje de avance en la creación de una línea  de defensa para los procesos de sanción por mora por reliquidación</t>
  </si>
  <si>
    <t>Porcentaje de avance en la implementación de una línea  de defensa para los procesos de sanción por mora por reliquidación</t>
  </si>
  <si>
    <t>Porcentaje de avance en la estrategia que permita articular y unificar criterios en todo el Ministerio para emitir conceptos jurídicos</t>
  </si>
  <si>
    <t>Porcentaje de avance en la implementación de la estrategia que permita articular y unificar criterios en todo el Ministerio para emitir conceptos jurídicos</t>
  </si>
  <si>
    <t>Porcentaje de avance en la construcción de un esquema de planeación de agenda normativa</t>
  </si>
  <si>
    <t>Porcentaje de avance enla implementación de un esquema de planeación de agenda normativa</t>
  </si>
  <si>
    <t>Porcentaje de avance en el diseño de una estrategia que permita llevar el control y seguimiento a tiempos de respuesta de todos los procesos de cobro persuasivo y coactivo</t>
  </si>
  <si>
    <t>Porcentaje de avance en  el diseño de una estrategia que permita llevar el control y seguimiento a tiempos de respuesta de todos los procesos de cobro persuasivo y coactivo</t>
  </si>
  <si>
    <t xml:space="preserve">Tasa de éxito procesal
</t>
  </si>
  <si>
    <t>Variación de cantidades de demandas</t>
  </si>
  <si>
    <t>Correlacion entre solicitudes de Conciliación no aprobadas en comité de conciliación y procesos perdidos en primera instancia.</t>
  </si>
  <si>
    <t>Tiempo promedio que demora la entidad en el pago de Sentencias y M.A.S.C.</t>
  </si>
  <si>
    <t>Oportunidad en la emisión de conceptos externos</t>
  </si>
  <si>
    <t>Oportunidad en la emisión de conceptos internos</t>
  </si>
  <si>
    <t xml:space="preserve">Porcentaje  de acciones de tutelas tramitadas </t>
  </si>
  <si>
    <t>Variación número de Tutelas que invoquen derecho de petición del año en curso con respecto al año anterior</t>
  </si>
  <si>
    <t>Porcentaje de proyectos normativos gestionados</t>
  </si>
  <si>
    <t>Porcentaje de recursos recaudados por gestión de cobro coactivo respecto el año anterior</t>
  </si>
  <si>
    <t>Porcentaje  de proyectos normativos gestionados</t>
  </si>
  <si>
    <t>Oficina de Control Interno</t>
  </si>
  <si>
    <t>Número de sesiones del Comité Institucional de Coordinación de Control Interno realizadas</t>
  </si>
  <si>
    <t>Número de Informes del Estado de la Gestión del Riesgo presentados</t>
  </si>
  <si>
    <t>Número de sesiones del Comité Sectorial de Auditoría realizadas</t>
  </si>
  <si>
    <t>Número de estrategías implementadas</t>
  </si>
  <si>
    <t>Anual</t>
  </si>
  <si>
    <t>Porcentaje de seguimiento a respuestas entes de control</t>
  </si>
  <si>
    <t>Porcentaje de seguimiento a las acciones de mejora</t>
  </si>
  <si>
    <t>Porcentaje de auditorías realizadas</t>
  </si>
  <si>
    <t>Subdirección de Gestión Administrativa</t>
  </si>
  <si>
    <t>Porcentaje de ejecución al plan de mantenimiento preventivo de los bienes inmuebles</t>
  </si>
  <si>
    <t>Porcentaje de servicios atendidos a través de la mesa de ayuda de mantenimiento de vehículos</t>
  </si>
  <si>
    <t xml:space="preserve">Cumplimiento de consumo de copias de las áreas del MEN, según la circular de austeridad
</t>
  </si>
  <si>
    <t>Porcentaje de Mesa de ayuda administrativas atendidas en los tiempos establecidos</t>
  </si>
  <si>
    <t>Porcentaje de bienes en custodia de los cuentadantes</t>
  </si>
  <si>
    <t>Porcentaje de avance de la implementación del Módulo SIIF viáticos Nación de acuerdo con el plan de trabajo establecido</t>
  </si>
  <si>
    <t>Porcentaje de avance del plan de trabajo del proceso de unificación de criterios para el desarrollo de los contratos de operación logística de eventos realizados por el MEN</t>
  </si>
  <si>
    <t>Porcentaje de ejecucion de las actividades ambientales cumplidas en el cuatrimestre teniendo en cuanta Plan de trabajo de las dos sedes</t>
  </si>
  <si>
    <t>Oficina Asesora de Comunicaciones</t>
  </si>
  <si>
    <t>Número de visitas de la Página Web del MEN</t>
  </si>
  <si>
    <t>Número de seguidores de las  redes sociales del MEN</t>
  </si>
  <si>
    <t>Número de contenidos comunicacionales internos divulgados</t>
  </si>
  <si>
    <t xml:space="preserve">Porcentaje de avance en el cumplimiento de la estrategia de comunicacion para la divulgación de información relacionada con los 6 grandes objetivos en materia educativa del Plan Nacional de Desarrollo </t>
  </si>
  <si>
    <t xml:space="preserve">Número de eventos institucionales realizados </t>
  </si>
  <si>
    <t xml:space="preserve">Número de contenidos comunicacionales  externos producidos </t>
  </si>
  <si>
    <t>Oficina de Cooperación y Asuntos Internacionales</t>
  </si>
  <si>
    <t xml:space="preserve">Recursos gestionados </t>
  </si>
  <si>
    <t>Número de espacios de carácter multilateral y bilateral a nivel internacional con participación activa del Ministerio de Educación.</t>
  </si>
  <si>
    <t xml:space="preserve">Número de escenarios internacionales en los que se promociona a Colombia como destino académico de calidad.
</t>
  </si>
  <si>
    <t>Número de Anuarios estadísticos regionales 2005 – 2018 (9 regiones PND)</t>
  </si>
  <si>
    <t>Porcentaje de matrículas con gratuidad en establecimientos educativos oficiales en zonas rurales</t>
  </si>
  <si>
    <t>Porcentaje de matrículas con gratuidad en establecimientos educativos oficiales en zonas rurales de municipios PDET</t>
  </si>
  <si>
    <t xml:space="preserve">Número de Boletines temáticos </t>
  </si>
  <si>
    <t>Número de documentos con modelos de financiación sostenible de la educación y recomendación de modelo para incluir en propuesta de acto legislativo</t>
  </si>
  <si>
    <t>Número de documentos de distribución SGP y solicitud de ajuste por auditorías (2)</t>
  </si>
  <si>
    <t>Número de Informes de calidad de los registros de matrícula en SIMAT enviados a las ETC (2)</t>
  </si>
  <si>
    <t>Número de Informes de seguimiento a proyectos de inversión MEN</t>
  </si>
  <si>
    <t>Número de Informes del proceso auditor avalados (2)</t>
  </si>
  <si>
    <t>Número de reportes de indicadores internacionales generados</t>
  </si>
  <si>
    <t>Plataforma Repórtate actualizada</t>
  </si>
  <si>
    <t xml:space="preserve">Porcentaje de avance en la consolidación de matrícula definitiva 2018 
</t>
  </si>
  <si>
    <t>Porcentaje de avance en la consolidación de matrícula mensual 2019</t>
  </si>
  <si>
    <t>Porcentaje de avance en la construcción de la Metodología para distribuir recursos SGP 2020</t>
  </si>
  <si>
    <t>Porcentaje de avance en la construcción del Anuario estadístico 2005 – 2018</t>
  </si>
  <si>
    <t>Porcentaje de avance en la construcción del Marco de gasto sectorial de mediano plazo 2020-2023</t>
  </si>
  <si>
    <t xml:space="preserve">Porcentaje de avance en la formulación  de los Proyectos de inversión Sector Educación 2020
</t>
  </si>
  <si>
    <t xml:space="preserve">Porcentaje de avance en la formulación del Plan de acción anual </t>
  </si>
  <si>
    <t>Porcentaje de avance en la formulación del Plan Estratégico Institucional</t>
  </si>
  <si>
    <t>Porcentaje de avance en la formulacion del Plan Nacional de Desarrollo del Sector Educativo</t>
  </si>
  <si>
    <t>Porcentaje de avance en la formulacion del Plan Nacional sectorial de Educación</t>
  </si>
  <si>
    <t xml:space="preserve">Porcentaje de avance en la formulación del Procedimiento para el seguimiento a los proyectos de inversión </t>
  </si>
  <si>
    <t>Porcentaje de avance en la formulación Presupuesto de gastos de funcionamiento e inversión de la vigencia 2020</t>
  </si>
  <si>
    <t xml:space="preserve">Recursos  del SGR aprobados para el sector educativo </t>
  </si>
  <si>
    <t>Subdirección de Contratación</t>
  </si>
  <si>
    <t xml:space="preserve">Número de capacitaciones en supervisión realizadas </t>
  </si>
  <si>
    <t xml:space="preserve">Porcentaje de avance en la actualización de los manuales de contratación y supervisión </t>
  </si>
  <si>
    <t>Porcentaje de avance en la apropiación de los documentos del proceso de gestión contractual en el SIG</t>
  </si>
  <si>
    <t xml:space="preserve">Porcentaje de contratos liquidados </t>
  </si>
  <si>
    <t>Número de procesos de contratación apoyados en la etapa de planeación</t>
  </si>
  <si>
    <t>Secretaría General</t>
  </si>
  <si>
    <t>Número de procesos disciplinarios finalizados</t>
  </si>
  <si>
    <t>Número de Estrategias de prevención</t>
  </si>
  <si>
    <t>Número de comité de seguimiento realizados</t>
  </si>
  <si>
    <t>Acceso y acogida</t>
  </si>
  <si>
    <t>Número de Lista de empresas elegibles para contratar interventorías.</t>
  </si>
  <si>
    <t>Número de listas de empresas elegibles para contratar obras.</t>
  </si>
  <si>
    <t>Porcentaje de Actas de recibo a satisfacción de Sedes fase I suscritas</t>
  </si>
  <si>
    <t>Porcentaje de Arreglos directos finalizados</t>
  </si>
  <si>
    <t>Porcentaje de los Procesos de terminación anticipada finalizados</t>
  </si>
  <si>
    <t>Porcentaje de Proyectos en fase II iniciados</t>
  </si>
  <si>
    <t>Porcentaje de Sedes con terminación anticipada reasignados.</t>
  </si>
  <si>
    <t>Sedes contratadas para mejoramiento, ampliadas y/o construidas</t>
  </si>
  <si>
    <t>Porcentaje de Actas de terminación fase II suscritas</t>
  </si>
  <si>
    <t>Porcentaje de Instituciones Educativas con Delegados  capacitacitados</t>
  </si>
  <si>
    <t xml:space="preserve">Porcentaje de avance del documento con estrategia de movilización hacia procesos de educación de adultos </t>
  </si>
  <si>
    <t>Número de sedes educativas apoyadas en la implementación de acciones para el fortalecimiento de la estrategia de residencia escolar</t>
  </si>
  <si>
    <t>Documentos Normativos</t>
  </si>
  <si>
    <t>Número de beneficiarios atendidos con modelos educativos flexibles</t>
  </si>
  <si>
    <t>Consultorías de las sedes educativas</t>
  </si>
  <si>
    <t>Diagnostico de las sedes educativas</t>
  </si>
  <si>
    <t>Documento de lineamientos técnicos en educación inicial, preescolar, básica y media expedidos</t>
  </si>
  <si>
    <t>Documento de politicas y lineamientos de infraestructura educativa rural</t>
  </si>
  <si>
    <t>Documentos de lineamientos técnicos de dotación de mobiliario escolar en educación inicial</t>
  </si>
  <si>
    <t>Informes y/o comites de seguimiento mensual apoyo a la Supervisión del Contrato 1380 de 2015</t>
  </si>
  <si>
    <t>Porcentaje de la metodología CIER asistida y con mantenimiento</t>
  </si>
  <si>
    <t>Sedes dotadas</t>
  </si>
  <si>
    <t>Sedes levantadas con Inventarios de Infraestructura Escolar (Metodología CIER)</t>
  </si>
  <si>
    <t>Número de entidades territoriales certificadas con asistencia técnica para el fortalecimiento de la estrategia educativa del sistema de responsabilidad penal para adolescentes</t>
  </si>
  <si>
    <t>Número de entidades territoriales con estrategias para la prevención de riesgos sociales en los entornos escolares implementadas</t>
  </si>
  <si>
    <t>Número de entidades y organizaciones asistidas técnicamente</t>
  </si>
  <si>
    <t>Número Entidades territoriales con estrategias para la prevención de riesgos sociales en los entornos escolares implementadas</t>
  </si>
  <si>
    <t>Porcentaje de avance del documento base de lineamiento sobre movilidad escolar en el país</t>
  </si>
  <si>
    <t xml:space="preserve">Número de ETC que se encuentran en estado crítico alto y crítico medio en el Indicador Global de Desempeño
</t>
  </si>
  <si>
    <t>Porcentaje de avance en la  implementacion una estrategia de fortalecimiento territorial a las 50 ETCs priorizadas</t>
  </si>
  <si>
    <t>Proceso implementado</t>
  </si>
  <si>
    <t xml:space="preserve">Porcentaje de avance en la implementación del esquema de validación al reporte de cuentas maestras del sector </t>
  </si>
  <si>
    <t>Porcentaje de ETC con visita de monitoreo y seguimiento al uso de los recursos del SGP</t>
  </si>
  <si>
    <t xml:space="preserve">Porcentaje de solicitudes de reconocimiento de deudas laborales resueltas </t>
  </si>
  <si>
    <t>Porcentaje de avance de seguimiento a los procesos asociados a la seguridad social de los educadores</t>
  </si>
  <si>
    <t>Porcentaje de avance en la realización de los juegos deportivos zonales y encuentro folclórico del magisterio.</t>
  </si>
  <si>
    <t>Secretarías de Educación acompañadas en la implementación de estrategias de Calidad</t>
  </si>
  <si>
    <t>Número de asistencias técnicas efectuadas a las ETC para el desarrollo de la estrategia educativa dirigida a los estudiantes en condición de enfermedad.</t>
  </si>
  <si>
    <t>Número de asistencias técnicas a establecimientos educativos privados sobre temas de Calidad Educativa.</t>
  </si>
  <si>
    <t>Porcentaje  de experiencias pedagógicas  de establecimientos educativos privados socializadas a nivel nacional</t>
  </si>
  <si>
    <t>Porcentaje en el avance de implementación de la nueva aplicación EVI</t>
  </si>
  <si>
    <t>HITOS INDICADORES PLAN DE ACCIÓN INSTITUCIONAL 2020</t>
  </si>
  <si>
    <t>Alineación con el PAI</t>
  </si>
  <si>
    <t>Hitos 2020</t>
  </si>
  <si>
    <t>Total ponderación</t>
  </si>
  <si>
    <t>ID programa</t>
  </si>
  <si>
    <t>Descripción hito</t>
  </si>
  <si>
    <t xml:space="preserve">Ponderación </t>
  </si>
  <si>
    <t xml:space="preserve">Entregable </t>
  </si>
  <si>
    <t>enero</t>
  </si>
  <si>
    <t>febrero</t>
  </si>
  <si>
    <t>marzo</t>
  </si>
  <si>
    <t>abril</t>
  </si>
  <si>
    <t>mayo</t>
  </si>
  <si>
    <t>junio</t>
  </si>
  <si>
    <t>julio</t>
  </si>
  <si>
    <t>agosto</t>
  </si>
  <si>
    <t>Septiembre</t>
  </si>
  <si>
    <t>octubre</t>
  </si>
  <si>
    <t>noviembre</t>
  </si>
  <si>
    <t>diciembre</t>
  </si>
  <si>
    <t>Estudios previos de todos los procesos contractuales</t>
  </si>
  <si>
    <t>Documento de estudios previos aprobados</t>
  </si>
  <si>
    <t>Focalización de establecimientos educativos que serán acompañados</t>
  </si>
  <si>
    <t>NA</t>
  </si>
  <si>
    <t>Procesos contractuales  firmados para el desarrollo</t>
  </si>
  <si>
    <t>Procesos contractuales firmados</t>
  </si>
  <si>
    <t>Actas y listados de asistencia</t>
  </si>
  <si>
    <t>Número de estudiantes participantes de la primera etapa clasificatoria Supérate con el Saber</t>
  </si>
  <si>
    <t>Informe con el número de participantes, desagregado por ETC</t>
  </si>
  <si>
    <t>Número de estudiantes participantes de la segunda etapa clasificatoria Supérate con el Saber</t>
  </si>
  <si>
    <t xml:space="preserve">Formalización proceso contractual  </t>
  </si>
  <si>
    <t>Reporte de cierre y participación de los procesos de formación</t>
  </si>
  <si>
    <t>Construcción de listado de libros que conformarán las colecciones bibliográficas</t>
  </si>
  <si>
    <t>Listados de libros que conforman las colecciones a entregar</t>
  </si>
  <si>
    <t>Inicio proceso de negociación y adquisición de libros por parte del aliado e inicio del procesamiento físico y técnico de las colecciones incluidos los libros en  lenguas indígenas</t>
  </si>
  <si>
    <t>Contratos con editoriales para la adquisición de libros y para el procesamiento físico de los mismos</t>
  </si>
  <si>
    <t>Consolidación de las actas de entrega de las colecciones</t>
  </si>
  <si>
    <t>Actas de entrega de las colecciones</t>
  </si>
  <si>
    <t>Estrategia de lanzamiento y promoción al uso del APP Be the One Challenge</t>
  </si>
  <si>
    <t>Inicio procesos de acompañamiento a ETC e IE en la implementación de la estrategia de gamificación</t>
  </si>
  <si>
    <t>Definición de los libros en  lenguas indígenas que se incorporaran al listado de libros que conformarán las colecciones bibliográficas</t>
  </si>
  <si>
    <t>Listados de libros en  lenguas indígenas a incorporar en las colecciones a entregar</t>
  </si>
  <si>
    <t>Documento borrador</t>
  </si>
  <si>
    <t>Documento con avance del proceso de PEC apoyados</t>
  </si>
  <si>
    <t>Actas y asistencias</t>
  </si>
  <si>
    <t>Actas y listas de asistencia</t>
  </si>
  <si>
    <t xml:space="preserve"> Número de Instituciones Educativas acompañadas para el fortalecimiento de su Sistema de Evaluación </t>
  </si>
  <si>
    <t>Niñas, niños y mujeres gestantes con Educación Inicial en el marco de atención integral (ICBF y Preescolar)*</t>
  </si>
  <si>
    <t>Número de  estudiantes beneficiados de ambientes de aprendizaje del inglés (aplicación digital gamificada)</t>
  </si>
  <si>
    <t>Número de docentes formados en actualización pedagógica o metodológica o uso nuevas tecnologías en inglés</t>
  </si>
  <si>
    <t>Número de dotaciones entregadas de acuerdo con características de los Sistemas Educativos Indígenas Propios</t>
  </si>
  <si>
    <t>Número de educadores participando en cursos para el ascenso y reubicación en el marco de la Evaluación de Carácter Diagnóstico Formativo</t>
  </si>
  <si>
    <t>Número de Entidades Territoriales Certificadas acompañadas con la estrategia de acompañamiento integral de Jornada Única</t>
  </si>
  <si>
    <t>Número de Escuelas Normales Superiores con docentes formados en la enseñanza del inglés con el Programa Inspiring Teachers</t>
  </si>
  <si>
    <t>Número de establecimientos educativos beneficiados y acompañados con la estrategia Aulas Sin Fronteras</t>
  </si>
  <si>
    <t>Número de Instituciones de Educación Superior con planes de innovación educativa diseñados y en ejecución</t>
  </si>
  <si>
    <t>Número de Instituciones Educativas con planes de mejoramiento de la Jornada Única formulados y en implementación</t>
  </si>
  <si>
    <t>Número de Modelos Educativos flexibles Diseñados</t>
  </si>
  <si>
    <t>Número de municipios con asistencia técnica para la implementación de un currículo innovador en desarrollo rural sostenible</t>
  </si>
  <si>
    <t>Número de niños de establecimientos rurales participando en estrategias de seguimiento al aprendizaje</t>
  </si>
  <si>
    <t>Número de niños de establecimientos Urbanos  participando en estrategias de seguimiento al aprendizaje</t>
  </si>
  <si>
    <t xml:space="preserve">Número de textos entregados a la estrategia Bilinguismo a la zona rural </t>
  </si>
  <si>
    <t>Número de textos entregados a la estrategia Bilinguismo a la zona Urbana</t>
  </si>
  <si>
    <t>Número Secretarías de Educación capacitadas y acompañadas en la implementación del sistema de gestión de la calidad educativa (SIGCE)</t>
  </si>
  <si>
    <t>Porcentaje de avance en el diseño de una Ruta de Educación Inclusiva e Intercultural</t>
  </si>
  <si>
    <t>Porcentaje de avance en el diseño e implementación de la estrategia de acompañamiento a Instituciones Educativas para la inclusión de población con discapacidad</t>
  </si>
  <si>
    <t>Porcentaje de avance en el diseño e implementación de un programa de formación docente dirigido a los maestros y maestros indígenas de la Amazonia colombiana</t>
  </si>
  <si>
    <t>Porcentaje de avance en el diseño y revisión de Modelos Educativos Flexibles</t>
  </si>
  <si>
    <t>Porcentaje de avance en el mejoramiento de las Pruebas Supérate con el Saber</t>
  </si>
  <si>
    <t>Porcentaje de avance en la actualización de estándares básicos de competencias ciudadanas</t>
  </si>
  <si>
    <t>Porcentaje de avance en la construcción y validación de la Política de Educación Inclusiva e Intercultural</t>
  </si>
  <si>
    <t xml:space="preserve">Porcentaje de avance en la formulación e implementación del Plan Nacional de Convivencia Escolar  </t>
  </si>
  <si>
    <t>Porcentaje de avance en la implementación del Plan de Enseñanza de una Segunda Lengua</t>
  </si>
  <si>
    <t>Porcentaje de avance en la revisión de la Guía para el Mejoramiento Institucional</t>
  </si>
  <si>
    <t>Porcentaje de Instituciones Educativas rurales que requieren y cuentan con modelos educativos flexibles implementados</t>
  </si>
  <si>
    <t>Resolución de tarifas para colegios privados 2020 y actualización de Guía 4.</t>
  </si>
  <si>
    <t>(en blanco)</t>
  </si>
  <si>
    <t>Total general</t>
  </si>
  <si>
    <t>básica</t>
  </si>
  <si>
    <t>superior</t>
  </si>
  <si>
    <t>Transversales</t>
  </si>
  <si>
    <t>No accion estrategica</t>
  </si>
  <si>
    <t>programa</t>
  </si>
  <si>
    <t>indicador</t>
  </si>
  <si>
    <t>No. Meta ODS</t>
  </si>
  <si>
    <t>Meta ODS</t>
  </si>
  <si>
    <t>Objetivos del Plan Nacional de Desarrollo</t>
  </si>
  <si>
    <t>Objetivos del Plan Sectorial</t>
  </si>
  <si>
    <t>Estrategia</t>
  </si>
  <si>
    <t>Acción Estratégica</t>
  </si>
  <si>
    <t>Tipo de Acumulación</t>
  </si>
  <si>
    <t xml:space="preserve">Dirección/Oficina </t>
  </si>
  <si>
    <t>Sundirección/Oficina</t>
  </si>
  <si>
    <t>Tipo de Indicador</t>
  </si>
  <si>
    <t>1. Aumentar los niveles de satisfacción del cliente y partes interesadas</t>
  </si>
  <si>
    <t>Control Interno</t>
  </si>
  <si>
    <t>Educación inicial de calidad para el
desarrollo integral</t>
  </si>
  <si>
    <t>2. Fortalecer la prestación de los servicios orientados al mejoramiento de la cobertura, calidad, eficiencia y pertinencia de la educación</t>
  </si>
  <si>
    <t>1.1</t>
  </si>
  <si>
    <t>1.1. De aquí a 2030, erradicar para todas las personas y en todo el mundo la pobreza extrema (actualmente se considera que sufren pobreza extrema las personas que viven con menos de 1,25 dólares de los Estados Unidos al día)</t>
  </si>
  <si>
    <t>2. Fortalecer la prestación de los servicios orientados al mejoramiento de la cobertura, calidad, eficiencia y pertinencia de la educación.</t>
  </si>
  <si>
    <t xml:space="preserve">Evaluación de Resultados </t>
  </si>
  <si>
    <t>Apuesta por una educación media con
calidad y pertinencia para los jóvenes colombianos</t>
  </si>
  <si>
    <t>3. Fortalecer el desempeño de los procesos y procedimientos establecidos en el Ministerio de Educación Nacional</t>
  </si>
  <si>
    <t>Gestión con valores para Resultados</t>
  </si>
  <si>
    <t>4. Fortalecer la aplicación de mecanismos de autocontrol y de evaluación para garantizar la mejora continua</t>
  </si>
  <si>
    <t xml:space="preserve">Gestión del Conocimiento y la Innovación </t>
  </si>
  <si>
    <t>1.2</t>
  </si>
  <si>
    <t>1.2. De aquí a 2030, reducir al menos a la mitad la proporción de hombres, mujeres y niños de todas las edades que viven en la pobreza en todas sus dimensiones con arreglo a las definiciones nacionales</t>
  </si>
  <si>
    <t>Reducción anual</t>
  </si>
  <si>
    <t>5. Mejorar el desempeño ambiental en cumplimiento de las obligaciones legales y otras aplicables; previniendo la contaminación y contribuyendo a la protección del medio ambiente.</t>
  </si>
  <si>
    <t xml:space="preserve">Información y Comunicación </t>
  </si>
  <si>
    <t>6. Proteger la seguridad y salud de los servidores y colaboradores del Ministerio de Educación Nacional, previniendo enfermedades y accidentes laborales y promoviendo hábitos de vida saludable.</t>
  </si>
  <si>
    <t xml:space="preserve">Talento Humano </t>
  </si>
  <si>
    <t>7. Proteger los activos de información de amenazas internas que puedan afectar la privacidad, confidencialidad, integridad y disponibilidad de la información del Ministerio.</t>
  </si>
  <si>
    <t>2.1</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</si>
  <si>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</si>
  <si>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8. Facilitar el cumplimiento del Modelo Integrado de Planeación y Gestión y la mejora en los resultados de los índices de Buen Gobierno</t>
  </si>
  <si>
    <t>2.2</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</si>
  <si>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</si>
  <si>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3.7</t>
  </si>
  <si>
    <t>3.7. De aquí a 2030, garantizar el acceso universal a los servicios de salud sexual y reproductiva, incluidos los de planificación familiar, información y educación, y la integración de la salud reproductiva en las estrategias y los programas nacionales</t>
  </si>
  <si>
    <t>4.1</t>
  </si>
  <si>
    <t>4.2</t>
  </si>
  <si>
    <t>4.2. Asegurar que todas las niñas y todos los niños tengan acceso a servicios de atención y desarrollo en la primera infancia y educación preescolar de calidad, a fin de que estén preparados para la enseñanza primaria.</t>
  </si>
  <si>
    <t>4.3</t>
  </si>
  <si>
    <t>4.3. Asegurar el acceso igualitario de todos los hombres y las mujeres a una formación técnica, profesional y superior de calidad, incluida la enseñanza universitaria.</t>
  </si>
  <si>
    <t>4.4</t>
  </si>
  <si>
    <t>4.4. Aumentar considerablemente el número de jóvenes y adultos que tienen las competencias necesarias, en particular técnicas y profesionales, para acceder al empleo, el trabajo decente y el emprendimiento.</t>
  </si>
  <si>
    <t>2.8. Internacionalización de la Educación Superior</t>
  </si>
  <si>
    <t>4.4. aumentar considerablemente el número de jóvenes y adultos que tienen las competencias necesarias, en particular técnicas y profesionales, para acceder al empleo, el trabajo decente y el emprendimiento.</t>
  </si>
  <si>
    <t>4.5</t>
  </si>
  <si>
    <t xml:space="preserve">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</si>
  <si>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 xml:space="preserve">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</si>
  <si>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4.6</t>
  </si>
  <si>
    <t xml:space="preserve">4.6. Asegurar que todos los jóvenes y una proporción considerable de los adultos, tanto hombres como mujeres, estén alfabetizados y tengan nociones elementales de aritmética. </t>
  </si>
  <si>
    <t>4.7</t>
  </si>
  <si>
    <t>4.7.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</si>
  <si>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4.a</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</si>
  <si>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</si>
  <si>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1.7.4. Bienestar docente</t>
  </si>
  <si>
    <t>1.7.5. Mejoramiento del Banco de Excelencia</t>
  </si>
  <si>
    <t>4.c</t>
  </si>
  <si>
    <t xml:space="preserve">4.c. Aumentar considerablemente la oferta de docentes calificados, incluso mediante la cooperación internacional para la formación de docentes en los países en desarrollo, especialmente los países menos adelantados y los pequeños Estados insulares en desarrollo. </t>
  </si>
  <si>
    <t>5.6</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</si>
  <si>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</si>
  <si>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10.1</t>
  </si>
  <si>
    <t>10.1. De aquí a 2030, lograr progresivamente y mantener el crecimiento de los ingresos del 40% más pobre de la población a una tasa superior a la media nacional</t>
  </si>
  <si>
    <t>10.2</t>
  </si>
  <si>
    <t>10.2. De aquí a 2030, potenciar y promover la inclusión social, económica y política de todas las personas, independientemente de su edad, sexo, discapacidad, raza, etnia, origen, religión o situación económica u otra condición</t>
  </si>
  <si>
    <t>2.8.1. Internacionalización de las Instituciones de Educación Superior</t>
  </si>
  <si>
    <t>6.3.1. Mejora en las políticas de desempeño según los resultados del FURAG como sector</t>
  </si>
  <si>
    <t>6.3.2. Transformación cultural</t>
  </si>
  <si>
    <t>6.3.3. Mejora en Encuesta sobre Ambiente y Desempeño Institucional Nacional</t>
  </si>
  <si>
    <t>6.3.4. Fortalecimiento sectorial en Tecnologías de la Información (TI)</t>
  </si>
  <si>
    <t>Dependencias</t>
  </si>
  <si>
    <t>Viceministerio de Preescolar. Básica y Media</t>
  </si>
  <si>
    <t>Viceministerio de Educación Superior</t>
  </si>
  <si>
    <t xml:space="preserve">Secretaria General </t>
  </si>
  <si>
    <t>Despacho del Ministerio</t>
  </si>
  <si>
    <t>_Dirección_de_Calidad_para_la_Educación_PBM</t>
  </si>
  <si>
    <t>_Dirección_de_Calidad_para_la_ES</t>
  </si>
  <si>
    <t>_Unidad_de_Atención_al_Ciudadano</t>
  </si>
  <si>
    <t>_Oficina_de_Cooperación_y_Asuntos_Internacionales</t>
  </si>
  <si>
    <t>_Dirección_de_Fortalecimiento_a_la_Gestión_Territorial_Calidad_para_la_Educación_PBM</t>
  </si>
  <si>
    <t>_Dirección_de_Fomento_de_la_ES</t>
  </si>
  <si>
    <t>_Subdirección_de_Gestión_Financiera</t>
  </si>
  <si>
    <t>_Oficina_Asesora_de_Comunicaciones</t>
  </si>
  <si>
    <t>_Dirección_de_Cobertura_y_Equidad</t>
  </si>
  <si>
    <t>_Subdirección_de_Desarrollo_Organizacional</t>
  </si>
  <si>
    <t>_Oficina_de_Control_Interno</t>
  </si>
  <si>
    <t>_Dirección_de_Primera_infancia</t>
  </si>
  <si>
    <t>_Subdirección_de_Talento_Humano</t>
  </si>
  <si>
    <t>_Oficina_de_Tecnología_y_Sistemas_de_Información</t>
  </si>
  <si>
    <t>_Subdirección_de_Contratación</t>
  </si>
  <si>
    <t>_Oficina_de_Innovación_Educatica_con_Uso_de_nuevas_Tecnologías</t>
  </si>
  <si>
    <t>_Subdirección_de_Gestión_Adminsitrativa</t>
  </si>
  <si>
    <t>_Oficina_Asesora_Jurídica</t>
  </si>
  <si>
    <t>_Oficina_Asesora_de_Planeación</t>
  </si>
  <si>
    <t>DIMENSION O EJE MIPG</t>
  </si>
  <si>
    <t>OBJETIVO ESTRATÉGICO</t>
  </si>
  <si>
    <t>OBJETIVO DEL SISTEMA INTEGRADO DE GESTIÓN- SIG</t>
  </si>
  <si>
    <t>Mejorar los resultados en lenguajes, ciencias y matemáticas, medidos por pruebas estandarizadas</t>
  </si>
  <si>
    <t>Brindar acceso con calidad a la educación superior</t>
  </si>
  <si>
    <t>Transformar y fortalecer la gestión y la cultura institucional</t>
  </si>
  <si>
    <t>Otro</t>
  </si>
  <si>
    <t>DEPENDENCIA</t>
  </si>
  <si>
    <t>_De_aquí_a_2030_asegurar_que_todas_las_niñas_y_todos_los_niños_terminen_la_enseñanza_primaria_y_secundaria_que_ha_de_ser_gratuita_equitativa_y_de_calidad_y_producir_resultados_de_aprendizaje_pertinentes_y_efectivos__</t>
  </si>
  <si>
    <t>_De_aquí_a_2030_asegurar_el_acceso_igualitario_de_todos_los_hombres_y_las_mujeres_a_una_formación_técnica_profesional_y_superior_de_calidad_incluida_la_enseñanza_universitaria_</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</si>
  <si>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_</t>
  </si>
  <si>
    <t>_De_aquí_a_2030_asegurar_que_todos_los_jóvenes_y_una_proporción_considerable_de_los_adultos_tanto_hombres_como_mujeres_estén_alfabetizados_y_tengan_nociones_elementales_de_aritmética_</t>
  </si>
  <si>
    <t>_Construir_y_adecuar_instalaciones_educativas_que_tengan_en_cuenta_las_necesidades_de_los_niños_y_las_personas_con_discapacidad_y_las_diferencias_de_género_y_que_ofrezcan_entornos_de_aprendizaje_seguros_no_violentos_inclusivos_y_eficaces_para_todos_</t>
  </si>
  <si>
    <t>_De_aquí_a_2030_asegurar_que_todas_las_niñas_y_todos_los_niños_tengan_acceso_a_servicios_de_atención_y_desarrollo_en_la_primera_infancia_y_educación_preescolar_de_calidad_a_fin_de_que_estén_preparados_para_la_enseñanza_primaria_</t>
  </si>
  <si>
    <t>ODS</t>
  </si>
  <si>
    <t>META ODS</t>
  </si>
  <si>
    <t>_Porcentaje_de_estudiantes_que_se_encuentran_en_nivel_de_desempeño_satisfactorio_y_avanzado_en_las_pruebas_SABER_5_Lenguaje_</t>
  </si>
  <si>
    <t>_Brecha_entre_cobertura_neta_urbano-rural_en_educación_preescolar_básica_y_media_</t>
  </si>
  <si>
    <t>_Tasa_de_analfabetismo_para_la_población_de_15_años_y_más_</t>
  </si>
  <si>
    <t>_Porcentaje_de_matrícula_oficial_con_conexión_a_internet_</t>
  </si>
  <si>
    <t xml:space="preserve">_Porcentaje_de_niñas_y_niños_en_primera_infancia_que_cuentan_con_las_atenciones_priorizadas_en_el_marco_de_la_atención_integral_
</t>
  </si>
  <si>
    <t>_Cobertura_en_educación_superior_</t>
  </si>
  <si>
    <t>_Porcentaje_de_estudiantes_que_se_encuentran_en_nivel_de_desempeño_satisfactorio_y_avanzado_en_las_pruebas_SABER_5_Matemáticas_</t>
  </si>
  <si>
    <t>_Tasa_de_cobertura_bruta_en_transición_</t>
  </si>
  <si>
    <t>_Porcentaje_de_estudiantes_que_se_encuentran_en_nivel_de_desempeño_satisfactorio_y_avanzado_en_las_pruebas_SABER_9_Lenguaje_</t>
  </si>
  <si>
    <t>_Porcentaje_de_niños_y_niñas_menores_de_5_años_que_asisten_a_un_hogar_comunitario_jardín_centro_de_desarrollo_infantil_o_colegio_</t>
  </si>
  <si>
    <t>_Porcentaje_de_estudiantes_que_se_encuentran_en_nivel_de_desempeño_satisfactorio_y_avanzado_en_las_pruebas_SABER_9_Matemáticas_</t>
  </si>
  <si>
    <t>_Tasa_de_cobertura_bruta_en_educación_media_</t>
  </si>
  <si>
    <t>INDICADOR ODS</t>
  </si>
  <si>
    <t>_Brecha_entre_cobertura_neta_urbano_rural_en_educación_preescolar_básica_y_media_</t>
  </si>
  <si>
    <t>Eje estratégico PND 2018-2022</t>
  </si>
  <si>
    <t>Todos por una educación de calidad</t>
  </si>
  <si>
    <t>Bienestar y equidad en el acceso a la educación</t>
  </si>
  <si>
    <t>Más y mejor educación en la Colombia Rural</t>
  </si>
  <si>
    <t>Desarrollo integral de calidad por una educación en primera infancia de alta calidad</t>
  </si>
  <si>
    <t>Agenda de impulso a la educación superior</t>
  </si>
  <si>
    <t>Indicador de Resultado PND 2018-2022</t>
  </si>
  <si>
    <t>Ampliar la cobertura de atención integral a la primera infancia en preescolar</t>
  </si>
  <si>
    <t xml:space="preserve">Ampliar la tasa de cobertura en la Educación Superior. </t>
  </si>
  <si>
    <t>Reducir el porcentaje de estudiantes en los niveles insuficiente y mínimo en matemáticas - pruebas SABER 5.</t>
  </si>
  <si>
    <t>Ampliar la cobertura de programas de ES con estándares de calidad y pertinencia</t>
  </si>
  <si>
    <t>Reducir el porcentaje de estudiantes en los niveles insuficiente y mínimo en lenguaje - pruebas SABER 5</t>
  </si>
  <si>
    <t>Aumentar la matrícula en formación técnica profesional y tecnológica</t>
  </si>
  <si>
    <t>Porcentaje de estudiantes en nivel satisfactorio en competencias socioemocionales - pruebas SABER 5</t>
  </si>
  <si>
    <t>Número de matriculados en programas de maestrias y doctorados y especializaciones tecnológicas</t>
  </si>
  <si>
    <t>Tasa de cobertura bruta en educación rural primaria</t>
  </si>
  <si>
    <t>Disminuir el porcentaje de estudiantes en nivel insuficiente y mìnimo en lenguaje - SABER 3</t>
  </si>
  <si>
    <t>Transformación de las prácticas pedagógicas empleando la metodolgía del programa todos a aprender y el uso de medios y nuevas tecnologías</t>
  </si>
  <si>
    <t xml:space="preserve">Aumentar el porcentaje de número de establecimientos educativos oficiales con desempeño A+ y A en las pruebasSABER 11.  </t>
  </si>
  <si>
    <t>Reducir el analfabetismo en la población de 15 años y más</t>
  </si>
  <si>
    <t>Reducir el analfabetismo en la población de 15 a 24 años.</t>
  </si>
  <si>
    <t>Aumentar la tasa de cobertura neta en educación media</t>
  </si>
  <si>
    <t>Aumentar la tasa de cobertura bruta en educación media en zonas rurales</t>
  </si>
  <si>
    <t>Aumentar el promedio de escolaridad de la población rural de 15 a 24 años</t>
  </si>
  <si>
    <t>Aumentar la tasa de cobertura de niños y niñas en primera infancia hasta alcanzar el nivel promedio de los países de la OCDE.</t>
  </si>
  <si>
    <t>Reducir la deserción escolar en general</t>
  </si>
  <si>
    <t>Reducir la deserción escolar en el grado de transición.</t>
  </si>
  <si>
    <t>Proyecto de inversion</t>
  </si>
  <si>
    <t>_MEJORAMIENTO_DE_LA_CALIDAD_EDUCATIVA_PREESCOLAR_BÁSICA_Y_MEDIA_NACIONAL</t>
  </si>
  <si>
    <t>_FORTALECIMIENTO_A_LA_GESTIÓN_TERRITORIAL_DE_LA_EDUCACIÓN_INICIAL_PREESCOLAR_BÁSICA_Y_MEDIA_NACIONAL</t>
  </si>
  <si>
    <t>_IMPLEMENTACIÓN_DE_ESTRATEGIAS_DE_ACCESO_Y_PERMANENCIA_EDUCATIVA_EN_CONDICIONES_DE_EQUIDAD_PARA_LA_POBLACIÓN_VULNERABLE_A_NIVEL_NACIONAL</t>
  </si>
  <si>
    <t>_FORTALECIMIENTO_DE_LA_CALIDAD_DEL_SERVICIO_EDUCATIVO_DE_PRIMERA_INFANCIA_NACIONAL</t>
  </si>
  <si>
    <t>_INCREMENTO_DE_LA_CALIDAD_EN_LA_PRESTACIÓN_DEL_SERVICIO_PUBLICO_DE_EDUCACIÓN_SUPERIOR_EN_COLOMBIA_NACIONAL</t>
  </si>
  <si>
    <t>_APOYO_PARA_FOMENTAR_EL_ACCESO_CON_CALIDAD_A_LA_EDUCACIÓN_SUPERIOR_A_TRAVÉS_DE_INCENTIVOS_A_LA_DEMANDA_EN_COLOMBIA_NACIONAL</t>
  </si>
  <si>
    <t>_FORTALECIMIENTO_DEL_ACCESO_A_INFORMACIÓN_ESTRATÉGICA_E_INSTITUCIONAL_DEL_SECTOR_EDUCATIVO_NACIONAL</t>
  </si>
  <si>
    <t>_IMPLEMENTACIÓN_DEL_PLAN_NACIONAL_DE_INNOVACIÓN_TIC_PARA_LA_EDUCACIÓN_URBANA_Y_RURAL_NACIONAL</t>
  </si>
  <si>
    <t>_FORTALECIMIENTO_DE_LA_PLANEACIÓN_ESTRATÉGICA_DEL_SECTOR_EDUCATIVO_NACIONAL</t>
  </si>
  <si>
    <t>_FORTALECIMIENTO_DE_LA_EDUCACIÓN_CON_ENFOQUE_DIFERENCIAL_PARA_LOS_NIÑOS_NIÑAS_Y_JÓVENES_DE_LOS_GRUPOS_ÉTNICOS_A_NIVEL_NACIONAL</t>
  </si>
  <si>
    <t>_FORTALECIMIENTO_DE_LA_PERMANENCIA_EN_LA_EDUCACIÓN_PREESCOLAR_BÁSICA_Y_MEDIA_PARA_LOS_NIÑOS_NIÑAS_ADOLESCENTES_JÓVENES_Y_ADULTOS_VÍCTIMAS_DEL_CONFLICTO_EN_SITUACIONES_DE_RIESGO_Y_O_EMERGENCIA_NACIONAL</t>
  </si>
  <si>
    <t>_FORTALECIMIENTO_DE_LAS_UNIVERSIDADES_ESTATALES_LEY_1697_DE_2013_A_NIVEL_NACIONAL</t>
  </si>
  <si>
    <t>_CONSTRUCCIÓN__MEJORAMIENTO_Y_DOTACIÓN_DE_ESPACIOS_DE_APRENDIZAJE_PARA_PRESTACIÓN_DEL_SERVICIO_EDUCATIVO_E_IMPLEMENTACIÓN_DE_ESTRATEGIAS_DE_CALIDAD_Y_COBERTURA_NACIONAL</t>
  </si>
  <si>
    <t>_AMPLIACIÓN_DE_MECANISMOS_DE_FOMENTO_DE_LA_EDUCACIÓN_SUPERIOR_NACIONAL</t>
  </si>
  <si>
    <t>_IMPLEMENTACIÓN_DEL_PROGRAMA_DE_ALIMENTACIÓN_ESCOLAR_EN_COLOMBIA_NACIONAL</t>
  </si>
  <si>
    <t>Proyecto de Inversión 2019</t>
  </si>
  <si>
    <t>_Actualización_y_diseño_de_lineamientos_técnicos_en_los_diferentes_niveles_de_educación_PBM</t>
  </si>
  <si>
    <t>Realizar_la_actualización_de_la_guía_para_la_administración_de_los_Recursos_Financieros_del_sector_Educativo</t>
  </si>
  <si>
    <t>Realizar_Sesiones_de_CONTCEPI,_Subcomisiones_o_Mesas_de_diálogo_para_promover_la_formulación,_concertación_e_implementación_del_Sistema_Educativo_Indígena_Propio_-_SEIP.</t>
  </si>
  <si>
    <t>Realizar_procesos_de_formación_a_funcionarios_de_secretarías_de_Educación_de_las_ETC_,_docentes_y_directivos_docentes_de_establecimientos_educativos_para_la_atención_educativa_pertinente_a_la_población_con_discapacidad.</t>
  </si>
  <si>
    <t>Desarrollar_programas_de_formación_situada_a_docentes,_orientados_a_mejorar_competencias_pedagógicas_para_la_implementación_de_MEF_en_las_ETC</t>
  </si>
  <si>
    <t>Diagnósticar,_diseñar_y_formular_normas_técnicas_de_infraestructura_educativa_y/o_mobiliario_escolar</t>
  </si>
  <si>
    <t>Diseñar_campañas_y_canales_de_comunicación_para_posicionar_el_Programa</t>
  </si>
  <si>
    <t>Dotar_a_las_instituciones_educativas_para_la_prestación_del_servicio_educativo_para_primera_infancia</t>
  </si>
  <si>
    <t>Apoyar_las_actividades_relacionadas_con_las_actuaciones_administrativas_en_ejercicio_de_las_funciones_preventivo_y_sancionatorio_de_inspección_y_vigilancia.</t>
  </si>
  <si>
    <t>_Adjudicar_Subsidios_a_Mejores_Bachilleres_-_Ley_1546_de_2012</t>
  </si>
  <si>
    <t>Efectuar_la_distribución_de_los_recursos_conforme_a_la_metodología_definida_en_la_Ley</t>
  </si>
  <si>
    <t>_Apoyar_técnica_y_financieramente_a_los_docentes_de_IES_y_estudiantes_de_licenciaturas_de_idiomas_para_perfeccionar_la_enseñanza_y_el_aprendizaje_del_idioma_inglés_en_el_país.</t>
  </si>
  <si>
    <t>Elaborar_las_tablas_de_Valoración_Documental_correspondiente_a_los_años_1992_a_1998</t>
  </si>
  <si>
    <t>Diseñar_una_estrategia_diferenciada_con_uso_pedagógico_de_TIC,_para_zonas_rurales_y_urbanas.</t>
  </si>
  <si>
    <t>Asesorar_y_acompañar _la_formulación _y_seguimiento_de_planes,_programas_y_proyectos_estratégicos</t>
  </si>
  <si>
    <t>_Realizar_la_revisión_de_los_lineamientos_técnicos_en_los_diferentes_niveles_de_educación_PBM,_atendiendo_la_política_de_calidad_educativa_vigente.</t>
  </si>
  <si>
    <t>Definir_la_directrices_y_las_políticas_que_regulan_el_proceso_de_selección_e_ingreso_de_los_docentes.</t>
  </si>
  <si>
    <t>Desarrollar_Talleres_y/o_Mesas_de_diálogo,_consulta_y_concertación_para_consolidar_los_documentos_de_política_publica_educativa_para_el_Pueblo_Rrom</t>
  </si>
  <si>
    <t>Diseñar_con_las_secretarías_de_educación_de_las_ETC,_mecanismos_para_la_consolidación_de_redes_de_familias_que_apoyen_y_se_empoderen_de_los_procesos_de_educación_inclusiva_al_interior_de_los_establecimientos_educativos_en_cumplimiento_del_decreto_1421.</t>
  </si>
  <si>
    <t>Financiar_el_proceso_de_implementación_de_Modelos_Educativos_Flexibles_en_las_instituciones_educativas_focalizadas.</t>
  </si>
  <si>
    <t>Actualizar,_emitir_y_divulgar_normas_técnicas_de_infraestructura_educativa_y/o_mobiliario_escolar</t>
  </si>
  <si>
    <t>Realizar_procesos_de_divulgación,_apropiación,_trabajo_articulado_y_corresponsable_con_los_actores_del_Programa</t>
  </si>
  <si>
    <t>Desarrollar_recursos_para_prestadores_del_servicios_y_establecimientos_educativos</t>
  </si>
  <si>
    <t>Apoyar_las_actividades_relacionadas_con_los_diferentes_trámites_y_solicitudes_administrativas_en_el_ejercicio_de_las_funciones_de_inspección_y_vigilancia</t>
  </si>
  <si>
    <t>_Adjudicar_Créditos_Beca_de_la_convocatoria_del_0,1%_de_los_mejores_Saber_Pro</t>
  </si>
  <si>
    <t>Apoyar_técnica_y_financieramente_a_personas_afrocolombianas_con_prestamos_condonables_para_realizar_estudios_en_los_niveles_de_maerstría_o_doctorado_en_el_exterior.</t>
  </si>
  <si>
    <t>Organizar_documentos_técnicamente</t>
  </si>
  <si>
    <t>Divulgar_y_hacer_seguimiento_a_la_estrategia_de_acompañamiento_diferenciado</t>
  </si>
  <si>
    <t>Asesorar_y_acompañar_la_formulación_y_monitoreo_de_instrumentos_y_conceptos_normartivos</t>
  </si>
  <si>
    <t>_Adquisición,_entrega_y_uso_de_recursos_educativos_escolares_(Libros,_textos,_guías,_cuadernillos_de_trabajo,_videos,_entre_otros)_de_conformidad_con_los_lineamientos_técnicos_del_sector</t>
  </si>
  <si>
    <t>Diseñar_documentos_de_política_y_de_estrategias_de_bienestar_laboral_y_seguridad_social.</t>
  </si>
  <si>
    <t>Realizar_espacios_de_diálogo,_consulta_y_concertación_con_las_Autoridades,_Consejos_Comunitarios_de_Comunidades_Negras,_Afrocolombianas,_Palenqueras_y_Raizales_para_acompañamiento_y_seguimiento_de_la_política_educativa.</t>
  </si>
  <si>
    <t>Diseñar,_validar_y_publicar_documentos_de_orientaciones_administrativas_y_pedagógicas_para_la_organización_y_atención_educativa_a_estudiantes_con_discapacidad.</t>
  </si>
  <si>
    <t>Realizar_interventoría_administrativa,_financiera,_jurídica,_pedagógica_y_técnica_a_los_convenios_y_contratos_para_la_atención_de_niños,_niñas,_adolescentes_y_jóvenes_víctimas_con_Modelos_Educativos</t>
  </si>
  <si>
    <t>Evaluar_el_impacto_de_las_normas_técnicas_de_infraestructura_educativa_y/o_mobiliario_escolar</t>
  </si>
  <si>
    <t>Coordinar,_orientar_y_ejecutar_la_planeación_e_implementación_del_Programa_y_documentar_la_operación_por_Entidad_Territorial_Certificada</t>
  </si>
  <si>
    <t>Mantener,_actualizar,_impulsar_y_divulgar_el_centro_de_recursos</t>
  </si>
  <si>
    <t>Acompañar_y_socializar_información_institucional_y_sectorial_en_el_ejercicio_de_Inspección_y_Vigilancia_de_las_Instituciones_de_Educación_Superior_en_el_marco_de_la_calidad.</t>
  </si>
  <si>
    <t>_Adjudicar_Créditos_Beca_"Omaira_Sánchez"</t>
  </si>
  <si>
    <t>Realizar_acompañamiento_técnico_y_financiero_a_las_IES_en_los_procesos_de_regionalización,_educación_rural_y_programas_estratégicos</t>
  </si>
  <si>
    <t>Digitalizar_documentos_técnicamente</t>
  </si>
  <si>
    <t>Implementar_y_evaluar_la_estrategia_para_el_fortalecimiento_de_las_TIC_en_las_Instituciones_Educativas</t>
  </si>
  <si>
    <t>Asesorar_y_acompañar _la_definición_de_criterios,_metodologías,_normatividad,_procesos_y_procedimientos_para_la_distribución,_ejecución_y_seguimiento_de_los_recursos_del_sector_educativo</t>
  </si>
  <si>
    <t>_Diseño_producción_y_postproducción_de_recursos_educativos_escolares_(Libros,_textos,_guías,_cuadernillos_de_trabajo,_videos,_entre_otros)_de_conformidad_con_los_lineamientos_técnicos_del_sector</t>
  </si>
  <si>
    <t>Apoyar_la_gestión_educativa_de_las_Entidades_Territoriales_certificadas_en_la_incorporación_y_articulación_del_plan_sectorial_de_educación_y_los_planes_territoriales.</t>
  </si>
  <si>
    <t>Publicar_los_avances_normativos,_lineamientos_de_política_educativa_y_sociolingüística</t>
  </si>
  <si>
    <t>Realizar_procesos_de_formación_a_docentes,_directivos_docentes_y_funcionarios_de_secretarías_de_educación_focalizadas_para_atención_pertinente_a_población_en_el_Sistema_de_Responsabilidad_Penal.</t>
  </si>
  <si>
    <t>Desarrollar_programas_y/o_estrategias_educativas_orientadas_a_alfabetizar_a_jóvenes_y_adultos_vulnerables_y_víctimas_del_conflicto_armado.</t>
  </si>
  <si>
    <t>Levantamiento_de_información_de_inventario_de_infraestructura_educativa</t>
  </si>
  <si>
    <t>Efectuar_la_gestión_administrativa_y_logística_para_la_ejecución_del_Programa_en_territorio</t>
  </si>
  <si>
    <t>Elaborar,_ajustar_y_socializar_referentes_para_prestadores_del_servicio_y_establecimientos_educativos</t>
  </si>
  <si>
    <t>Apoyo,_asistencia_técnica_y_servicios_de_acompañamiento_a_las_IES_en_los_procesos_de_inspección_y_vigilancia_de_la_Educación_Superior.</t>
  </si>
  <si>
    <t>_Adjudicar_Crédito_educativo_para_Posgrado_en_Derecho_Internacional_Humanitario-Alfonso_López_Michelsen</t>
  </si>
  <si>
    <t>Diseñar_e_implementar_estrategias_de_regionalización,_acorde_con_las_particularidades_del_territorio</t>
  </si>
  <si>
    <t>Implementar_los_módulos_de_los_procesos_correspondientes_al_programa_de_sistema_de_Gestión_Documental_cumpliendo_con_la_normatividad_archivistica_vigente</t>
  </si>
  <si>
    <t>Diseñar_una_estrategia_diferenciada_con_uso_pedagógico_de_TIC,_para_zonas_rurales,_urbanas_y_de_postconflicto</t>
  </si>
  <si>
    <t>Realizar_visitas_al_territorio_para_el_desarrollo_de_espacios_de_planeación_con_grupos_de_interés</t>
  </si>
  <si>
    <t>_Promover_la_reflexión_sobre_el_estado_actual_y_retos_de_la_política_educativa_que_garanticen_la_pertinencia,_equidad_y_calidad_de_la_educación_-_Foro_Educativo</t>
  </si>
  <si>
    <t>Concurrir_en_la_implementación_de_estrategias_y/o_actividades_que_fomenten_la_asistencia_y_participación_de_las_ETC_en_los_programas_de_bienestar_laboral.</t>
  </si>
  <si>
    <t>Desarrollar_el_estudio_de_adecuación_institucional_de_conformidad_al_avance_normativo_de_la_atención_educativa_para_los_grupos_étnicos</t>
  </si>
  <si>
    <t>Realizar_acompañamiento_y_segumiento_a_los_equipos_de_las_secretarías_de_educación_para_la_formulación_de_la_estrategia_pedagógica_multigradual_pertienente_para_los_jóvenes_del_SRPA.</t>
  </si>
  <si>
    <t>Realizar_interventoría_administrativa,_financiera,_jurídica,_pedagógica_y_técnica_a_los_convenios_y_contratos_para_la_atención_de_jóvenes_y_adultos_analfabetas.</t>
  </si>
  <si>
    <t>Analizar,_diseñar_y_desarrollar_el_sistema_de_información_de_infraestructura_educativa</t>
  </si>
  <si>
    <t>Elaborar_y_ajustar_referentes_para_entidades_territoriales</t>
  </si>
  <si>
    <t>Evaluar_las_condiciones_de_calidad_de_los_Programas_académicos_con_registro_calificado_vigente_evaluados_fin_de_establecer_la_procedencia_y_equivalencia</t>
  </si>
  <si>
    <t>_Adjudicar_Créditos_Beca_"Luis_Antonio_Robles"</t>
  </si>
  <si>
    <t>Diseñar_e_implementar_programas_con_base_en_los_acuerdos_de_las_agendas_regionales.</t>
  </si>
  <si>
    <t>Implementar_Gobierno_en_línea,_Seguridad_y_Privacidad_de_la_Información.</t>
  </si>
  <si>
    <t>Socializar_la_estrategia_diferenciada_con_uso_pedagógico_de_TIC_ante_las_SEC_para_la_selección_de_la_población_objetivo</t>
  </si>
  <si>
    <t>Adelantar_espacios_de_planeación_institucional_o_sectorial_con_grupos_de_interés</t>
  </si>
  <si>
    <t>_Acompañar_pedagógicamente_a_las_SE,_EE,_directivos,_docentes,_familias_y_estudiantes_en_la_realización_de_los_Foros_Territoriales_y_en_la_evaluación_de_las_experiencias_a_presentar_en_el_evento_central</t>
  </si>
  <si>
    <t>Apoyar_en_gestión_del_talento_humano_a_las_entidades_territoriales_certificadas_a_través_de_talleres_y_capacitaciones_a_las_Entidades_Territoriales_para_la_optimización_de_los_procesos_relacionados_con_la_asistencia_técnica_de_la_planta.</t>
  </si>
  <si>
    <t>Asesorar_pedagógicamente_a_lo_Pueblos_Indígenas_en_el_formulación,_diseño_e_implementación_de_los_modelos_educativos,_propios,_comunitarios_e_interculturales.</t>
  </si>
  <si>
    <t>Realizar_soporte_técnico_en_el_manejo_de_sistemas_de_información_para_la_prevención_de_la_deserción_escolar_como_el_SIMPADE_y_a_las_matrices_de_seguimiento_a_la_implementación_y_estrategias_y_orientaciones_normativas_para_la_permanencia.</t>
  </si>
  <si>
    <t>Dotar_de_canastas_educativas_básicas_a_los_establecimientos_educativos_focalizados,_para_el_desarrollo_de_modelos_y_estrategias_educativas_pertinentes_para_la_población_rural_y_víctimas_del_conflicto_armado.</t>
  </si>
  <si>
    <t>Implementar_software_complementario_y_de_apoyo_a_la_gestión_del_sistema_de_información_de_infraestructura_educativa</t>
  </si>
  <si>
    <t>Implementar_y_ejecutar_el_modelo_de_gestión_de_la_calidad_en_las_entidades_territoriales</t>
  </si>
  <si>
    <t>Evaluar_los_Títulos_presentados_para_convalidación_a_fin_de_establecer_la_procedencia_y_equivalencia</t>
  </si>
  <si>
    <t>_Adjudicar_Créditos_condonables_a_población_con_discapacidad</t>
  </si>
  <si>
    <t>Brindar_asistencia_técnica_a_las_IES_para_la_implementación_de_la_política_de_educación_inclusiva_e_intelectual</t>
  </si>
  <si>
    <t>Implementar_Arquitectura_de_Datos</t>
  </si>
  <si>
    <t>Implementar_la_estrategia_para_la_apropiación_y_uso_des_TIC_en_las_Instituciones_Educativas_de_zonas_rurales,_urbanas_y_de_postconflicto</t>
  </si>
  <si>
    <t>Realizar_estudios_e_investigaciones_en_educación,_así_como_el_análisis_de_los_resultados_o_los_impactos_de_programas_y_políticas_del_sector_educativo</t>
  </si>
  <si>
    <t>_Establecer_el_proceso_de_evaluación_de_los_docentes_regidos_por_el_decreto_1278_de_2012</t>
  </si>
  <si>
    <t>Realizar_seguimiento_al_ejercicio_de_la_supervisión,_inspección,_vigilancia_y_control_por_parte_de_las_entidades_territoriales_certificadas</t>
  </si>
  <si>
    <t>Asesorar_pedagógicamente_a_las_Comunidades_Negras,_Afrocolombianas,_Palenqueras_y_Raizales_en_el_formulación,_diseño_e_implementación_de_los_modelos_educativos,_propios,_comunitarios_e_interculturales.</t>
  </si>
  <si>
    <t>Realizar_actualizaciones_de_las_variables_de_registro_y_caracterización_del_SIMAT.</t>
  </si>
  <si>
    <t>Apoyar_técnicamente_y_financieramente_la_implementación_de_modelos_educativos_pertinentes_para_la_estrategia_de_residencia_escolar.</t>
  </si>
  <si>
    <t>Capacitar_y_formar_a_funcionarios_y_a_ETC_en_el_sistema_de_información_de_infraestructura_educativa</t>
  </si>
  <si>
    <t>Desarrollar_e_implementar_un_sistema_de_información_que_permita_realizar_el_registro_de_los_procesos_y_actividades_de_las_etapas_de_implementación_del_PAE.</t>
  </si>
  <si>
    <t>Asistir_técnicamente_a_las_entidades_territoriales</t>
  </si>
  <si>
    <t>Evaluar_condiciones_de_calidad_con_el_apoyo_del_CNA_para_decidir_sobre_la_acreditación_de_alta_calidad_de_programas_académicos_e_Instituciones_de_Educación_Superior.</t>
  </si>
  <si>
    <t>_Adjudicar_créditos_condonables_a_población_indígena</t>
  </si>
  <si>
    <t>Acompañar_o_apoyar_técnicamente_a_las_IES_en_la_implementación_de_planes_para_el_acceso_y_permanencia_con_enfoque_de_educación_inclusiva</t>
  </si>
  <si>
    <t>Implementar_Nuevas_Funcionalidades_y_Fortalecer_los_Sistemas_de_Información</t>
  </si>
  <si>
    <t>Hacer_seguimiento_a_la_implementacion_de_la_estrategia_de_innovación_educativa_con_uso_pedagógico_de_TIC_en_los_establecimientos_educativos_de_educaciòn_básica_y_media.</t>
  </si>
  <si>
    <t>Realizar_el_proceso_de_auditoría_a_la_información_reportada_por_las_secretarías,_establecimientos_e_instituciones_en_los_sistemas_de_información_del_sector_educativo</t>
  </si>
  <si>
    <t>_Establecer_la_ruta_y_el_diseño_de_evaluación_de_docentes_en_segunda_lengua,_que_se_encuentren_en_el_sistema_educativo_oficial</t>
  </si>
  <si>
    <t>Realizar_monitoreo_y_seguimiento_a_la_gestión_de_los_recursos_financieros_en_las_entidades_territoriales_certificadas_a_través_de_mesas_de_trabajo_y/o_visitas_a_las_entidades_territoriales_certificadas_para_garantizar_el_seguimiento.</t>
  </si>
  <si>
    <t>Fomentar_Planes_de_Formación_para_etnoeducadores_de_las_Comunidades_Negras,_Afrocolombianas,_Palenqueras_y_Raizales</t>
  </si>
  <si>
    <t>Apoyar_técnica_y_financieramente_la_Implementación_de_modelos_educativos_flexibles_para_niños,_niñas,_jóvenes_y_adultos_en_las_Entidades_Territoriales_Certificadas.</t>
  </si>
  <si>
    <t>Realizar_interventoría_administrativa,_financiera,_jurídica,_pedagógica_y_técnica_a_los_convenios_y_contratos_para_la_implementación_de_modelos_educativos_flexibles,_que_permiten_la_atención_de_la_población_vulnerable_y_víctima_del_conflicto.</t>
  </si>
  <si>
    <t>Realizar_soporte_y_mantenimiento_al_sistema_de_información_de_infraestructura_educativa</t>
  </si>
  <si>
    <t>Generar_reportes_que_permitan_detallar_la_operación_del_PAE</t>
  </si>
  <si>
    <t>Elaborar,_ajustar,_socializar_e_implementar_nuevos_referentes_técnicos_de_educación_inicial_para_el_talento_humano</t>
  </si>
  <si>
    <t>Apoyo,_asistencia_técnica_y_servicios_de_acompañamiento_a_las_IES_en_los_procesos_de_mejoramiento_de_la_calidad_para_la_Educación_Superior.</t>
  </si>
  <si>
    <t>_Adjudicar_créditos_condonables_para_población_afrodescendiente</t>
  </si>
  <si>
    <t>Construir_y_articular_documentos_de_educación_superior_inclusiva</t>
  </si>
  <si>
    <t>Fortalecer_y_Modernizar_la_Plataforma_base_TIC.</t>
  </si>
  <si>
    <t>Implementar_la_estrategia_para_la_apropiación_y_uso_des_TIC_en_las_Instituciones_Educativas_de_zonas_rurales_y_urbanas.</t>
  </si>
  <si>
    <t>Realizar_la_interventoría_técnica,_administrativa,_contable,_financiera_y_jurídica_al_proceso_auditor.</t>
  </si>
  <si>
    <t>_Realizar_estudio_de_monitoreo_de_la_calidad_educativa_en_el_desarrollo_de_los_aprendizajes_y_los_factores_asociados_que_inciden_en_esta.</t>
  </si>
  <si>
    <t>Realizar_seguimiento_a_la_gestión_del_recurso_humano_mediante_el_acompañamiento_in-situ_y_estudios_de_planta_para_definir_la_planta_requerida_y_la_eficiencia_de_distribución_de_la_misma.</t>
  </si>
  <si>
    <t>Ejecutar_Planes_de_Formación_para_etnoeducadores_de_los_Pueblos_Indígenas</t>
  </si>
  <si>
    <t>Realizar_interventoría_administrativa,_financiera,_jurídica,_pedagógica_y_técnica_a_los_convenios_y_contratos_asociados_a_la_implementación_de_modelos_educativos_flexibles_para_niños,_niñas,_jóvenes_y_adultos_en_las_ETC.</t>
  </si>
  <si>
    <t>Realizar_un_proceso_de_formación_situado_a_directivos_docentes_y_docentes_en_educación_en_riesgo_de_minas,_prevención_del_reclutamiento_y_utilización_de_NNA,_prevención_de_la_delincuencia_y_otros_riesgos_sociales.</t>
  </si>
  <si>
    <t>Administrar,_gestionar_y_actualizar_la_información_del_sistema_de_información_de_infraestructura_educativa</t>
  </si>
  <si>
    <t>Cofinanciar_la_implementación_del_Programa_para_la_operación_en_las_Entidades_Territoriales</t>
  </si>
  <si>
    <t>Desarrollar_recursos_e_instrumentos_para_el_mejoramiento_de_las_prácticas_del_talento_humano</t>
  </si>
  <si>
    <t>Analizar_la_información_de_la_Educación_Superior_a_través_de_múltiples_metodologías_con_el_fin_de_apoyar_el_mejoramiento_continuo_en_términos_de_calidad</t>
  </si>
  <si>
    <t>_Adjudicar_créditos_condonables_para_población_ROM</t>
  </si>
  <si>
    <t>Realizar_acompañamiento_técnico_y_financiero_a_las_IES_en_los_procesos_de_fomento_de_condiciones_de_calidad,_y_la_estrategia_de_gobernabilidad_y_buen_gobierno</t>
  </si>
  <si>
    <t>Fortalecer_y_Modernizar_la_Infraestructura_TIC.</t>
  </si>
  <si>
    <t>Realizar_encuentros_regionales_para_fomentar_el_uso_pedagogico_de_las_TIC</t>
  </si>
  <si>
    <t>Orientar_las_estrategias_para_la_articulación_de_los_sistemas_de_información_del_sector_educativo_y_fuentes_estadísticas_para_la_producción_de_información_estratégica</t>
  </si>
  <si>
    <t>Desarrollo_de_estrategias_de_seguimiento_a_los_aprendizajes</t>
  </si>
  <si>
    <t>Realizar_seguimiento_a_las_audiencias_públicas_de_provisión_de_vacante,_mediante_visitas_y_acompañamiento_a_las_Entidades_Territoriales_Certificadas_para_verificar_la_transparencia_del_proceso_de_acuerdo_a_la_normatividad.</t>
  </si>
  <si>
    <t>Desarrollar_Planes_de_Formación_para_el_Pueblo_Rrom</t>
  </si>
  <si>
    <t>Generar_documentos_técnicos_financieros,_jurídicos_y_administrativos,_para_la_implementación_de_estrategias_para_la_prevención_de_la_deserción_escolar.</t>
  </si>
  <si>
    <t>Dotar_de_materiales_educativos_para_la_estrategia_de_atención_a_población_vulnerable_y_victima_del_conflicto_armado:_educación_en_riesgo_de_minas_,_prevención_del_reclutamiento_y_utilización_de_NNA,_prevención_de_la_delincuencia_y_otros_riesgos_sociales.</t>
  </si>
  <si>
    <t>Realizar_asistencia_técnica_en_formulación,_desarrollo_y_seguimiento_a_proyectos_de_infraestructura_educativa</t>
  </si>
  <si>
    <t>Generar_capacidades_técnicas,_jurídicas,_financieras_y_administrativas_en_las_entidades_territoriales,_para_la_implementación_del_Programa</t>
  </si>
  <si>
    <t>Cualificar_al_talento_humano_asociado_a_los_procesos_pedagógicos_para_primera_infancia</t>
  </si>
  <si>
    <t>Acompañar_y_socializar_información_institucional_y_sectorial_en_el_ejercicio_de_la_calidad_de_la_educación_Superior</t>
  </si>
  <si>
    <t>_Adjudicar_Beca_"Jóvenes_ciudadanos_de_paz"</t>
  </si>
  <si>
    <t>Orientar_técnicamente_a_las_IES_en_los_procesos_de_acreditación_institucional_y_de_programas_académicos</t>
  </si>
  <si>
    <t>Desarrollar_estrategias_de_Comunicación_dirigidas_a_la_comunidad_digital_del_Ministerio_de_Educación_Nacional</t>
  </si>
  <si>
    <t>Realizar_acompañamiento_o_capacitación_a_docentes_participantes_en_las_convocatorias_de_experiencias_significativas_con_uso_de_TIC.</t>
  </si>
  <si>
    <t>Llevar_a_cabo_el_procesamiento_de_datos,_análisis_y_generación_de_información_y_estadísticas_del_sector_educativo_para_la_toma_de_decisiones.</t>
  </si>
  <si>
    <t>_Realizar_seguimiento,_evaluación_y_pilotaje_de_pruebas</t>
  </si>
  <si>
    <t>Efectuar_seguimiento_al_proceso_de_vacantes_definitivas_de_los_docentes_y_directivos_docentes_en_las_Entidades_Territoriales_Certificadas_,_para_su_reporte_en_la_Oferta_Pública_de_Empleos_de_Carrera_Docente_y_evitar_errores_en_la_asignación_de_las_vacacantes.</t>
  </si>
  <si>
    <t>Promover_Mesas_de_trabajo_para_el_diálogo_y_concertación_con_las_Autoridades_de_los_Grupos_Étnicos_para_la_elaboración_de_materiales_de_lectoescritura_y_tradición_oral_en_lengua_nativa</t>
  </si>
  <si>
    <t>Orientar_a_las_Secretarías_de_Educación_en_visitas_de_acompañamiento_para_la_implementación_de_estrategias_de_acceso_y_permanencia,_tales_como_MEF_rurales,_SRPA,_entre_otros</t>
  </si>
  <si>
    <t>Realizar_interventoría_administrativa,_financiera,_jurídica,_pedagógica_y_técnica_a_los_convenios_y_contratos_asociados_a_los_planes_de_Acción_que_permitan_la_atención_educativa_a_población_vulnerable_y_víctima_del_conflicto_armado.</t>
  </si>
  <si>
    <t>Realizar_estudios_de_diagnósticos_de_estado,_de_diseño_y_de_estructuración_técnica_y/o_financiera_de_proyectos_de_infraestructura_educativa</t>
  </si>
  <si>
    <t>Realizar_la_Auditoría_del_Programa_de_Alimentación_Escolar</t>
  </si>
  <si>
    <t>Promover_la_formación_de_redes_de_docentes_de_educación_inicial_y_preescolar</t>
  </si>
  <si>
    <t>Autorizar_funcionamiento_de_programas_e_instituciones,_mediante_el_otorgar_personerías_jurídicas_para_la_creación_de_nuevas_IES.</t>
  </si>
  <si>
    <t>_Adjudicar_créditos_a_población_víctima</t>
  </si>
  <si>
    <t>Acompañar_a_las_Instituciones_de_Educación_Superior_en_el_diseño_e_implementación_de_sistemas_internos_de_aseguramiento_de_la_calidad</t>
  </si>
  <si>
    <t>Generar_acciones_de_Comunicación_Interna_orientadas_al_fortalecimiento_del_Proceso_de_Transformación_Organizacional.</t>
  </si>
  <si>
    <t>Desarrollar_el_sistema_de_información_que_permita_gestionar_de_forma_sistematizada_y_directa_las_convocatorias_de_experiencias_significativas_con_uso_de_TIC.</t>
  </si>
  <si>
    <t>_Efectuar_la_identificación_de_programas,_proyectos_y_estrategias_de_calidad_educativa_susceptibles_de_ser_evaluados,_atendiendo_los_criterios_específicos_para_su_selección_y_la_política_de_calidad_vigente.</t>
  </si>
  <si>
    <t>Desarrollar_el_sistema_de_información_para_la_formulación,_seguimiento_y_análisis_de_resultados_del_acompañamiento_técnico_a_las_entidades_territoriales_certificadas.</t>
  </si>
  <si>
    <t>Desarrollar_el_Programa_de_Formación_de_Interpretes_y_Traductores</t>
  </si>
  <si>
    <t>Socializar_con_las_secretarías_de_educación_certificadas_los_ajustes_a_lineamientos_y_referentes_técnicos_realizados_a_las_diferentes_estrategias_de_permanencia.</t>
  </si>
  <si>
    <t>Generar_documentos_técnicos,_financieros,_jurídicos_y_administrativos_para_las_Secretarías_de_Educación,_referente_a_la_implementación_de_modelos_educativos_flexibles,_estrategias_y_proyectos_de_permanencia_educativa_para_la_población_víctima_del_conflicto_armado.</t>
  </si>
  <si>
    <t>Realizar_interventoría_técnica,_administrativa_y_financiera_a_estudios_de_diagnósticos_de_estado,_de_diseño_y_de_estructuración_técnica_y/o_financiera_de_proyectos_de_infraestructura_educativa</t>
  </si>
  <si>
    <t>Brindar_asistencia_técnica,_jurídica,_financiera_y_administrativa_para_la_implementación_del_Programa_y_aplicar_esquemas_de_seguimiento,_monitoreo_y_control_de_éste</t>
  </si>
  <si>
    <t>Fortalecer_al_talento_humano_asociado_a_los_procesos_predagógicos_a_través_del_Modelo_de_Acompañamiento_Situado</t>
  </si>
  <si>
    <t>Otorgar_Registro_Calificado_para_programas_nuevos</t>
  </si>
  <si>
    <t>_Adjudicar_créditos_educativos_en_todas_las_líneas_ICETEX</t>
  </si>
  <si>
    <t>Acompañar_o_apoyar_técnicamente_a_las_IES_en_la_implementación_de_estrategias_o_acciones_de_mejoramiento_de_la_calidad</t>
  </si>
  <si>
    <t>Implementar_estrategias_de_Comunicación_en_el_marco_de_las_líneas_estratégicas_del_MEN</t>
  </si>
  <si>
    <t>Fortalecer_la_infraestructura_tecnológica_de_las_Escuelas_Innovadoras_identificadas_con_el_proyecto_de_Centros_de_innovación.</t>
  </si>
  <si>
    <t>_Evaluar_los_programas,_proyectos_y_estrategias_que_promueven_las_condiciones_de_calidad_desarrolladas</t>
  </si>
  <si>
    <t>Desarrollar_un_aplicativo_para_la_identificación,_documentación_y_reconocimiento_de_buenas_prácticas_en_gestión_educativa</t>
  </si>
  <si>
    <t>Implementar_la_Cátedra_de_Estudios_Afrocolombianas-_CEA-_en_los_Establecimientos_Educativos</t>
  </si>
  <si>
    <t>Apoyar_a_los_funcionarios_de_las_Secretarías_de_Educación_y_rectores_de_las_ETC,_en_cuanto_a_la_implementación_de_modelos_educativos_flexibles,_estrategias_y_proyectos_de_permanencia_educativa_para_la_población_víctima_del_conflicto_armado.</t>
  </si>
  <si>
    <t>Realizar_asistencia_técnica_y_seguimiento_al_recaudo,_la_administración_y_manejo_del_portafolio_del_aporte_parafiscal_de_la_Ley_21_de_1982</t>
  </si>
  <si>
    <t>Formar_docentes_y_agentes_educativos</t>
  </si>
  <si>
    <t>_Adjudicar_créditos_condonables_a_población_rural</t>
  </si>
  <si>
    <t>Apoyar_la_dotación_física,_tecnológica_y_bibliográfica_de_las_Instituciones_de_Educación_Superior</t>
  </si>
  <si>
    <t>Realizar_eventos_de_divulgación_institucional</t>
  </si>
  <si>
    <t>Consolidar_el_observatorio_Innovación_Educativa_con_uso_de_TIC_(aplicación_censal_de_instrumentos_en_zonas_urbanas_y_rurales)</t>
  </si>
  <si>
    <t>Revisar_los_modelos_educativos_flexibles_presentados_al_MEN,_atendiendo_los_criterios_establecidos_en_la_matriz_de_evaluación_y_a_la_luz_de_los_conceptos_emitidos_por_cada_equipo_disciplinar_y_la_coordinación_de_referente.</t>
  </si>
  <si>
    <t>Proveer_desarrollo,_soporte_y_mantenimiento_de_los_aplicativos_Banco_de_la_Excelencia_para_la_provisión_de_vacantes_definitivas_y_matriz_de_identificación_de_necesidades_de_docentes_por_perfil</t>
  </si>
  <si>
    <t>Realizar_Talleres_de_Fortalecimiento_del_componente_educativo_de_los_Planes_de_Salvaguarda_para_Pueblos_Indígenas_de_Colombia_.</t>
  </si>
  <si>
    <t>Actualizar,_emitir_y_divulgar_lineamientos_técnicos_de_infraestructura_educativa_y/o_mobiliario_escolar</t>
  </si>
  <si>
    <t>Establecer_mecanismos_que_impulsen_la_adecuación_de_los_programas_de_formación_inicial_de_educación_para_la_primera_infancia</t>
  </si>
  <si>
    <t>_Condonar_créditos_25%</t>
  </si>
  <si>
    <t>Acompañar_o_apoyar_técnicamente_a_las_IES_en_el_desarrollo_de_programas_académicos_adaptados_a_las_necesidades_del_sector_productivo</t>
  </si>
  <si>
    <t>Realizar_acciones_de_divulgación_externa_de_la_gestión_del_MEN_.</t>
  </si>
  <si>
    <t>Identificar_modelos_de_innovación_educativa_con_uso_de_TIC_y_Acompañar_la_formulación_de_semilleros_de_investigación_en_educación_básica_y_media</t>
  </si>
  <si>
    <t>_Evaluar_los_modelos_educativos_flexibles_que_previamente_fueron_presentados_al_MEN_y_revisados</t>
  </si>
  <si>
    <t>Proveer_mejoras,_asistencia_y_desarrollo_a_los_sistemas_de_información_para_el_monitoreo_y_seguimiento_de_los_recursos_financieros.</t>
  </si>
  <si>
    <t>Desarrollar_Asistencias_técnicas_para_el_cumplimiento_de_ordenes_de_fallos_de_tutela,_fallos_de_Restitución_de_Tierra_y_alertas_tempranas_a_favor_de_los_grupos_étnicos.</t>
  </si>
  <si>
    <t>Diagnósticar,_diseñar_y_formular_lineamientos_técnicos_de_infraestructura_educativa_y/o_mobiliario_escolar</t>
  </si>
  <si>
    <t>Elaborar,_ajustar_y_socializar_referentes_para_la_formación_inicial_del_Talento_Humano</t>
  </si>
  <si>
    <t>_Condonar_créditos_SABER_PRO</t>
  </si>
  <si>
    <t>Acompañar_o_apoyar_técnicamente_a_las_IES_en_el_fortalecimiento_de_la_formación_técnica_y_tecnológica</t>
  </si>
  <si>
    <t>Prestar_asistencia_técnica_a_las_entidades_adscritas_y_vinculadas,_que_contribuyan_al_mejoramiento_del_desempeño_de_la_gestión_Institucional,_en_el_marco_del_modelo_integrado_de_planeación_y_gestión_MIPG</t>
  </si>
  <si>
    <t>Realizar_la_recolección_de_información_del_uso_educativo_de_TIC_a_través_de_la_aplicación_de_instrumentos_en_establecimientos_de_Básica_y_Media_en_zonas_rurales_y_urbanas.</t>
  </si>
  <si>
    <t>_Prestar_asistencia_técnica_para_el_acompañamiento_a_la_Secretaria_de_Educación_en_la_implementación_de_la_gestión_institucional,_el_fortalecimiento_de_las_competencias_básicas_y_la_formación_para_la_ciudadanía</t>
  </si>
  <si>
    <t>Realizar_talleres_regionales_con_las_Secretarías_Certificadas_en_Educación_y_las_Organizaciones_de_los_Grupos_étnicos_para_articular_los_avances_de_política_pública_educativa.</t>
  </si>
  <si>
    <t>Evaluar_el_impacto_de_los_lineamientos_técnicos_de_infraestructura_educativa_y/o_mobiliario_escolar</t>
  </si>
  <si>
    <t>Definir_modelo_operativo</t>
  </si>
  <si>
    <t>_Ajustar_tasas_de_interés_de_créditos_de_amortización</t>
  </si>
  <si>
    <t>Realizar_la_auditoria_Sistemas_de_Información_para_verificación_de_calidad_de_la_información_registrada</t>
  </si>
  <si>
    <t>Prestar_asistencia_técnica_a_las_Secretarias_de_Educación_certificadas_en_relación_con_las_políticas_de_servicio_al_ciudadano_y_gestión_documental_en_el_marco_del_Modelo_Integrado_de_Planeación_y_Gestión.</t>
  </si>
  <si>
    <t>Consolidar_el_observatorio_Colombiano_de_Innovación_Educativa_con_uso_de_TIC</t>
  </si>
  <si>
    <t>_Acompañar_a_docentes_y_directivos_docentes_de_instituciones_educativas_de_media_técnica_en_la_implementación_del_lineamiento_curricular_de_la_especialidad.</t>
  </si>
  <si>
    <t>Ejecutar_talleres_regionales_para_la_socialización_del_decreto_que_reglamenta_el_estatuto_de_profesionalización_para_etnoeducadores_Negros,Afrocolombianos,Palenuquero_y_Raizal.</t>
  </si>
  <si>
    <t>Diseñar_y/o_construir_infraestructura_educativa</t>
  </si>
  <si>
    <t>Pilotear_modelo_operativo</t>
  </si>
  <si>
    <t>_Renovar_subsidios_a_Mejores_Bachilleres.-_Ley_1546_de_2012</t>
  </si>
  <si>
    <t>Realizar_la_actualización_de_los_Sistemas_de_Información_para_el_seguimiento_y_evaluación_datos_el_acceso_con_calidad,_permanencia_y_pertinencia_en_educación_superior/Terciaria.</t>
  </si>
  <si>
    <t>Implementar_iniciativas_de_mejoramiento,_acceso_y_optimización_de_los_procesos_de_acuerdo_al_Direccionamiento_Estratégico_y_la_Cadena_de_Valor_del_MEN_e_implementación_de_estrategias_para_el_mantenimiento_del_sistema.</t>
  </si>
  <si>
    <t>Realizar_la_Convocatoria_e_implementación_de_los_proyectos_de_investigación_en_el_área_de_innovación_educativa_con_uso_de_TIC</t>
  </si>
  <si>
    <t>_Acompañar_in_situ_a_docentes_y_directivos_docentes_de_los_grados_noveno,_décimo_y_once_para_el_fortalecimiento_de_su_práctica_docente</t>
  </si>
  <si>
    <t>Desarrollar_acompañamientos_situados_con_los_Pueblos_Indígenas_para_fortalecer_capacidades_instaladas_en_aspectos_pedagógicos,_político-organizativos_y_administrativos_con_miras_a_implementar_lo_dispuesto_en_el_Decreto_1953_de_2014.</t>
  </si>
  <si>
    <t>Realizar_interventoría_técnica,_administrativa_y_financiera_a_las_obras_y_contratos_relacionados_con_la_construcción_de_infraestructura_educativa_construida</t>
  </si>
  <si>
    <t>Monitorear_y_evaluar_los_modelos_operativos_diseñados</t>
  </si>
  <si>
    <t>_Renovar_créditos_Beca_"Ser_Pilo_Paga"</t>
  </si>
  <si>
    <t>Preservar_los_Sistemas_de_Información_que_permiten_el_seguimiento_y_monitoreo_al_acceso,_cobertura,_calidad,_pertinencia,_permanencia,_deserción_y_análisis_financiero_en_IES</t>
  </si>
  <si>
    <t>Diseñar_estrategias_orientadas_a_la_implementación_del_Modelo_Integrado_de_Planeación_y_Gestión_en_el_Ministerio,_con_el_fin_de_garantizar_el_fortalecimiento_institucional_y_el_cierre_de_brechas_en_el_cumplimiento_de_los_requisitos_definidos_por_las_10_entidades_líderes_de_política.</t>
  </si>
  <si>
    <t>Acompañar_la_formulación_de_semilleros_de_investigación_en_educación_básica_y_media_para_el_fomento_a_los_procesos_de_investigación_en_innovación_educativa_con_uso_de_TIC</t>
  </si>
  <si>
    <t>_Prestar_asistencia_técnica_para_el_acompañamiento_y_socialización_de_los_referentes,_orientaciones,_documentos_para_la_construcción_curricular_y_el_sistema_de_evaluación_nacional</t>
  </si>
  <si>
    <t>Realizar_Taller_Nacional:_experiencias_comparadas_de_los_Pueblos_Indígenas_de_Colombia_en_materia_de_estrategias_pedagógicas,_político-organizativas_y_administrativas.</t>
  </si>
  <si>
    <t>Realizar_seguimiento_y_revisión_técnica,_administrativa,_financiera_y_jurídica_al_desarrollo_de_las_obras_y/o_la_operación_de_infraestructura_educativa_construida</t>
  </si>
  <si>
    <t>Brindar_asistencia_técnica_para_la_ejecución_del_modelo_operativo</t>
  </si>
  <si>
    <t>_Renovar_créditos_Beca_de_la_convocatoria_del_0,1%_de_los_mejores_Saber_Pro</t>
  </si>
  <si>
    <t>Socializar_estrategias_y_mecanismos_sobre_los_sistemas_de_información_relacionados_con_el_fomento_a_la_educación_superior</t>
  </si>
  <si>
    <t>Realizar_actividades_estratégicas_para_la_medición_y_el_fortalecimiento_del_ambiente_laboral_en_relación_con_las_dimensiones_establecidas_en_el_MIPG</t>
  </si>
  <si>
    <t>Realizar_seguimiento_a_la_convocatoria_e_implementación_de_los_proyectos_de_investigación_en_el_área_de_innovación_educativa_con_uso_de_TIC</t>
  </si>
  <si>
    <t>_Realizar_asistencia_técnica_para_el_acompañamiento_y_revisión_a_las_Secretarias_de_Educación_en_la_definición_e_implementación_de_los_planes_territoriales_de_formación_docente</t>
  </si>
  <si>
    <t>Prestar_asistencias_técnicas_en_temas_de_gestión_institucional_eficiente_para_la_concertación_e_implementación_de_la_política_educativa</t>
  </si>
  <si>
    <t>Dotar_con_mobiliario_escolar_las_instituciones_educativas</t>
  </si>
  <si>
    <t>Asistencia_técnica_para_el_tránsito_y_la_aplicación_de_la_ruta_de_tránsito</t>
  </si>
  <si>
    <t>_Renovar_créditos_Beca_"Omaira_Sánchez"</t>
  </si>
  <si>
    <t>Prestar_apoyo_técnico_para_la_actualización_y_capacitación_en_los_sistemas_de_información_de_educación_superior</t>
  </si>
  <si>
    <t>Acompañar_la_formulación_de_laboratorios_de_innovación</t>
  </si>
  <si>
    <t>_Acompañar_a_educadores_para_el_fortalecimiento_de_su_práctica_de_aula_en_proyectos_pedagógicos,_competencias_básicas,_socioemocionales_y_comunicativas.</t>
  </si>
  <si>
    <t>Realizar_interventoría_técnica,_administrativa_y_financiera_a_la_adquisición_y_suministro_de_mobiliario_escolar</t>
  </si>
  <si>
    <t>Desarrollar_instrumentos_para_impulsar_la_investigación_en_educación_para_primera_infancia</t>
  </si>
  <si>
    <t>_Renovar_créditos_Beca_"Luis_Antonio_Robles"</t>
  </si>
  <si>
    <t>Acompañar_o_apoyar_técnicamente_a_las_IES_para_la_promoción_de_procesos_de_investigación</t>
  </si>
  <si>
    <t>Acompañar_la_implementación_y_evaluación_de_semilleros_de_investigación_en_educación_básica_y_media_para_el_fomento_a_los_procesos_de_investigación_en_innovación_educativa_con_uso_de_TIC</t>
  </si>
  <si>
    <t>_Definir_e_implementar_estrategia_de_actualización_para_docentes_y_directivos_docentes</t>
  </si>
  <si>
    <t>Realizar_seguimiento_y_revisión_técnica,_administrativa,_financiera_y_jurídica_a_las_adquisiciones_de_mobiliario_escolar_para_instituciones_educativas</t>
  </si>
  <si>
    <t>Implementar_instrumentos_de_investigación_e_innovación_en_educación_para_primera_infancia</t>
  </si>
  <si>
    <t>_Renovar_créditos_condonables_adjudicados_a_población_con_discapacidad</t>
  </si>
  <si>
    <t>Apoyar_programas_de_pasantías_de_docentes_y_estudiantes_de_IES_públicas_en_los_niveles_técnico,_tecnológico_y_universitario.</t>
  </si>
  <si>
    <t>Promover_la_visibilización_de_investigaciones_aplicadas_al_sector_rural_mediante_la_difusión_en_los_sistemas_de_información_creador_para_tal_fin.</t>
  </si>
  <si>
    <t>_Formar_a_docentes_y_directivos_docentes_en_el_mejoramiento_de_prácticas_de_aulas</t>
  </si>
  <si>
    <t>Diseñar_y/o_realizar_obras_de_mejoramiento_a_la_infraestructura_educativa</t>
  </si>
  <si>
    <t>Desarrollar_modelo_metodológico</t>
  </si>
  <si>
    <t>_Renovar_créditos_condonables_a_población_indígena</t>
  </si>
  <si>
    <t>Apoyar_la_implementación_de_proyectos_de_transferencia_de_conocimiento_en_innovación_y_emprendimiento_de_IES_públicas_con_asociaciones_y/o_actores_productivos_en_el_territorio_o_contextos_rurales.</t>
  </si>
  <si>
    <t>Promover_la_creación_de_cursos_online_para_la_formación_continua_en_jovenes_y_adultos.</t>
  </si>
  <si>
    <t>Realizar_interventoría_técnica,_administrativa_y_financiera_a_las_obras_y_contratos_relacionados_con_el_mejoramiento_de_infraestructura_educativa</t>
  </si>
  <si>
    <t>Aplicación_de_modelo_de_medición_de_la_calidad</t>
  </si>
  <si>
    <t>_Renovar_créditos_condonables_para_población_afrodescendiente</t>
  </si>
  <si>
    <t>Implementar_las_fases_de_alistamiento,_intervención_y_consolidación_del_modelos_de_Innovación_Educativa</t>
  </si>
  <si>
    <t>Realizar_seguimiento_y_revisión_técnica,_administrativa,_financiera_y_jurídica_al_desarrollo_de_las_obras_de_mejoramiento_y/o_la_operación_de_la_infraestructura_educativa</t>
  </si>
  <si>
    <t>Socializar_resultados_obtenidos_con_la_medición_de_calidad</t>
  </si>
  <si>
    <t>_Renovar_créditos_condonables_para_población_ROM</t>
  </si>
  <si>
    <t>Realizar_acompañamiento_a_la_estrategia_en_los_establecimientos_educativos</t>
  </si>
  <si>
    <t>Formular_esquemas_y/o_metodologias_de_articulación_interinstitucional_y/o_de_cooperación_para_la_realización_de_proyectos_de_infraestructura_educativa</t>
  </si>
  <si>
    <t>Mantener,_actualizar_y_desarrollar_mejoras_en_los_sistemas_de_información_de_primera_infancia</t>
  </si>
  <si>
    <t>_Renovar_Beca_"Jóvenes_ciudadanos_de_paz"</t>
  </si>
  <si>
    <t>Implementar_las_fases_de_alistamiento,_intervención_y_consolidación_de_los_modelos_de_Innovación_Educativa</t>
  </si>
  <si>
    <t>Divulgar_metodología_para_coordiar_esfuerzos_interinstitucionales_y/o_de_cooperación_para_realizar_proyectos_de_mejoramiento_de_infraestructura_educativa</t>
  </si>
  <si>
    <t>Desarrollar_otros_sistemas_de_información_que_coadyuven_al_mejoramiento_de_la_calidad_en_educación_para_primera_infancia</t>
  </si>
  <si>
    <t>_Renovar_créditos_a_población_víctima</t>
  </si>
  <si>
    <t>Acompañar_la_implementación_de_modelos_de_innovación_educativa_con_uso_de_TIC</t>
  </si>
  <si>
    <t>Diseño_de_parámetros_de_articulación_interinstitucional_y/o_de_cooperación_para_la_realización_de_proyectos_de_infraestructura_educativa</t>
  </si>
  <si>
    <t>Brindar_asistencia_técnica_para_el_uso_de_los_sistema_de_información_de_primera_infancia</t>
  </si>
  <si>
    <t>_Renovar_créditos_educativos_adjudicados_en_todas_las_líneas_ICETEX</t>
  </si>
  <si>
    <t>Definir_la_estrategia_de_escalamiento_de_los_modelos_de_innovación_formulados_e_iniciar_su_implementación</t>
  </si>
  <si>
    <t>Desarrollar_instrumentos_para_acompañar_a_las_entidades_territoriales_en_los_procesos_de_licenciamiento,_inspección_y_vigilancia_y_fomento.</t>
  </si>
  <si>
    <t>_Renovar_créditos_condonables_a_población_rural</t>
  </si>
  <si>
    <t>Elaborar,_Divulgar_y_Socializar_documentos_y_normatividad_de_política_de_innovación_educativa_con_uso_TIC</t>
  </si>
  <si>
    <t>Sensibilizar_a_entidades_territoriales_sobre_los_procesos_de_licenciamiento,_inspección_y_vigilancia_y_fomento.</t>
  </si>
  <si>
    <t>_Adjudicar_Subsidios_de_sostenimiento_a_grupos_focalizados_por_SISBÉN</t>
  </si>
  <si>
    <t>Acompañar_a_las_ETC_e_IE_en_la_implementación_de_la_política_de_innovación_educativa_con_uso_TIC</t>
  </si>
  <si>
    <t>Acompañar_el_proceso_de_alistamiento_para_la_implementación_de_los_procesos_de_licenciamiento,_inspección_y_vigilancia_y_fomento.</t>
  </si>
  <si>
    <t>_Renovar_Subsidios_de_sostenimiento_a_grupos_focalizados_por_SISBÉN</t>
  </si>
  <si>
    <t>Elaborar_documento_y_normatividad_de_política_de_innovación_educativa_con_uso_TIC</t>
  </si>
  <si>
    <t>Desarrollar,_Divulgar_y/o_adaptar_contenidos_educativos_digitales_y_Espacios_virtuales_con_el_fin_de_facilitar_el_acceso_a_las_diversas_poblaciones_y_con_altos_estándares_de_calidad,_usabilidad_y_accesibilidad.</t>
  </si>
  <si>
    <t>Gestionar_la_implementación_de_proyectos_y/o_estrategias_educativas_de_Radio_y_Televisión_entre_otros,_que_favorezcan_el_desarrollo_de_competencias_básicas;_así_como,_los_productos_del_Portal_Colombia_Aprende.</t>
  </si>
  <si>
    <t>Realizar_soporte_funcional,_administración,_gestión_y_actualización_del_Portal_Colombia_Aprende.</t>
  </si>
  <si>
    <t>Establecer_alianzas_para_ampliar_la_oferta_de_contenidos_educativos_digitales.</t>
  </si>
  <si>
    <t>Hacer_levantamiento_de_información_para_la_migración_de_las_plataformas_REDA_y_Catalogo_de_contenidos.</t>
  </si>
  <si>
    <t>Llevar_a_cabo_el_diseño_y_pilotaje_de_una_estrategia_de_uso_pedagogico_contenidos_educativos_digitales_y_Portal_Educativo_Colombia_Aprende_en_el_aula.</t>
  </si>
  <si>
    <t>Actualizar_la_accesibilidad_y_usabilidad_de_los_servicios_del_Portal_Educativo_Colombia_Aprende</t>
  </si>
  <si>
    <t>Proyecto de inversión</t>
  </si>
  <si>
    <t>INCREMENTO DE LA CALIDAD EN LA PRESTACIÓN DEL SERVICIO PUBLICO DE EDUCACIÓN SUPERIOR EN COLOMBIA NACIONAL</t>
  </si>
  <si>
    <t>APOYO PARA FOMENTAR EL ACCESO CON CALIDAD A LA EDUCACIÓN SUPERIOR A TRAVÉS DE INCENTIVOS A LA DEMANDA EN COLOMBIA NACIONAL</t>
  </si>
  <si>
    <t>FORTALECIMIENTO DE LAS UNIVERSIDADES ESTATALES- LEY 1697 DE 2013, A NIVEL NACIONAL</t>
  </si>
  <si>
    <t>AMPLIACIÓN DE MECANISMOS DE FOMENTO DE LA EDUCACIÓN SUPERIOR NACIONAL</t>
  </si>
  <si>
    <t>MEJORAMIENTO DE LA CALIDAD EDUCATIVA PREESCOLAR, BÁSICA Y MEDIA. NACIONAL</t>
  </si>
  <si>
    <t>FORTALECIMIENTO A LA GESTIÓN TERRITORIAL DE LA EDUCACIÓN INICIAL, PREESCOLAR, BÁSICA Y MEDIA. NACIONAL</t>
  </si>
  <si>
    <t>FORTALECIMIENTO DE LA EDUCACIÓN CON ENFOQUE DIFERENCIAL PARA LOS NIÑOS, NIÑAS Y JÓVENES DE LOS GRUPOS ÉTNICOS A NIVEL NACIONAL</t>
  </si>
  <si>
    <t>IMPLEMENTACIÓN DE ESTRATEGIAS DE ACCESO Y PERMANENCIA EDUCATIVA EN CONDICIONES DE EQUIDAD, PARA LA POBLACIÓN VULNERABLE A NIVEL NACIONAL</t>
  </si>
  <si>
    <t>FORTALECIMIENTO DE LA PERMANENCIA EN LA EDUCACIÓN PREESCOLAR, BÁSICA Y MEDIA PARA LOS NIÑOS, NIÑAS ADOLESCENTES, JÓVENES Y ADULTOS VÍCTIMAS DEL CONFLICTO, EN SITUACIONES DE RIESGO Y/O EMERGENCIA. NACIONAL</t>
  </si>
  <si>
    <t>CONSTRUCCIÓN , MEJORAMIENTO Y DOTACIÓN DE ESPACIOS DE APRENDIZAJE PARA PRESTACIÓN DEL SERVICIO EDUCATIVO E IMPLEMENTACIÓN DE ESTRATEGIAS DE CALIDAD Y COBERTURA NACIONAL</t>
  </si>
  <si>
    <t>IMPLEMENTACIÓN DEL PROGRAMA DE ALIMENTACIÓN ESCOLAR EN COLOMBIA, NACIONAL</t>
  </si>
  <si>
    <t>FORTALECIMIENTO DE LA CALIDAD DEL SERVICIO EDUCATIVO DE PRIMERA INFANCIA NACIONAL</t>
  </si>
  <si>
    <t>FORTALECIMIENTO DE LA PLANEACIÓN ESTRATÉGICA DEL SECTOR EDUCATIVO NACIONAL</t>
  </si>
  <si>
    <t>IMPLEMENTACIÓN DEL PLAN NACIONAL DE INNOVACIÓN TIC PARA LA EDUCACIÓN URBANA Y RURAL NACIONAL</t>
  </si>
  <si>
    <t>FORTALECIMIENTO DEL ACCESO A INFORMACIÓN ESTRATÉGICA E INSTITUCIONAL DEL SECTOR EDUCATIVO NACIONAL</t>
  </si>
  <si>
    <t>Dirección de Calidad para la Educación PBM</t>
  </si>
  <si>
    <t>Dirección de Fortalecimiento a la Gestión Territorial Calidad para la Educación PBM</t>
  </si>
  <si>
    <t>Dirección de Primera infancia</t>
  </si>
  <si>
    <t>Dirección de Calidad para la ES</t>
  </si>
  <si>
    <t>Dirección de Fomento de la ES</t>
  </si>
  <si>
    <t>Subdirección de Gestión Adminsitrativa</t>
  </si>
  <si>
    <t>Oficina de Innovación Educatica con Uso de nuevas Tecnologías</t>
  </si>
  <si>
    <t>Oficina Asesora de Planeación</t>
  </si>
  <si>
    <t>Programa Todas Para Aprender</t>
  </si>
  <si>
    <t>Actividad Proyecto de Inversión</t>
  </si>
  <si>
    <t>Actualización y diseño de lineamientos
técnicos en los diferentes niveles de
educación PBM</t>
  </si>
  <si>
    <t>Realizar la revisión de los lineamientos
técnicos en los diferentes niveles de
educación PBM, atendiendo la política de
calidad educativa vigente.</t>
  </si>
  <si>
    <t>Adquisición, entrega y uso de recursos
educativos escolares (Libros, textos,
guías, cuadernillos de trabajo, videos,
entre otros) de conformidad con los
lineamientos técnicos del sector</t>
  </si>
  <si>
    <t>Diseño producción y postproducción de
recursos educativos escolares (Libros,
textos, guías, cuadernillos de trabajo,
videos, entre otros) de conformidad con
los lineamientos técnicos del sector</t>
  </si>
  <si>
    <t>Acompañar pedagógicamente a las SE,
EE, directivos, docentes, familias y
estudiantes en la realización de los Foros
Territoriales y en la evaluación de las
experiencias a presentar en el evento
central</t>
  </si>
  <si>
    <t>Promover la reflexión sobre el estado
actual y retos de la política educativa que
garanticen la pertinencia, equidad y
calidad de la educación - Foro Educativo</t>
  </si>
  <si>
    <t>Desarrollo de estrategias de seguimiento a los aprendizajes</t>
  </si>
  <si>
    <t>Realizar estudio de monitoreo de la
calidad educativa en el desarrollo de los
aprendizajes y los factores asociados que inciden en esta.</t>
  </si>
  <si>
    <t>Realizar seguimiento, evaluación y
pilotaje de pruebas</t>
  </si>
  <si>
    <t>Evaluar los modelos educativos flexibles
que previamente fueron presentados al
MEN y revisados</t>
  </si>
  <si>
    <t>Revisar los modelos educativos flexibles
presentados al MEN, atendiendo los
criterios establecidos en la matriz de
evaluación y a la luz de los conceptos
emitidos por cada equipo disciplinar y la
coordinación de referente.</t>
  </si>
  <si>
    <t>Establecer el proceso de evaluación de
los docentes regidos por el decreto 1278 de 2012</t>
  </si>
  <si>
    <t>Establecer la ruta y el diseño de
evaluación de docentes en segunda
lengua, que se encuentren en el sistema
educativo oficial</t>
  </si>
  <si>
    <t>Efectuar la identificación de programas,
proyectos y estrategias de calidad
educativa susceptibles de ser evaluados,
atendiendo los criterios específicos para
su selección y la política de calidad
vigente.</t>
  </si>
  <si>
    <t>Evaluar los programas, proyectos y
estrategias que promueven las
condiciones de calidad desarrolladas</t>
  </si>
  <si>
    <t>Acompañar a docentes y directivos
docentes de instituciones educativas de
media técnica en la implementación del
lineamiento curricular de la especialidad.</t>
  </si>
  <si>
    <t>Acompañar a educadores para el
fortalecimiento de su práctica de aula en
proyectos pedagógicos, competencias
básicas, socioemocionales y
comunicativas.</t>
  </si>
  <si>
    <t>Acompañar in situ a docentes y directivos
docentes de los grados noveno, décimo y
once para el fortalecimiento de su
práctica docente</t>
  </si>
  <si>
    <t>Prestar asistencia técnica para el
acompañamiento a la Secretaria de
Educación en la implementación de la
gestión institucional, el fortalecimiento de
las competencias básicas y la formación
para la ciudadanía</t>
  </si>
  <si>
    <t>Prestar asistencia técnica para el
acompañamiento y socialización de los
referentes, orientaciones, documentos
para la construcción curricular y el
sistema de evaluación nacional</t>
  </si>
  <si>
    <t>Realizar asistencia técnica para el
acompañamiento y revisión a las
Secretarias de Educación en la definición
e implementación de los planes
territoriales de formación docente</t>
  </si>
  <si>
    <t>Definir e implementar estrategia de
actualización para docentes y directivos
docentes</t>
  </si>
  <si>
    <t>Formar a docentes y directivos docentes
en el mejoramiento de prácticas de aulas</t>
  </si>
  <si>
    <t>Indicador de Producto</t>
  </si>
  <si>
    <t xml:space="preserve">Documentos de lineamientos técnicos </t>
  </si>
  <si>
    <t>Número de sedes Instituciones educativas fortalecidas</t>
  </si>
  <si>
    <t>Servicio de educación informal
Unidad: Número de personas</t>
  </si>
  <si>
    <t>Servicio de evaluación de la calidad de la educación
preescolar, básica o media.
Unidad: Número de estudiantes</t>
  </si>
  <si>
    <t xml:space="preserve">Servicio de evaluación de los modelos educativos flexibles
Unidad: Porcentaje de modelos
</t>
  </si>
  <si>
    <t>Servicio de evaluación para docentes
Unidad: Número de informes</t>
  </si>
  <si>
    <t>Servicios de evaluación de las estrategias de calidad
educativa para los niveles de preescolar, básica y media
Unidad: Número de estrategias</t>
  </si>
  <si>
    <t>Servicio de asistencia técnica en educación inicial,
preescolar, básica y media
Unidad: Número de entidades y organizaciones Meta
Total: 95.0000</t>
  </si>
  <si>
    <t>Servicio de fortalecimiento a las capacidades de los docentes
de educación preescolar, básica y media
Unidad: Número de docentes</t>
  </si>
  <si>
    <t>Número de documento de lineamientos técnicos</t>
  </si>
  <si>
    <t>Responde a:</t>
  </si>
  <si>
    <t>Proyecto de Inversion</t>
  </si>
  <si>
    <t>Medio de Verificación</t>
  </si>
  <si>
    <t>Objetivo</t>
  </si>
  <si>
    <t>1.	Apuesta por el desarrollo integral desde la Educación Inicial y hasta la Educación Media</t>
  </si>
  <si>
    <t>1.1. Acceso y acogida</t>
  </si>
  <si>
    <t>Tasa de cobertura neta para el grado transición*</t>
  </si>
  <si>
    <t>Tasa de cobertura bruta para la Educación Media* </t>
  </si>
  <si>
    <t>Número de aulas funcionales construidas en colegios oficiales*</t>
  </si>
  <si>
    <t>Número de aulas terminadas y entregadas en Educación Preescolar, Básica y Media*</t>
  </si>
  <si>
    <t xml:space="preserve">1. 2.	Bienestar y permanencia </t>
  </si>
  <si>
    <t>Tasa de deserción en la Educación Preescolar, Básica y Media del sector oficial*</t>
  </si>
  <si>
    <t>1.2.2.  Fortalecimiento de ambientes pedagógicos</t>
  </si>
  <si>
    <t>Porcentaje de niños y niñas en Preescolar con Educación Inicial en el marco de la atención integral, cuyas sedes cuentan con dotación para el fortalecimiento de ambientes pedagógicos en la Primera Infancia**</t>
  </si>
  <si>
    <t>1.2.3.  Entornos escolares</t>
  </si>
  <si>
    <t>Número de Entidades Territoriales Certificadas que implementan sus planes de acción de convivencia escolar territorial ****</t>
  </si>
  <si>
    <t>Número de Instituciones Educativas que fortalecen sus entornos y dinamizan la Alianza Familia – Escuela***</t>
  </si>
  <si>
    <t>Número de estudiantes que fortalecen sus competencias ciudadanas y socioemocionales***</t>
  </si>
  <si>
    <t>Número de personas de la comunidad educativa que participan en acciones de prevención y cuidado para niños, niñas y adolescentes***</t>
  </si>
  <si>
    <t>1.2.4.  Alimentación Escolar</t>
  </si>
  <si>
    <t>Porcentaje de avance en la puesta en marcha de la Unidad Administrativa Especial de Alimentación Escolar***</t>
  </si>
  <si>
    <t>Número de estudiantes del sector oficial beneficiarios del nuevo Programa de Alimentación Escolar (PAE)*</t>
  </si>
  <si>
    <t>Porcentaje de niños y niñas en Preescolar con Educación Inicial en el marco de la atención integral, que reciben requerimiento nutricional adecuado a través del PAE**</t>
  </si>
  <si>
    <t>1.2.5.  Transporte Escolar</t>
  </si>
  <si>
    <t>1. 3.	Aprendizajes significativos</t>
  </si>
  <si>
    <t>Número de lineamientos curriculares u orientaciones diseñados o actualizados***</t>
  </si>
  <si>
    <t>Porcentaje de avance en la elaboración del documento de Lineamientos de Política de Educación Media</t>
  </si>
  <si>
    <t>Porcentaje de avance en la construcción de una Política Pública sobre recursos educativos***</t>
  </si>
  <si>
    <t>Número de Sedes Educativas con colecciones bibliográficas entregadas para fortalecer procesos de lectura, escritura y oralidad***</t>
  </si>
  <si>
    <t>Número de Mediadores acompañados pedagógicamente para fortalecer procesos de lectura, escritura y oralidad***</t>
  </si>
  <si>
    <t>1.3.2.  Promoción del desarrollo de competencias</t>
  </si>
  <si>
    <t/>
  </si>
  <si>
    <t/>
  </si>
  <si>
    <t>Número de Instituciones Educativas acompañadas con la Estrategia de Innovación Educativa***</t>
  </si>
  <si>
    <t>Estudiantes de Educación Media con doble titulación*, **</t>
  </si>
  <si>
    <t>Porcentaje de avance en los Lineamientos de Calidad del Programa de Doble titulación***</t>
  </si>
  <si>
    <t>Número de Entidades Territoriales Certificadas que reciben asistencia técnica para el fortalecimiento de sus procesos de Orientación Socio-ocupacional**</t>
  </si>
  <si>
    <t>1. 4.	Cualificación del tiempo escolar</t>
  </si>
  <si>
    <t>Porcentaje de estudiantes en Instituciones Educativas oficiales con Jornada Única*, **</t>
  </si>
  <si>
    <t>Número de estudiantes en Instituciones Educativas oficiales con jornada única</t>
  </si>
  <si>
    <t>Porcentaje de avance en la elaboración de documento de orientaciones para la implementación integral de la Jornada Única en Secretarías de Educación e Instituciones Educativas***</t>
  </si>
  <si>
    <t>Número de Entidades Territoriales Certificadas acompañadas con la estrategia de acompañamiento integral de Jornada Única***</t>
  </si>
  <si>
    <t xml:space="preserve">1. 5.	Vinculación de las familias  </t>
  </si>
  <si>
    <t>Porcentaje de avance en la implementación de la Plataforma Digital para Familias</t>
  </si>
  <si>
    <t>1. 6.	Evaluación para aprendizajes de calidad</t>
  </si>
  <si>
    <t>Número de Instituciones Educativas acompañadas para el fortalecimiento de su Sistema de Evaluación</t>
  </si>
  <si>
    <t>Número de Instituciones Educativas con bajo desempeño acompañadas por el Programa Todos a Aprender**</t>
  </si>
  <si>
    <t>Porcentaje de avance en la reestructuración de las Pruebas Saber 3º, 5º y 9º*</t>
  </si>
  <si>
    <t>Porcentaje de colegios oficiales en las categorías A+ y A de la Prueba Saber 11*</t>
  </si>
  <si>
    <t>Brecha entre los porcentajes de establecimientos no oficiales y oficiales en niveles A+, A y B, en pruebas Saber 11*</t>
  </si>
  <si>
    <t>1. 7.	Bienestar y desarrollo profesoral</t>
  </si>
  <si>
    <t>1.7.1.   Formación inicial de docentes</t>
  </si>
  <si>
    <t>Número de estudiantes de Licenciaturas en Idiomas que adelantan estudios de Idiomas en el exterior***</t>
  </si>
  <si>
    <t>Talento humano en procesos de formación inicial, en servicios y/o avanzada, que realiza acciones para la atención integral de la Primera Infancia*</t>
  </si>
  <si>
    <t>Número de docentes que participan en programas de Licenciatura**</t>
  </si>
  <si>
    <t>Número de educadores participando en cursos para el ascenso y reubicación en el marco de la Evaluación de Carácter Diagnóstico Formativo***</t>
  </si>
  <si>
    <t>1.7.3.  Formación de directivos docentes</t>
  </si>
  <si>
    <t>Porcentaje de avance en el diseño e implementación de la política de bienestar docente</t>
  </si>
  <si>
    <t>Porcentaje de vacantes cubiertas por el Banco de la Excelencia***</t>
  </si>
  <si>
    <t>1. 8.	Seguimiento al desarrollo integral y a las trayectorias</t>
  </si>
  <si>
    <t>Niñas y niños en Preescolar con Educación Inicial en el marco de atención integral*  </t>
  </si>
  <si>
    <t>1.8.2.  Sistema de seguimiento a los egresados de la Educación Media</t>
  </si>
  <si>
    <t>Porcentaje de avance en el diseño e implementación del Sistema de seguimiento a egresados de la Educación Media</t>
  </si>
  <si>
    <t>2.	Apuesta para impulsar una Educación Superior incluyente y de calidad</t>
  </si>
  <si>
    <t>2. 1.	Fortalecimiento de la Educación Superior pública</t>
  </si>
  <si>
    <t>2.1.1.  Fortalecimiento de la Educación Superior Pública</t>
  </si>
  <si>
    <t>Porcentaje de avance en la construcción y validación de metodologías para la distribución de recursos de funcionamiento y de inversión</t>
  </si>
  <si>
    <t>Número de Instituciones de Educación Superior públicas con proyectos destinados al mejoramiento de los factores de alta calidad*, **</t>
  </si>
  <si>
    <t>2. 2.	Financiamiento de la Educación Superior</t>
  </si>
  <si>
    <t>Número de Instituciones de Educación Superior públicas con fortalecimiento de capacidades para la estructuración de proyectos de infraestructura física</t>
  </si>
  <si>
    <t>Número de beneficiarios de créditos condonables y subsidios a través del ICETEX*</t>
  </si>
  <si>
    <t xml:space="preserve">2. 3.	Acceso, permanencia y graduación en la Educación Superior </t>
  </si>
  <si>
    <t>2.3.1.  Mejora de la cobertura de Educación Superior</t>
  </si>
  <si>
    <t>Tasa de cobertura en Educación Superior*</t>
  </si>
  <si>
    <t>Tasa de deserción anual en programas universitarios*</t>
  </si>
  <si>
    <t>Número de estudiantes beneficiados por el componente de equidad de Generación E*, ** </t>
  </si>
  <si>
    <t>Número de estudiantes de alto rendimiento académico y bajos ingresos beneficiados por el componente de excelencia de Generación E*</t>
  </si>
  <si>
    <t>2. 4.	Fortalecimiento de la Educación Técnica y Tecnológica</t>
  </si>
  <si>
    <t>Porcentaje de avance en el diseño e implementación de la estrategia para el  fortalecimiento de la Educación Técnica y Tecnológica*</t>
  </si>
  <si>
    <t>Porcentaje de avance en el diseño e implementación del modelo de participación para la vinculación efectiva del Sector Productivo</t>
  </si>
  <si>
    <t xml:space="preserve">2. 5.	Innovación en la Educación Superior </t>
  </si>
  <si>
    <t>2.5.1.  Fomento de la innovación en la Educación Superior</t>
  </si>
  <si>
    <t>Porcentaje de avance en la construcción de lineamientos de política para el fomento de la innovación educativa en la Educación Superior</t>
  </si>
  <si>
    <t>Porcentaje de avance del diseño e implementación del Laboratorio Virtual de Innovación Educativa para la Educación Superior*</t>
  </si>
  <si>
    <t>2.5.2.  Educación Superior virtual y a distancia</t>
  </si>
  <si>
    <t>Porcentaje de avance en la definición de lineamientos de calidad para programas a distancia, virtuales y semipresenciales**</t>
  </si>
  <si>
    <t>Porcentaje de avance en la definición de lineamientos para el fortalecimiento de la Educación Superior virtual de alta calidad y pertinencia**</t>
  </si>
  <si>
    <t>Porcentaje de avance en la reglamentación del Sistema de Aseguramiento de la Calidad para educación virtual y otras modalidades**</t>
  </si>
  <si>
    <t>Número de estudiantes matriculados en programas de Educación Superior virtuales y a distancia**</t>
  </si>
  <si>
    <t>2.5.3.  Promoción de la modalidad dual</t>
  </si>
  <si>
    <t>2. 6.	Fortalecimiento del Sistema de Aseguramiento de la Calidad</t>
  </si>
  <si>
    <t>2.6.1.  Fortalecimiento del Sistema de Aseguramiento de la Calidad</t>
  </si>
  <si>
    <t>Reglamentación del Sistema de Aseguramiento de la Calidad de la Educación Superior e implementación de una nueva plataforma tecnológica*</t>
  </si>
  <si>
    <t>Porcentaje de avance en el diseño e implementación de la Escuela de Pares***</t>
  </si>
  <si>
    <t>Porcentaje de avance en el diseño y desarrollo del nuevo sistema de información del Sistema de Aseguramiento de la Calidad***</t>
  </si>
  <si>
    <t>Porcentaje de avance en la estructuración del Banco de Pares***</t>
  </si>
  <si>
    <t>Porcentaje  de solicitudes de registro calificado radicadas por las Instituciones de Educación Superior atendidas***</t>
  </si>
  <si>
    <t>2.6.2.  Mejoramiento del Subsistema de Convalidaciones</t>
  </si>
  <si>
    <t>Porcentaje de avance en la definición de un nuevo modelo de convalidaciones y de su nueva plataforma tecnológica**</t>
  </si>
  <si>
    <t>Número de guías sobre sistemas educativos publicadas y socializadas***</t>
  </si>
  <si>
    <t>2.6.3.  Fortalecimiento de las acciones preventivas y de vigilancia</t>
  </si>
  <si>
    <t>Porcentaje de medidas preventivas y/o de vigilancia especial en Instituciones de Educación Superior gestionadas***</t>
  </si>
  <si>
    <t>2. 7.	Formación de capital humano de alto nivel</t>
  </si>
  <si>
    <t>2.7.1.  Formación de capital humano de alto nivel</t>
  </si>
  <si>
    <t>Estudiantes matriculados en programas de maestría y doctorado* </t>
  </si>
  <si>
    <t>Número de becas de doctorado del Programa de Excelencia Doctoral del Bicentenario asignadas**</t>
  </si>
  <si>
    <t>Porcentaje de avance en el proceso de adquisición de base de datos de  investigación***</t>
  </si>
  <si>
    <t>2. 8.	Internacionalización de la Educación Superior</t>
  </si>
  <si>
    <t>2.8.1.  Internacionalización de las Instituciones de Educación Superior</t>
  </si>
  <si>
    <t>Porcentaje de avance en la elaboración del Marco de Referencia para la internacionalización de la Educación Superior</t>
  </si>
  <si>
    <t>Porcentaje de avance en el diseño e implementación de la estrategia de internacionalización de las Instituciones de Educación Superior</t>
  </si>
  <si>
    <t xml:space="preserve">3.	Más y mejor educación rural </t>
  </si>
  <si>
    <t>3. 1.	Política integral de educación rural</t>
  </si>
  <si>
    <t>3.1.1.  Política de educación rural</t>
  </si>
  <si>
    <t>Porcentaje de avance en la construcción de la Política Integral de Educación Rural</t>
  </si>
  <si>
    <t xml:space="preserve">3. 2.	Desarrollo de capacidades rurales </t>
  </si>
  <si>
    <t>3.2.1.  Fortalecimiento de la capacidad territorial para la atención integral en la ruralidad</t>
  </si>
  <si>
    <t>Número de estudiantes del sector oficial beneficiarios del nuevo Programa de Alimentación Escolar en zonas rurales*</t>
  </si>
  <si>
    <t>3.2.2.  Mejoramiento de los Ambientes de aprendizaje</t>
  </si>
  <si>
    <t>Porcentaje de avance en la construcción y validación del documento de política y lineamientos de infraestructura educativa rural**</t>
  </si>
  <si>
    <t>Porcentaje de Residencias Escolares fortalecidas y cualificadas en el servicio educativo*</t>
  </si>
  <si>
    <t>3.2.3.  Disponibilidad de docentes rurales y desarrollo profesoral</t>
  </si>
  <si>
    <t>Porcentaje de vacantes atendidas en las zonas rurales</t>
  </si>
  <si>
    <t>3.2.4.  Innovación</t>
  </si>
  <si>
    <t>Número de docentes rurales formados en el marco del proyecto de “Laboratorios para la Innovación Educativa”</t>
  </si>
  <si>
    <t xml:space="preserve">3. 3.	Promoción de trayectorias educativas en las zonas rurales </t>
  </si>
  <si>
    <t>3.3.1.  Atención integral en Educación Inicial y básica</t>
  </si>
  <si>
    <t>Brecha de la cobertura neta entre zona urbana y rural en la Educación Preescolar, Básica y Media* </t>
  </si>
  <si>
    <t>Tasa de cobertura bruta para la Educación Media rural*</t>
  </si>
  <si>
    <t>3.3.2.  Fortalecimiento de la Educación Media rural</t>
  </si>
  <si>
    <t>Número de Instituciones Educativas acompañadas en el marco de la estrategia de Innovación y Pertinencia de la Educación Media Rural***</t>
  </si>
  <si>
    <t>Número de Instituciones Educativas de Media Técnica Agropecuaria acompañadas para la renovación curricular***</t>
  </si>
  <si>
    <t>Porcentaje de colegios oficiales rurales en las categorías A+ y A de la Prueba Saber 11*</t>
  </si>
  <si>
    <t>3.3.3.  Alfabetismo y educación de adultos</t>
  </si>
  <si>
    <t>Tasa de analfabetismo de la población de 15 años y más*</t>
  </si>
  <si>
    <t>Número de personas beneficiarias con Modelos de Alfabetización***</t>
  </si>
  <si>
    <t>3.3.4.  Acceso y permanencia en la Educación Superior rural</t>
  </si>
  <si>
    <t>Tasa de tránsito inmediato a la Educación Superior en zonas rurales* </t>
  </si>
  <si>
    <t>Número de Instituciones de Educación Superior oficiales con énfasis rural en líneas de inversión de sus Planes de Fomento a la Calidad**</t>
  </si>
  <si>
    <t>Número de proyectos en alianza con Instituciones de Educación Superior para fortalecer la oferta rural***</t>
  </si>
  <si>
    <t>Estudiantes de pregrado beneficiados con el Fondo de Población Rural (ICETEX)***</t>
  </si>
  <si>
    <t>4.	Educación Inclusiva e Intercultural</t>
  </si>
  <si>
    <t>4. 1.	Política de Educación Inclusiva</t>
  </si>
  <si>
    <t>4.1.1.  Política de Educación Inclusiva e Intercultural</t>
  </si>
  <si>
    <t>Porcentaje de avance en la construcción y validación de la Política de Educación Inclusiva e Intercultural*</t>
  </si>
  <si>
    <t>4. 2.	Hacia un Sistema Educativo inclusivo de la Educación Inicial hasta la Superior</t>
  </si>
  <si>
    <t>4.2.1.  Acceso y acogida</t>
  </si>
  <si>
    <t>4.2.2.  Bienestar y permanencia</t>
  </si>
  <si>
    <t>Porcentaje de avance en las acciones para promover el acceso y la permanencia con enfoque de Educacion Inclusiva*</t>
  </si>
  <si>
    <t>Número de Instituciones de Educación Superior con programas de bienestar y permanencia estudiantil con enfoque de Educación Inclusiva*</t>
  </si>
  <si>
    <t>4.2.3.  Entornos libres de discriminación</t>
  </si>
  <si>
    <t>Porcentaje de avance en la construcción de Lineamientos para la promoción de los derechos humanos y la prevención y atención de violencias sexuales y contra la mujer en la Educación Superior*</t>
  </si>
  <si>
    <t>4.2.4.  Calidad para todos</t>
  </si>
  <si>
    <t>4.2.5.  Pertinencia</t>
  </si>
  <si>
    <t>Número de proyectos comunitarios propios, etnoeducativos, interculturales apoyados técnica y financieramente en el marco de la ruta de formulación, diseño e implementación de Proyectos Educativos Comunitarios*</t>
  </si>
  <si>
    <t>4. 3.	Compromisos del Plan Nacional de Desarrollo 2018-2022</t>
  </si>
  <si>
    <t>4.3.1.  Pacto por la Equidad – Pueblos Indígenas</t>
  </si>
  <si>
    <t>4.3.2.  Pacto por la Equidad – Comunidades Negras, Afrocolombianas, Raizales y Palanqueras (NARP)</t>
  </si>
  <si>
    <t>Porcentaje de avance en la construcción del estatuto de comunidades NARP***</t>
  </si>
  <si>
    <t>Número de  beneficiarios del Fondo Especial Comunidades Negras, por medio de ICETEX**</t>
  </si>
  <si>
    <t>4.3.3.  Pacto por la Equidad – Pueblos Rrom</t>
  </si>
  <si>
    <t>Porcentaje de avance en la construcción del documento con lineamientos educativos para el Pueblo Rrom*</t>
  </si>
  <si>
    <t>Porcentaje de avance en el proceso de diseño y desarrollo de materiales de lectura que serán incorporados en las colecciones de Plan Nacional de Lectura y Escritura, en concertación con el pueblo Rrom*</t>
  </si>
  <si>
    <t>Número de kits entregados a estudiantes del pueblo Rrom matriculados en Instituciones Educativas oficiales*</t>
  </si>
  <si>
    <t>Porcentaje de avance en el proceso de acompañamiento que realiza el Ministerio de Educación al Ministerio de Cultura para promover el préstamo de textos desde las bibliotecas</t>
  </si>
  <si>
    <t>escolares y del PNLE (Pueblo Rrom)*</t>
  </si>
  <si>
    <t xml:space="preserve"> Pacto por la Equidad – Pueblos Rrom</t>
  </si>
  <si>
    <t>Porcentaje de avance en el diseño y desarrollo del Modelo Educativo Flexible para jóvenes y adultos del pueblo Rrom*</t>
  </si>
  <si>
    <t>Porcentaje de incremento anual en el número de beneficiarios de créditos educativos 100% condonables para el pueblo Rrom*</t>
  </si>
  <si>
    <t>Número de Instituciones de Educación Superior con gestión por parte de los representantes del Ministerio en los Consejos Superiores para ampliación de cupos para la población Rrom*</t>
  </si>
  <si>
    <t>4.3.4.  Pacto por la Equidad – Población con Discapacidad</t>
  </si>
  <si>
    <t>Número de beneficiarios del Fondo Población con Discapacidad (ICETEX)***</t>
  </si>
  <si>
    <t>Número de docentes formados con programas para la promoción de la participación igualitaria de niños y niñas*</t>
  </si>
  <si>
    <t>Porcentaje de avance en la construcción de lineamientos para atención de violencia contra la mujer en las Instituciones de Educación Superior***</t>
  </si>
  <si>
    <t>4.3.6.  Pacto por la Equidad – Víctimas del conflicto</t>
  </si>
  <si>
    <t>Número de personas víctimas del conflicto beneficiarias de Modelos Educativos Flexibles***</t>
  </si>
  <si>
    <t>Número de beneficiarios del Fondo Población víctima del conflicto armado (ICETEX)***</t>
  </si>
  <si>
    <t>5.	Alianza por la calidad y pertinencia de la educación y formación del talento humano</t>
  </si>
  <si>
    <t>5. 1.	Marco Nacional de Cualificaciones</t>
  </si>
  <si>
    <t>5.1.1.  Institucionalidad, gobernanza y sostenibilidad del Marco Nacional de Cualificaciones</t>
  </si>
  <si>
    <t>Reglamentación e implementación del Marco Nacional de Cualificaciones*, **</t>
  </si>
  <si>
    <t>5.1.2.  Construcción de catálogos sectoriales</t>
  </si>
  <si>
    <t>5.1.3.  Fomento del uso del MNC por parte de los sectores educativo y productivo</t>
  </si>
  <si>
    <t>Número de programas de programas de formación basados en cualificaciones</t>
  </si>
  <si>
    <t>5. 2.	Movilidad educativa y formativa</t>
  </si>
  <si>
    <t>5.2.1.  Movilidad educativa y formativa</t>
  </si>
  <si>
    <t>5. 3.	Aseguramiento de la calidad de la educación y formación para el trabajo</t>
  </si>
  <si>
    <t>5.3.1.  Aseguramiento de la Calidad de la Formación para el Trabajo</t>
  </si>
  <si>
    <t>6.	Desarrollo de capacidades para una gestión moderna del sector educativo</t>
  </si>
  <si>
    <t>6. 1.	Fortalecimiento de la capacidad de gestión y liderazgo del Ministerio</t>
  </si>
  <si>
    <t>6.1.1.  Modelo Integrado de Planeación y Gestión</t>
  </si>
  <si>
    <t>Porcentaje de avance en la ejecución de las fases de la transformación de la cultura organizacional del Ministerio*</t>
  </si>
  <si>
    <t>Porcentaje de avance en la ejecución del Plan de Capacitación del Ministerio*</t>
  </si>
  <si>
    <t>Porcentaje de avance en el diseño e implementación del Modelo de Gestión Documental*</t>
  </si>
  <si>
    <t>Porcentaje de avance en la actualización de los manuales de contratación y supervisión del Ministerio*</t>
  </si>
  <si>
    <t>6.1.2.  Gestión del Talento Humano del Ministerio</t>
  </si>
  <si>
    <t>Porcentaje de implementación del Plan de Seguridad y Salud en el Trabajo*</t>
  </si>
  <si>
    <t>6.1.3.  Gobierno digital y sistemas de información</t>
  </si>
  <si>
    <t>Porcentaje de avance en la implementación de la Política de Gobierno Digital*</t>
  </si>
  <si>
    <t>Porcentaje de avance en la implementación del Plan de Seguridad y Privacidad de la Información*</t>
  </si>
  <si>
    <t>Porcentaje de avance en la implementación del Plan Estratégico de Tecnología de la Información*</t>
  </si>
  <si>
    <t xml:space="preserve"> Gobierno digital y sistemas de información</t>
  </si>
  <si>
    <t>Porcentaje de avance en la implementación del nuevo Canal de Servicio*</t>
  </si>
  <si>
    <t>6. 2.	Fortalecimiento de las competencias de las Entidades Territoriales Certificadas</t>
  </si>
  <si>
    <t>6.2.1.  Fortalecimiento de la gestión territorial</t>
  </si>
  <si>
    <t>Número de Secretarías de Educación acompañadas para la definición, implementación y evaluación de sus Planes Territoriales de Formación Docente*</t>
  </si>
  <si>
    <t>Número de Secretarías de Educación acompañadas para la construcción e implementación de planes de permanencia escolar**</t>
  </si>
  <si>
    <t>Porcentaje de Entidades Territoriales Certificadas   fortalecidas para el uso y administración de los recursos del Sector**</t>
  </si>
  <si>
    <t>Porcentaje de Entidades Territoriales Certificadas  focalizadas con Estudios Técnicos de Planta realizados**</t>
  </si>
  <si>
    <t>Porcentaje de Entidades Territoriales Certificadas capacitadas en el Modelo Integrado de Planeación y Gestión**</t>
  </si>
  <si>
    <t>6.2.2.  Escuela para las Secretarías de Educación</t>
  </si>
  <si>
    <t xml:space="preserve">6.2.3.  Sistema de Gestión de la Calidad de la Educación Inicial </t>
  </si>
  <si>
    <t>6.2.4.  Ecosistemas de innovación para la Educación Media</t>
  </si>
  <si>
    <t>6.2.5.  Promoción y seguimiento de trayectorias educativas completas</t>
  </si>
  <si>
    <t>6.2.6.  Asignación de recursos para la educación</t>
  </si>
  <si>
    <t>6. 3.	Fortalecimiento de las Entidades Adscritas y Vinculadas</t>
  </si>
  <si>
    <t>6.3.1.  Mejora en las políticas de desempeño según los resultados del FURAG como sector</t>
  </si>
  <si>
    <t>6.3.2.  Transformación cultural</t>
  </si>
  <si>
    <t>6.3.3.  Mejora en Encuesta sobre Ambiente y Desempeño Institucional Nacional</t>
  </si>
  <si>
    <t>6.3.4.  Fortalecimiento sectorial en Tecnologías de la Información (TI)</t>
  </si>
  <si>
    <t>Porcentaje de Entidades Adscritas y Vinculadas con acompañamiento en TI*</t>
  </si>
  <si>
    <t>Listas de asistencia y listados en excel</t>
  </si>
  <si>
    <t>Total de ETC certificadas en educación con asistencia técnica para fortalecer sus comités territoriales</t>
  </si>
  <si>
    <t xml:space="preserve">Estado del arte actualizado 
Informe por ETC acompañada
Plan de acción territorial </t>
  </si>
  <si>
    <t>Sumatoria de docentes que participan en programas de formación continua y situada</t>
  </si>
  <si>
    <t>Listado de educadores</t>
  </si>
  <si>
    <t>Sumatoria de directivos docentes que participan en la Escuela de Liderazgo</t>
  </si>
  <si>
    <t>Sumatoria de docentes en programas de formación en pregrado y/o posgradual.</t>
  </si>
  <si>
    <t>Sumatoria de ENS participando en procesos de fortalecimiento.</t>
  </si>
  <si>
    <t>Listado de Escuelas normales superiores</t>
  </si>
  <si>
    <t xml:space="preserve">Cierre Convocatoria a Directivos docentes </t>
  </si>
  <si>
    <t xml:space="preserve">Lista de educadores </t>
  </si>
  <si>
    <t>Lista de docentes y legalización</t>
  </si>
  <si>
    <t>Informe de cierre</t>
  </si>
  <si>
    <t>Informe</t>
  </si>
  <si>
    <t xml:space="preserve">Convocatoria a  docentes </t>
  </si>
  <si>
    <t>Legalización de créditos</t>
  </si>
  <si>
    <t>Lista de docentes</t>
  </si>
  <si>
    <t>Docentes participando en programas de posgrado</t>
  </si>
  <si>
    <t>Formación a tutores</t>
  </si>
  <si>
    <t>Lista de tutores</t>
  </si>
  <si>
    <t>Acompañamiento a ENS</t>
  </si>
  <si>
    <t>ENS acompañadas</t>
  </si>
  <si>
    <t>Seguimiento al acompañamiento a ENS</t>
  </si>
  <si>
    <t>Informe de avance</t>
  </si>
  <si>
    <t>Sumatoria de personas (familias, estudiantes educadores) que participan en los espacios de fortalecimiento de capacidades y formación de la línea de entornos para la vida la convivencia y la ciudadanía</t>
  </si>
  <si>
    <t xml:space="preserve">total de resultados de estudiantes primera aplicación supérate con el SABER anual comparado con la aplicación final de Supérate con el saber módulo de ciudadanas /socioemocionales. </t>
  </si>
  <si>
    <t xml:space="preserve">Informes </t>
  </si>
  <si>
    <t xml:space="preserve">Sumatoria de EE que  desarrollan acciones de formación y acompañamiento situado y recibe materiales para promover las competencias ciudadanas y socioemocionales  conoce los protocolos de prevención promovidos por el Ministerio de Educación Nacional,  implementa estrategias para la promoción de la participación  y reporta actualización de sus manuales de convivencia escolar.
</t>
  </si>
  <si>
    <t xml:space="preserve">Informes por ETC </t>
  </si>
  <si>
    <t xml:space="preserve">PND
</t>
  </si>
  <si>
    <t>Número de ecosistemas de innovación en Educación Media implementados</t>
  </si>
  <si>
    <t>Convenio / Contrato suscrito y acta de inicio</t>
  </si>
  <si>
    <t>actas, listados, informe de seguimiento</t>
  </si>
  <si>
    <t>Suscripción del Convenio  interadministrativo entre el SENA y el Ministerio de Educación Nacional</t>
  </si>
  <si>
    <t xml:space="preserve">Convenio interadministrativo firmado </t>
  </si>
  <si>
    <t>Listados de asistencia y material fotográfico</t>
  </si>
  <si>
    <t xml:space="preserve">Inicio implementación de talleres </t>
  </si>
  <si>
    <t xml:space="preserve">Finalización implementación de talleres </t>
  </si>
  <si>
    <t xml:space="preserve">Focalización y documento de diseño metodológico de los talleres que se implementarán en 10 departamentos y sus ETC </t>
  </si>
  <si>
    <t xml:space="preserve">Contratos o convenios firmados </t>
  </si>
  <si>
    <t xml:space="preserve">Jornadas de formación equipo para implementación  de convenios contratos </t>
  </si>
  <si>
    <t xml:space="preserve">listados de asistencia </t>
  </si>
  <si>
    <t xml:space="preserve">Entrega de informes finales por contrato </t>
  </si>
  <si>
    <t xml:space="preserve">informes de implementación </t>
  </si>
  <si>
    <t xml:space="preserve">Informe  y listado de EE </t>
  </si>
  <si>
    <t>Informe de ejecución 2019 metas 2020</t>
  </si>
  <si>
    <t xml:space="preserve">Encuentros regionales de comités territoriales de convivencia escolar </t>
  </si>
  <si>
    <t>Informe del plan de acción del comité nacional</t>
  </si>
  <si>
    <t xml:space="preserve">Informe publicado acta de comité nacional de convivencia escolar </t>
  </si>
  <si>
    <t xml:space="preserve">Listados de asistencia </t>
  </si>
  <si>
    <t xml:space="preserve">Informes por encuentro y listado de asistencia </t>
  </si>
  <si>
    <t xml:space="preserve">Encuentro nacional de orientadores escolares </t>
  </si>
  <si>
    <t xml:space="preserve">Inicio proceso de acompañamiento a la comunidad educativa </t>
  </si>
  <si>
    <t xml:space="preserve">Seguimiento proceso de acompañamiento </t>
  </si>
  <si>
    <t xml:space="preserve">Actas de inicio </t>
  </si>
  <si>
    <t>Listado de docentes formados</t>
  </si>
  <si>
    <t>Base de datos de EE</t>
  </si>
  <si>
    <t>Ruta Diseñada</t>
  </si>
  <si>
    <t>Formalización de contrato/convenio para el acompañamiento.</t>
  </si>
  <si>
    <t>contrato o convenio</t>
  </si>
  <si>
    <t>Entrega de resultados de acompañamientos.</t>
  </si>
  <si>
    <t>Planes de Implementación de Jornada única actualizados, actas de reuniones y listas de asistencia.</t>
  </si>
  <si>
    <t>Listado de Establecimientos educativos acompañados</t>
  </si>
  <si>
    <t>Inicio proceso de acompañamiento insitu a EE</t>
  </si>
  <si>
    <t>listado de EE Focalizados</t>
  </si>
  <si>
    <t>Sumatoria de establecimientos educativos beneficiados y acompañados con la estrategia Aulas Sin Fronteras</t>
  </si>
  <si>
    <t>Actas de acompañamiento</t>
  </si>
  <si>
    <t>Listados de asistencia</t>
  </si>
  <si>
    <t>Definición de la estrategia de acompañamiento y formación para los establecimientos y docentes de Aulas Sin Fronteras</t>
  </si>
  <si>
    <t>Documento con la estrategia</t>
  </si>
  <si>
    <t>Acompañamiento a establecimientos educativos beneficiados</t>
  </si>
  <si>
    <t>Seguimiento al acompañamiento de los EE de ASF</t>
  </si>
  <si>
    <t>Inicio de segunda etapa de eventos de capacitación para colegios privados</t>
  </si>
  <si>
    <t>Balance de las capacitaciones realizadas</t>
  </si>
  <si>
    <t>Informe de balance de las capacitaciones realizadas</t>
  </si>
  <si>
    <t>sumatoria de establecimientos educativos acompañados con el Programa Todos a Aprender</t>
  </si>
  <si>
    <t>reporte SIPTA</t>
  </si>
  <si>
    <t>sumatoria de docentes acompañados con el Programa Todos a Aprender</t>
  </si>
  <si>
    <t>Sumatoria de docentes de transición acompañados con el Programa Todos a Aprender</t>
  </si>
  <si>
    <t>Modelo Educativo Rrom
Modelo Educativo Guajira
Modelo Educativo Escurla Nueva</t>
  </si>
  <si>
    <t>Sumatoria  de Instituciones Educativas acompañadas para el fortalecimiento de su Sistema Institucional de Evaluación de los estudiantes (SIEE)</t>
  </si>
  <si>
    <t>Listado y actas de EE</t>
  </si>
  <si>
    <t>Listado de estudiantes participantes</t>
  </si>
  <si>
    <t>Resultados ICFES</t>
  </si>
  <si>
    <t>Informe de aplicación de pilotaje</t>
  </si>
  <si>
    <t>Sumatoria de pruebas Saber 3º, 5º y 9º aplicadas en el año t</t>
  </si>
  <si>
    <t>Informe de aplicación de la nueva prueba</t>
  </si>
  <si>
    <t>Número de Instituciones Educativas de Jornada Única acompañadas para la promoción del desarrollo integral y trayectorias educativas completas en el marco de Jornada Única</t>
  </si>
  <si>
    <t>Secretarias de Educación acompañadas en procesos de Orientación Socio-ocupacional para la Educación Media</t>
  </si>
  <si>
    <t xml:space="preserve">Número de docentes de inglés formados en metodología, currículo, liderazgo y lenguas con objetivo específicos. </t>
  </si>
  <si>
    <t>Sumatoria de Entidades Territoriales Certificadas con planes de mejoramiento, seguimiento e implementación de la Jornada Única</t>
  </si>
  <si>
    <t>Planes de Mejoramiento          Actas de reunión y listas de asistencia        Reporte trimestral de martícula SIMAT</t>
  </si>
  <si>
    <t>Base de datos</t>
  </si>
  <si>
    <t>Formalización proceso contractual e inicio del seguimiento a la implementación de los Planes de Mejoramiento 2019</t>
  </si>
  <si>
    <t>Convenio o Contrato formalizado. Acta de reunión y Lista de asistencia</t>
  </si>
  <si>
    <t>Acompañamiento a ETC y seguimiento a la implementación de los Planes de Mejoramiento 2019</t>
  </si>
  <si>
    <t>Revisión de los Planes de mejoramiento 2020 y Seguimiento a la implementación de los Planes de Mejoramiento 2019</t>
  </si>
  <si>
    <t>Planes de mejoramiento, actas de reunión y listas de asistencia</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</si>
  <si>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</si>
  <si>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</si>
  <si>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 xml:space="preserve">Listado de establecimientos educativo focalizados </t>
  </si>
  <si>
    <t>Contrato o convenio firmado</t>
  </si>
  <si>
    <t xml:space="preserve">Planes de apoyo al mejoramiento PAM
Retroalimentación de planes de apoyo al mejoramiento </t>
  </si>
  <si>
    <t>Listas de asistencias
Actas 
Presentaciones
Material del documento de lineamiento de política</t>
  </si>
  <si>
    <t>Evaluación del proceso realizado durante el 2018 y 2019</t>
  </si>
  <si>
    <t xml:space="preserve">Documento con identificación de fortalezas y debilidades del proceso actual </t>
  </si>
  <si>
    <t>Primera entrega del documento  "Guía actualizada para el Mejoramiento Institucional"</t>
  </si>
  <si>
    <t>Entrega final del documento "Guía actualizada para el Mejoramiento Institucional"</t>
  </si>
  <si>
    <t>Documento final "Guía actualizada para el Mejoramiento Institucional"</t>
  </si>
  <si>
    <t>Propuesta de trabajo elaborado con las comunidades</t>
  </si>
  <si>
    <t>Concertación y perfeccionamiento de la propuesta de trabajo con las comunidades</t>
  </si>
  <si>
    <t xml:space="preserve">Formalización de contrato/convenio </t>
  </si>
  <si>
    <t>contrato o convenio firmado</t>
  </si>
  <si>
    <t>Avance elaboración de los documentos</t>
  </si>
  <si>
    <t>Socialización del documento de lineamientos de política de inclusión y equidad en la educación en Bogotá con sectores del Gobierno Nacional y con ETC de la región  primer grupo</t>
  </si>
  <si>
    <t>Socialización del documento de lineamientos de política de inclusión y equidad en la educación en Bogotá con sectores del Gobierno Nacional y con ETC de la región  segundo grupo</t>
  </si>
  <si>
    <t>Seguimiento la implementación lineamientos de política de inclusión y equidad en la educación a ETC</t>
  </si>
  <si>
    <t>Informe de acompañamiento a la implementación</t>
  </si>
  <si>
    <t>Diseño de protocolo de elaboración de los planes de mejoramiento</t>
  </si>
  <si>
    <t>Elaboración de las orientaciones para la elaboración de los planes de apoyo mejoramiento PAM</t>
  </si>
  <si>
    <t>Documento orientaciones para la formulación de los planes de apoyo mejoramiento PAM</t>
  </si>
  <si>
    <t>Documento protocolo de formulación de los planes de apoyo mejoramiento PAM</t>
  </si>
  <si>
    <t>Inicio de acompañamiento a las ETC en la formulación de los PAM</t>
  </si>
  <si>
    <t>Continuación de acompañamiento a las ETC en la formulación de los PAM</t>
  </si>
  <si>
    <t>Seguimiento la formulación de los PAM</t>
  </si>
  <si>
    <t>Retroalimentación a los PAM</t>
  </si>
  <si>
    <t xml:space="preserve">Informe final del proceso de acompañamiento y  PAM  formulados  </t>
  </si>
  <si>
    <t>96 PAM formulados e
informe del proceso de acompañamiento</t>
  </si>
  <si>
    <t>Sumatoria de docentes acompañados en procesos de investigación e innovaciones en el aula</t>
  </si>
  <si>
    <t>Número de Escuelas Normales Superiores ENS participando en procesos de fortalecimiento.</t>
  </si>
  <si>
    <t>Docentes participando en programas liderazgo</t>
  </si>
  <si>
    <t>Número de  maestras y maestros de preescolar (grado transición) que reciben formación y acompañamiento situado a través del Programa Todos a Aprender</t>
  </si>
  <si>
    <t>Número de Instituciones Educativas acompañadas para el fortalecimiento de su Sistema Institucional de Evaluación de los estudiantes (SIEE)</t>
  </si>
  <si>
    <t>Sumatoria de Modelo Educativos Flexibles diseñados y actualizados</t>
  </si>
  <si>
    <t>Documentos para publicación</t>
  </si>
  <si>
    <t xml:space="preserve">Formalización proceso contractual </t>
  </si>
  <si>
    <t>Contrato o Convenio firmado</t>
  </si>
  <si>
    <t>Estado del arte STEAM en Colombia y matriz de análisis de los documentos existentes de ética y valores</t>
  </si>
  <si>
    <t>Revisión de documento final MEF</t>
  </si>
  <si>
    <t xml:space="preserve"> documento final MEF</t>
  </si>
  <si>
    <t xml:space="preserve">Entrega de documentos diagramados y con corrección de estilo MEF
</t>
  </si>
  <si>
    <t>Número de ETC capacitadas en temas de calidad educativa y normativa de colegios privados</t>
  </si>
  <si>
    <t>Listados de asistencia
Protocolos de capapcitación</t>
  </si>
  <si>
    <t>Inicio de tercera etapa de eventos de capacitación para colegios privados</t>
  </si>
  <si>
    <t>Porcentaje en el avance de implementación del nuevo manual de autoevaluación y su implementación en el EVI</t>
  </si>
  <si>
    <t>Sumatoria de ETC capacitadas sobre temas de Calidad Educativa y normativa de colegios privados</t>
  </si>
  <si>
    <t>Sumatoria de avance de la actualización de LA Guía 4 y su implementación en el EVI</t>
  </si>
  <si>
    <t>Manual del Evi</t>
  </si>
  <si>
    <t>Número de estudiantes participantes de la estrategia supérate con el saber</t>
  </si>
  <si>
    <t>Sumatoria de docentes que asistente a eventos de formación a mediadores de lectura</t>
  </si>
  <si>
    <t>Avance porcentual en el cumplimiento de actividades definidas en cada vigencia para diseñar y desarrollar los materiales de lectura que serán incorporados en las colecciones del PNLE, en concertación con el Pueblo Rrom</t>
  </si>
  <si>
    <t>Sumatoria de Secretarias de Educación acompañadas en la socialización e implementación de los lineamientos de política de inclusión y equidad en la educación</t>
  </si>
  <si>
    <t>Sumatoria de planes de apoyo al mejoramiento PAM de las entidades territoriales certificadas orientados, revisados y acompañados</t>
  </si>
  <si>
    <t>Número de Establecimientos Educativos de bajo desempeño  acompañados por el Programa Todos a Aprender</t>
  </si>
  <si>
    <t xml:space="preserve">Número de docentes y directivos docentes acompañados con el Programa Todos a Aprender </t>
  </si>
  <si>
    <t>Planes de apoyo al mejoramiento PAM de las entidades territoriales certificadas orientados, revisados y acompañados</t>
  </si>
  <si>
    <t>Número de ETC con la socialización de los lineamientos de política de inclusión y equidad en la educación.</t>
  </si>
  <si>
    <t>Sumatoria de ecosistemas de innovación en Educación Media implementados</t>
  </si>
  <si>
    <t>Sumatoria de Estudiantes de Media que participen en la estrategia para el fortalecimiento de competencias básicas y socioemocionales.</t>
  </si>
  <si>
    <t>sumatoria de Secretarias de Educación acompañadas en procesos de Orientación Socio-ocupacional para la Educación Media</t>
  </si>
  <si>
    <t>Numero de Entidades territoriales certificadas en educación con asistencia técnica para fortalecer sus comités territoriales</t>
  </si>
  <si>
    <t>Etica y valores
STEM
Guía 34
Documento sobre orientaciones técnicas, administrativas y pedagógicas para la atención de estudiantes con Trastornos del Aprendizaje y del Comportamiento
Guía 4</t>
  </si>
  <si>
    <t xml:space="preserve">Número de estudiantes beneficiados con el APP B(The)1: Challenge </t>
  </si>
  <si>
    <t>Reporte OAFP</t>
  </si>
  <si>
    <t>Sumatoria de personas que trabajan con primera infancia que estan en proceso de formación y/o cualificación para la Atención Integral de los niños y niñas menores de seis años.</t>
  </si>
  <si>
    <t>Reporte SIPI</t>
  </si>
  <si>
    <t>Reporte SSDIPI</t>
  </si>
  <si>
    <t>Número de unidades o sedes de Educación Inicial públicos y privados registrados con procesos de acompañamiento técnico en Educación Inicial y Preescolar</t>
  </si>
  <si>
    <t>Sumatoria de unidades o sedes de la educación inicial públicos y privados registrados con procesos de acompañamiento técnico en educación inicial y preescolar</t>
  </si>
  <si>
    <t>[No. de ETC acompañadas / No. De ETC focalizados)</t>
  </si>
  <si>
    <t>Listado de asistencia, informe cualitaivo</t>
  </si>
  <si>
    <t>Numero de ETC con acompañamiento para la implementación de la estrategia de fortalecimiento a la gestión territorial</t>
  </si>
  <si>
    <t xml:space="preserve">Sumatoria de las ETC acompañadas por la estrategia de fortalecimiento </t>
  </si>
  <si>
    <t>Actas de asistencia tecnica</t>
  </si>
  <si>
    <t>No. de ETC que se encuentran en estado critico alto y critico medio en el indicador global de desempeño</t>
  </si>
  <si>
    <t>Plan Acción</t>
  </si>
  <si>
    <t>Informe anual de monitoreo</t>
  </si>
  <si>
    <t xml:space="preserve">
Numero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</si>
  <si>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</si>
  <si>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</si>
  <si>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Porcentaje de estudios técnicos de planta realizados</t>
  </si>
  <si>
    <t>[No. de estudios técnicos realizados / No. de estudios técnicos focalizados)</t>
  </si>
  <si>
    <t>Estudio técnico</t>
  </si>
  <si>
    <t>Número de Entidades Territoriales Certificadas con acompañamiento para la socialización e implementación de la política de bienestar</t>
  </si>
  <si>
    <t>Sumatoia de Entidades Territoriales Certficadas socializadas con la  política de bienestar laboral</t>
  </si>
  <si>
    <t>Informe socialización de política de bienestar laboral docente</t>
  </si>
  <si>
    <t>Proyectos con Fase I terminada</t>
  </si>
  <si>
    <t>No. de proyectos con actas de recibo a satisfacción Fase I firmadas</t>
  </si>
  <si>
    <t>Documento de Acta de recibo a satisfacción Fase I firmada entre interventoría y contratista</t>
  </si>
  <si>
    <t>Proyectos con fase II iniciada</t>
  </si>
  <si>
    <t>No. de Órdenes de inicio de Fase II firmadas</t>
  </si>
  <si>
    <t>Orden de inicio Fase II firmada por el interventor</t>
  </si>
  <si>
    <t>Proyectos con reasignación efectuada</t>
  </si>
  <si>
    <t>No. de proyectos reasignados / No. de proyectos con proceso de reasignación iniciado
Alcance: los proyectos reportados como reasignados corresponderán a aquellos que tengan autorización de reasignación del comité y recursos aprobados.</t>
  </si>
  <si>
    <t>Acta de Comité Fiduciario con aprobación de reasignación de contratos</t>
  </si>
  <si>
    <t>Proyectos con 50% de avance de obra</t>
  </si>
  <si>
    <t>No. de Proyectos con avance de obra superior o igual a 50%</t>
  </si>
  <si>
    <t>Certificación interventoría</t>
  </si>
  <si>
    <t>Aulas terminadas y entregadas en educación preescolar, básica y media </t>
  </si>
  <si>
    <t>Resoluciones de asignación de recursos de cofinanciación a ETC</t>
  </si>
  <si>
    <t>Listados de asistencia y actas de asisetncia técnica.</t>
  </si>
  <si>
    <t>Referentes de Calidad Educativa</t>
  </si>
  <si>
    <t>Jornada Única</t>
  </si>
  <si>
    <t>DCPBM - 01</t>
  </si>
  <si>
    <t>DCPBM - 02</t>
  </si>
  <si>
    <t>DCPBM - 03</t>
  </si>
  <si>
    <t>Educación Media</t>
  </si>
  <si>
    <t>Entornos Escolares</t>
  </si>
  <si>
    <t>DCPBM - 04</t>
  </si>
  <si>
    <t>Programa Todos a Aprender</t>
  </si>
  <si>
    <t>DCPBM - 05</t>
  </si>
  <si>
    <t>Formación Docente</t>
  </si>
  <si>
    <t>DCPBM - 06</t>
  </si>
  <si>
    <t>Evaluación de Calidad Educativa</t>
  </si>
  <si>
    <t>DCPBM - 07</t>
  </si>
  <si>
    <t>DCPBM - 08</t>
  </si>
  <si>
    <t>Plan Nacional de Lectura y Escritura</t>
  </si>
  <si>
    <t>DCPBM - 09</t>
  </si>
  <si>
    <t>Programa Nacional de Bilingüismo</t>
  </si>
  <si>
    <t>DCPBM - 10</t>
  </si>
  <si>
    <t>Educación Privada</t>
  </si>
  <si>
    <t>Gestión Institucional</t>
  </si>
  <si>
    <t>DCPBM - 12</t>
  </si>
  <si>
    <t>Número de establecimientos que asisten a los procesos de capacitación para el uso del SIUCE*100/ Total de Establecimientos oficiales y no oficiales del país</t>
  </si>
  <si>
    <t>Aprobación de la plataforma</t>
  </si>
  <si>
    <t>Proceso contractual realizado</t>
  </si>
  <si>
    <t>Contrato firmado por las partes</t>
  </si>
  <si>
    <t>Aplicación de pilotaje calendario B</t>
  </si>
  <si>
    <t>Informe de aplicación</t>
  </si>
  <si>
    <t>Informe de ajuste</t>
  </si>
  <si>
    <t>Aplicación de prueba Censal</t>
  </si>
  <si>
    <t>Focalización</t>
  </si>
  <si>
    <t>Focalización de establecimientos</t>
  </si>
  <si>
    <t>Diseño de estrategia y recursos de acompañamiento</t>
  </si>
  <si>
    <t>Focalización y documento de diseño metodológico</t>
  </si>
  <si>
    <t xml:space="preserve">Seguimiento a la  implementación de talleres </t>
  </si>
  <si>
    <t>Implementación del acompañamiento a Secretarias de Educación  en procesos de Orientación Socio-ocupacional para la Educación Media</t>
  </si>
  <si>
    <t>Proyección términos de referencia Contratación y focalización de los territorios donde se encontrarán los ecosistemas</t>
  </si>
  <si>
    <t>Términos de referencia proyectados</t>
  </si>
  <si>
    <t>Aprobación de los términos de referencia Dirección de calidad VPBM -Inicio a la ejecución del Contrato/Convenio</t>
  </si>
  <si>
    <t xml:space="preserve">Términos de referencia ajustados y aprobados </t>
  </si>
  <si>
    <t>Implementación y puesta en marcha de 1 ecosistema de innovación</t>
  </si>
  <si>
    <t xml:space="preserve">Focalización y proyección términos de referencia Contratación </t>
  </si>
  <si>
    <t xml:space="preserve">Inicio en la ejecución del contrato y seguimiento a las actividades proyectadas </t>
  </si>
  <si>
    <t xml:space="preserve">Listados de asistencia a las reuniones </t>
  </si>
  <si>
    <t xml:space="preserve">Implementación de la estrategia de Innovación y Pertinencia de la Educación Media Rural en los establecimientos educativos </t>
  </si>
  <si>
    <t>Listados de asistencia a las reuniones productos entregados</t>
  </si>
  <si>
    <t>Número de Entidades Territoriales Certificadas con Planes  de implementación de la Jornada Única en los Establecimientos Educativos oficiales</t>
  </si>
  <si>
    <t>Actas</t>
  </si>
  <si>
    <t>Aplicación primera prueba</t>
  </si>
  <si>
    <t>listado de participantes</t>
  </si>
  <si>
    <t>Aplicación segunda prueba</t>
  </si>
  <si>
    <t xml:space="preserve">Inicio proceso de capacitación a docentes </t>
  </si>
  <si>
    <t xml:space="preserve">Seguimiento proceso de capacitaciones </t>
  </si>
  <si>
    <t>Seguimiento proceso de capacitación a EE</t>
  </si>
  <si>
    <t>Focalización de EE a acompañar</t>
  </si>
  <si>
    <t>cronograma</t>
  </si>
  <si>
    <t>Desarrollo de mesas de trabajo con los pueblos Rrom para la elaboración de lineamientos, modelo y desarrollo de otros compromisos</t>
  </si>
  <si>
    <t>Inicio Acompañamiento a ETC y seguimiento a la implementación de la JU</t>
  </si>
  <si>
    <t>Seguimiento a la ejecución de la JU en ETC</t>
  </si>
  <si>
    <t xml:space="preserve">Reporte de matricula JU </t>
  </si>
  <si>
    <t>Reporte de matricula JU y reportes de acompañamientos a ETC y EE</t>
  </si>
  <si>
    <t>Informe de estado por ECT</t>
  </si>
  <si>
    <t>Inicio de  acompañamiento pedagógico virtual a mediadores de primera infancia</t>
  </si>
  <si>
    <t>Reporte de avance realizados por los tutores virtuales</t>
  </si>
  <si>
    <t>Consolidación de resultados y presentación de informe final del acompañamiento pedagógico virtual realizado a las sedes focalizadas</t>
  </si>
  <si>
    <t>Informe final del acompañamiento pedagógico virtual realizado a las sedes focalizadas</t>
  </si>
  <si>
    <t>Listado y listas de asistencia</t>
  </si>
  <si>
    <t>Reporte de plataforma</t>
  </si>
  <si>
    <t>Monitoreo de participación a la estrategia</t>
  </si>
  <si>
    <t>Reporte de descarga y participación en plataforma</t>
  </si>
  <si>
    <t>Cierre estrategia</t>
  </si>
  <si>
    <t>Inicio procesos de formación</t>
  </si>
  <si>
    <t>Listas de asistencia</t>
  </si>
  <si>
    <t>Cierre estrategia de formación</t>
  </si>
  <si>
    <t>Listas de asistencia e informe de cierre</t>
  </si>
  <si>
    <t>Acompañamiento insitu a EE</t>
  </si>
  <si>
    <t>Actualización del Material de ASF</t>
  </si>
  <si>
    <t>PDF listos para revisión</t>
  </si>
  <si>
    <t>Requerimientos para actualización del Evi</t>
  </si>
  <si>
    <t>Puesta en funcionamiento nueva versión del Evi</t>
  </si>
  <si>
    <t>Pantallazo modulo en funcionamiento</t>
  </si>
  <si>
    <t>N/A</t>
  </si>
  <si>
    <t xml:space="preserve">Inicio primer ciclo de acompañamiento </t>
  </si>
  <si>
    <t>Registro sipta</t>
  </si>
  <si>
    <t>seguimiento al desarrollo de  ciclo de acompañamiento</t>
  </si>
  <si>
    <t>Actividades de cierre de acompañamiento</t>
  </si>
  <si>
    <t xml:space="preserve">Listas de asistencia y registro SIPTA. </t>
  </si>
  <si>
    <t>Culminación desarrollo de la fase de diagnóstico y revisión documental</t>
  </si>
  <si>
    <t xml:space="preserve">Entrega del documento base que cuenta con fundamentación estructura curricular, estrategias pedagógicas </t>
  </si>
  <si>
    <t>Documento Borrador</t>
  </si>
  <si>
    <t>Inicio de  proceso de validación de los documentos</t>
  </si>
  <si>
    <t>Actas listas de asistencia, registro fotográficos</t>
  </si>
  <si>
    <t>Entrega de documentos:
Orientaciones curriculares de Ética y Valores 
Marco de Referencia para la educación con enfoque STEAM en Colombia</t>
  </si>
  <si>
    <t>Focalización de ETC</t>
  </si>
  <si>
    <t>Diseño y/o actualización ruta de acompañamiento.</t>
  </si>
  <si>
    <t>Seguimiento  a los establecimiento educativos acompañados</t>
  </si>
  <si>
    <t xml:space="preserve">Realización Comité Nacional de Convivencia Escolar </t>
  </si>
  <si>
    <t xml:space="preserve">listados de asistencia evaluación del taller metodologías </t>
  </si>
  <si>
    <t>Participación en la estructuración de las pruebas supérate con el saber</t>
  </si>
  <si>
    <t>Inicio de revisión  y/o elaboración de preguntas de socioemocionales</t>
  </si>
  <si>
    <t>Documento con  revisión  y/o elaboración de preguntas de socioemocionales</t>
  </si>
  <si>
    <t>Inicio proceso de acompañamiento al establecimiento educativo</t>
  </si>
  <si>
    <t xml:space="preserve">Contratación de eventos, entrega de materiales, viabilizarían tutores, focalización de EE 2020 y Prorroga planta de formadores </t>
  </si>
  <si>
    <t xml:space="preserve">Contratos SECOP, matriz de focalización y actos administrativos prorroga y oficio de viabilizarían tutores  </t>
  </si>
  <si>
    <t>Documento con Estrategia</t>
  </si>
  <si>
    <t>Inicio de  acompañamiento a IE</t>
  </si>
  <si>
    <t>Actas, PPT o Agenda, Listado de asistencias</t>
  </si>
  <si>
    <t>seguimiento de  acompañamiento a IE</t>
  </si>
  <si>
    <t>Plataforma de Supérate con El saber ajustada</t>
  </si>
  <si>
    <t>Inscripción de docentes</t>
  </si>
  <si>
    <t>Directivos participando en curso de liderazgo</t>
  </si>
  <si>
    <t>Docentes participando en programas de formación continua</t>
  </si>
  <si>
    <t>Análisis de resultados y Ajuste pruebas saber 3º, 5º, 9º.</t>
  </si>
  <si>
    <t>Análisis de resultados  pruebas censal saber 3º, 5º, 9º.</t>
  </si>
  <si>
    <t xml:space="preserve">Suscripción Convenio/ contrato </t>
  </si>
  <si>
    <t>Acta de reunión, listados de asistencia</t>
  </si>
  <si>
    <t>Seguimiento a la Implementación del acompañamiento a Secretarias de Educación  en procesos de Orientación Socio-ocupacional para la Educación Media</t>
  </si>
  <si>
    <t>Actas de reunión y material fotográfico - Producto entregado</t>
  </si>
  <si>
    <t>Inicio segundo ciclo de formación</t>
  </si>
  <si>
    <t>Elaboración de Informe estado de la implementación</t>
  </si>
  <si>
    <t>Informe estado de la implementación</t>
  </si>
  <si>
    <t>listado de focalización</t>
  </si>
  <si>
    <t>Inicio proceso de capacitación a los establecimiento educativo en SIUCE</t>
  </si>
  <si>
    <t>Escritura de módulos para docentes y estudiantes</t>
  </si>
  <si>
    <t>Realización del pilotaje de los  módulos para docentes y estudiantes</t>
  </si>
  <si>
    <t>Informe con resultados y análisis del pilotaje</t>
  </si>
  <si>
    <t>Cronograma de trabajo con la población Rrom</t>
  </si>
  <si>
    <t>actas de asistencias documentos de avances</t>
  </si>
  <si>
    <t>Entrega de documentos PEC</t>
  </si>
  <si>
    <t>Documentos PEC o Guías Docentes</t>
  </si>
  <si>
    <t>Diseño de la estructura y temática de la capacitación para colegios privados</t>
  </si>
  <si>
    <t>Inicio de primera etapa de eventos de capacitación para colegios privados</t>
  </si>
  <si>
    <t>Inicio actualización del EVI de cuerdo con los ajustes realizado a la Guía para el mejoramiento institucional</t>
  </si>
  <si>
    <t>Proceso de acompañamiento coordinado y realizado Rrom</t>
  </si>
  <si>
    <t>Paquete de materiales de lectura incorporado en las colecciones del Plan Nacional de Lectura y Escritura Rrom</t>
  </si>
  <si>
    <t>Número de docentes en programas de formación posgradual y licenciaturas</t>
  </si>
  <si>
    <t>Establecimientos Educativos que acceden al SIUCE en funcionamiento</t>
  </si>
  <si>
    <t>Número de textos en lenguas indígenas y afro incorporados en las dotaciones del Plan Nacional de Lectura y Escritura</t>
  </si>
  <si>
    <t>COBERTURA INFRAESTRUCTURA</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</si>
  <si>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</si>
  <si>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</si>
  <si>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</si>
  <si>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Número de Entidades Territoriales que cuentan con asistencia técnica para el fortalecimiento a la gestión territorial de la Infraestructura Educativa</t>
  </si>
  <si>
    <t>Interno</t>
  </si>
  <si>
    <t>Por período</t>
  </si>
  <si>
    <t>Porcentaje anual de ETCs asistidas técnicamente a la fecha de corte
Ar= % (N/D) t
Ar = Porcentaje anual de ETC asistidas
N = ETC Asistidas técnicamente
D = Demanda por número de solicitudes de asistencia técnica
t = Acumulado año a año de observación</t>
  </si>
  <si>
    <t>1. Informes de comisión.
2. Actas de reuniones y/o cómites.</t>
  </si>
  <si>
    <t>Sumatoria anual del total de normas técnicas actualizadas a la fecha de corte.
Ar=∑ N t
Ar = sumatoria de NORMAS TÉCNICAS actualizadas.
N = NORMAS TÉCNICAS
t = Año de observación</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</si>
  <si>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</si>
  <si>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 xml:space="preserve">1. Acta de inventario por espacios de la sede educativa. 
2. Acta de entrega de la sede educativa. </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</si>
  <si>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</si>
  <si>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Formulación de lineamientos, normas y politicas públicas para fortalecer los procesos de gestión de cobertura y contratación del servicio educativo</t>
  </si>
  <si>
    <t>1. Lineamiento expedido de canastas educativas 2. Decreto expedido de educación para adultos.</t>
  </si>
  <si>
    <t>Sedes dotadas con mobiliario escolar, comedor y cocina</t>
  </si>
  <si>
    <t>Sumatoria mensual del total de sedes dotadas a la fecha de corte.
Ar=∑ N t
Ar = sumatoria de SEDES DOTADAS
N = SEDES DOTADAS
t = Mes de observación</t>
  </si>
  <si>
    <t>1. Acta de entrega de la dotación de mobiliario escolar y/o base de datos con la relación de las entregas</t>
  </si>
  <si>
    <t>COBERTURA PAE</t>
  </si>
  <si>
    <t>Beneficiarios PAE = Sumatoria de estudiantes beneficiarios del PAE en las Entidades Territoriales Certificadas en el año en todas las modalidades de atención</t>
  </si>
  <si>
    <t>Sumatoria del número de ETC con asistencia técnica y acompañamiento para la implementación del PAE</t>
  </si>
  <si>
    <t>Numero de ETC con transferencia realizada/Número total de ETC certificadas</t>
  </si>
  <si>
    <t>COBERTURA BRECHAS</t>
  </si>
  <si>
    <t>Reporte de OAPF</t>
  </si>
  <si>
    <t>COBERTURA VICTIMAS</t>
  </si>
  <si>
    <t xml:space="preserve">SIMAT </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</si>
  <si>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</si>
  <si>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</si>
  <si>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</si>
  <si>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</si>
  <si>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7.7%</t>
  </si>
  <si>
    <t>(Número de sedes educativas rurales en municipios PDET fortalecidas con modelos educativos flexibles/ Número total de sedes educativas rurales en municipios PDET)*100</t>
  </si>
  <si>
    <t>Porcentaje de residencias escolares fortalecidas y cualificadas en el servicio educativo = (Residencias escolares fortalecidas y cualificadas / Total de residencias escolares) * 100</t>
  </si>
  <si>
    <t xml:space="preserve">semestral </t>
  </si>
  <si>
    <t>Sumatoria de las entidades territoriales certificadas con asistencia técnica para el fortalecimiento de la estrategia educativa del sistema de responsabilidad penal para adolescentes</t>
  </si>
  <si>
    <t xml:space="preserve">actas de asistencia técnica </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</si>
  <si>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</si>
  <si>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</si>
  <si>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PRIMERA INFANCIA</t>
  </si>
  <si>
    <t>Acompañamiento a movilización de estrategia de acogida bienestar y permanencia</t>
  </si>
  <si>
    <t>Informe de acompañamiento realizado</t>
  </si>
  <si>
    <t>Medición de tasa de cobertura y socialización de acceso de niños y niñas al sistema educativo</t>
  </si>
  <si>
    <t>Informe análisis de cobertura neta en transición</t>
  </si>
  <si>
    <t>Medición de tasa de cobertura</t>
  </si>
  <si>
    <t>Socialización de resultados del análisis de cobertura y acceso de los niños y niñas a la oferta educativa</t>
  </si>
  <si>
    <t>Documento definido para la socialización</t>
  </si>
  <si>
    <t>Análisis del avance en los procesos de formación de los docentes y fortalecimiento de su práctica pedagogica</t>
  </si>
  <si>
    <t>Informe de análisis</t>
  </si>
  <si>
    <t>Inicio de procesos de formación</t>
  </si>
  <si>
    <t>Propuesta curricular de la formación continuada a realizar</t>
  </si>
  <si>
    <t>Presentación de resultados de implementación de procesos de formación y fortalecimiento al talento humano</t>
  </si>
  <si>
    <t>Informe de resultados del avance de los procesos</t>
  </si>
  <si>
    <t>Presentación de resultados de la implementación del proceso "Mejores Momento para Cuidarte"</t>
  </si>
  <si>
    <t>Resultados presentados</t>
  </si>
  <si>
    <t>Seguimiento de avance a los procesos de formación</t>
  </si>
  <si>
    <t>Informe de seguimiento al avance de los procesos formación</t>
  </si>
  <si>
    <t>Informe de cierre de los procesos de formación</t>
  </si>
  <si>
    <t>Posicionamiento y visbilización de la estrategia de fortalecimiento de ambientes pedagógicos</t>
  </si>
  <si>
    <t>Soporte de entrega de dotaciones de elementos pedagógicos</t>
  </si>
  <si>
    <t>Inicio del proceso de fortalecimietno de ambientes pedagógicos 2020</t>
  </si>
  <si>
    <t>Contrato suscrito para la entrega de dotación de material educativo para educación inicial, preescolar, básica y media (libros y dotación)</t>
  </si>
  <si>
    <t>Seguimiento a las entregas realizadas</t>
  </si>
  <si>
    <t>Informe de avance en las entregas realizadas y procesos de fortalecimiento de ambientes.</t>
  </si>
  <si>
    <t>Informe de cierre de las entregas realizadas y procesos de fortalecimiento de ambientes.</t>
  </si>
  <si>
    <t>Medición de avance de la meta de niños y niñas con educación inicial en el marco de la atención integral</t>
  </si>
  <si>
    <t>Informe de avance del cumplimiento de la meta</t>
  </si>
  <si>
    <t>Medición de avance de la meta de niños y niñas con educación inicial en el marco de la atención integral en zona rural</t>
  </si>
  <si>
    <t>Medición de avance de la meta de niños y niñas con educación inicial en el marco de la atención integral en zona rural de municipios PDET</t>
  </si>
  <si>
    <t>Medición de avance de la meta de niños y niñas con educación inicial en el marco de la atención integral en zona rural de municipios PNIS</t>
  </si>
  <si>
    <t>Seguimiento al registro de prestadores privados en el RUPEI</t>
  </si>
  <si>
    <t>Informe de seguimiento al registro de prestadores privados</t>
  </si>
  <si>
    <t>Plan de trabajo para acompañamiento técnico en educación inicial a prestadores privados</t>
  </si>
  <si>
    <t>Plan de trabajo</t>
  </si>
  <si>
    <t>Registro y caracterización de prestadores privados para educación inicial</t>
  </si>
  <si>
    <t>Informe de avance de registro y caracterización de prestadores privados</t>
  </si>
  <si>
    <t>Acompañamiento técnico en educación inicial a prestadores privados</t>
  </si>
  <si>
    <t>Cierre del proceso con instituciones educativas del sector privado para la socialización de la política nacional en educación y la promoción de la atención integral en educación inicial, preescolar y básica primaria</t>
  </si>
  <si>
    <t>Informe de cierre del proceso</t>
  </si>
  <si>
    <t xml:space="preserve">Porcentaje  de Entidades Territoriales Certificadas con acompañamiento para la atención educativa pertinente a grupos etnicos </t>
  </si>
  <si>
    <t>Sumatoria de las ETC que se encuentran en estado critico alto y critico medio en el indicador global de desempeño</t>
  </si>
  <si>
    <t xml:space="preserve">Focalización de las ETC  con acompañamiento para la atención educativa pertinente a grupos etnicos </t>
  </si>
  <si>
    <t>Propuesta de la focalización para concertar con los grupos etnicos</t>
  </si>
  <si>
    <t>Socialización de la propuesta de de focalización</t>
  </si>
  <si>
    <t xml:space="preserve">Propuesta de cronograma de acompañamiento </t>
  </si>
  <si>
    <t xml:space="preserve">Consolidación del plan de acompamiento concertado </t>
  </si>
  <si>
    <t xml:space="preserve">Plan de acompamiento concertado </t>
  </si>
  <si>
    <t>Construcción del informe de balance del acompañamiento</t>
  </si>
  <si>
    <t>Informe de balance del acompañamiento</t>
  </si>
  <si>
    <t>Lanzamiento de la Estrategia de Fortalecimiento Territorial a los nuevos secretarios de educación y lideres de planeación de las ETCs</t>
  </si>
  <si>
    <t>Asistencia / presentaciones</t>
  </si>
  <si>
    <t>Acompañamiento a las 96 entidades territoriales para el fortalecimiento de la gestión educativa</t>
  </si>
  <si>
    <t>Actas y/o listados de asistencia</t>
  </si>
  <si>
    <t>Segunda fase diseñada de la Herramienta virtual — escuela para secretarías</t>
  </si>
  <si>
    <t>Aplicación de la fase II</t>
  </si>
  <si>
    <t>Realización de  Encuentros Nacionales  y/o regionales de secretarios de educación</t>
  </si>
  <si>
    <t>Actas/ encuentros /envios</t>
  </si>
  <si>
    <t>Consolidación FUT</t>
  </si>
  <si>
    <t>Base de datos del FUT</t>
  </si>
  <si>
    <t>Solicitud de información y recolección indicadores a las áreas Calidad, Cobertura, SRHS</t>
  </si>
  <si>
    <t>Bases de datos de indicadores</t>
  </si>
  <si>
    <t xml:space="preserve">Procesamiento y consolidación del modelo de datos </t>
  </si>
  <si>
    <t>Modelo de datos</t>
  </si>
  <si>
    <t xml:space="preserve">Remisión al Ministerio de Hacienda y Crédito Puúblico </t>
  </si>
  <si>
    <t>Informe Anual de Monitoreo</t>
  </si>
  <si>
    <t>Construcción plan de visitas</t>
  </si>
  <si>
    <t>Plan de visitas</t>
  </si>
  <si>
    <t>1er taller de cierre fiscal</t>
  </si>
  <si>
    <t>Insumos para el taller y listados de asistencia</t>
  </si>
  <si>
    <t>Taller de fondos de servicios educativos</t>
  </si>
  <si>
    <t xml:space="preserve">Taller cierre fiscal y sistemas de información </t>
  </si>
  <si>
    <t>Focalización de las ETC para la realización de los estudios técnicos de planta</t>
  </si>
  <si>
    <t>Listado de ETC focalizadas</t>
  </si>
  <si>
    <t xml:space="preserve">Solicitud de insumos para realización de los estudios técnicos de planta </t>
  </si>
  <si>
    <t>Comunicaciones a las ETC</t>
  </si>
  <si>
    <t>Revisión de completitud y calidad de la información remitida por las ETC</t>
  </si>
  <si>
    <t>Respuesta a las ETC</t>
  </si>
  <si>
    <t>Realización de los estudios técnicos de planta</t>
  </si>
  <si>
    <t>Estudio de planta</t>
  </si>
  <si>
    <t xml:space="preserve">Diagnostico validado y aprobado </t>
  </si>
  <si>
    <t xml:space="preserve">Documento con el diagnostico validado y aprobado </t>
  </si>
  <si>
    <t xml:space="preserve">Publicación de la politica </t>
  </si>
  <si>
    <t xml:space="preserve">Acto administrativo </t>
  </si>
  <si>
    <t xml:space="preserve">Lanzamiento de politica de bienestar </t>
  </si>
  <si>
    <t xml:space="preserve">Resgistro fotografico y listados de asistencia </t>
  </si>
  <si>
    <t>Realizacion de taller con lideres de bienestar de las 96 ETC</t>
  </si>
  <si>
    <t>FORTALECIMIENTO</t>
  </si>
  <si>
    <t>ID Dependencia de afectación</t>
  </si>
  <si>
    <t>Dependencia de afectación</t>
  </si>
  <si>
    <t>(Número de estudiantes del sector oficial en Jornada Única/Total de estudiantes del sector oficial educación regular (grados 0 a 11) reportados en el SIMAT )* 100</t>
  </si>
  <si>
    <t>CALIDAD TRANSVERSAL</t>
  </si>
  <si>
    <t>CALIDAD PTA</t>
  </si>
  <si>
    <t>CALIDAD REFERENTES Y EVALUACION</t>
  </si>
  <si>
    <t>CALIDAD FOMENTO DE COMPETENCIAS</t>
  </si>
  <si>
    <t>Reporte realizado por las ET en el sistema integrado de matricula SIMAT</t>
  </si>
  <si>
    <t>Beneficiarios PAE = Sumatoria de estudiantes beneficiarios del PAE en las Entidades Territoriales Certificadas en el año en todas las modalidades de atención PAE Rural</t>
  </si>
  <si>
    <t>Establecimientos educativos fortalecidos como entornos escolares para la Convivencia y la ciudadanía</t>
  </si>
  <si>
    <t>Modelos Educativos Flexibles diseñados y/o actualizados</t>
  </si>
  <si>
    <t>4.1. De aquí a 2030, asegurar que todas las niñas y todos los niños terminen la enseñanza primaria y secundaria, que ha de ser gratuita, equitativa y de calidad y producir resultados de aprendizaje pertinentes y efectivos.</t>
  </si>
  <si>
    <t>4.2. De aquí a 2030, asegurar que todas las niñas y todos los niños tengan acceso a servicios de atención y desarrollo en la primera infancia y educación preescolar de calidad, a fin de que estén preparados para la enseñanza primaria.</t>
  </si>
  <si>
    <t>4.4. De aquí a 2030, aumentar considerablemente el número de jóvenes y adultos que tienen las competencias necesarias, en particular técnicas y profesionales, para acceder al empleo, el trabajo decente y el emprendimiento.</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</si>
  <si>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</si>
  <si>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</si>
  <si>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</si>
  <si>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Porcentaje de avance de sedes rurales construidas y/o mejoradas en zonas PDET</t>
  </si>
  <si>
    <t>Base de datos de los cierres mensuales</t>
  </si>
  <si>
    <t>Porcentaje de avance de sedes de dotación escolar entregadas en zonas PDET</t>
  </si>
  <si>
    <t>Actas de entrega</t>
  </si>
  <si>
    <t>Porcentaje de avance de sedes rurales construidas y/o mejoradas</t>
  </si>
  <si>
    <t>Informes de interventoría y/o base de datos reportada</t>
  </si>
  <si>
    <t>Porcentaje de avance de sedes de dotación escolar entregadas en zona rural</t>
  </si>
  <si>
    <t>Formulación de documentos de lineamientos técnicos (Dotación escolar e infraestructura educativa rural) en educación inicial, preescolar, básica y media expedidos</t>
  </si>
  <si>
    <t xml:space="preserve">Documento formulado </t>
  </si>
  <si>
    <t>Contratación de lineamientos técnicos (Dotación escolar e infraestructura educativa rural) en educación inicial, preescolar, básica y media expedidos.</t>
  </si>
  <si>
    <t>Contrato firmado</t>
  </si>
  <si>
    <t>Ejecución de lineamientos técnicos (Dotación escolar e infraestructura educativa rural) en educación inicial, preescolar, básica y media expedidos.</t>
  </si>
  <si>
    <t>Documento final estructurado</t>
  </si>
  <si>
    <t>Entrega, adopción y socialización de lineamientos técnicos (Dotación escolar e infraestructura educativa rural) en educación inicial, preescolar, básica y media expedidos.</t>
  </si>
  <si>
    <t>Lineamientos técnicos socializados (Por demandas) con actas,  informes y/o correos</t>
  </si>
  <si>
    <t>Ejecución en la actualización de la NTC 4595</t>
  </si>
  <si>
    <t>Documento formulado</t>
  </si>
  <si>
    <t>Consulta pública y validación de la actualización a la NTC 4595</t>
  </si>
  <si>
    <t xml:space="preserve">NTC 4595 validada </t>
  </si>
  <si>
    <t>Entrega, adopción y socialización de la NTC 4595</t>
  </si>
  <si>
    <t>Documento formulado NTC 4595 - Entregado</t>
  </si>
  <si>
    <t xml:space="preserve">Contratación para la impresión y distribución de la NTC 4595 </t>
  </si>
  <si>
    <t>Contrato de adición firmado</t>
  </si>
  <si>
    <t>Ejemplares impresos con la actualización de la NTC 4595</t>
  </si>
  <si>
    <t>Ejemplares impresos</t>
  </si>
  <si>
    <t>Distribución de la norma actualizada a las ETC y actores representativos</t>
  </si>
  <si>
    <t>Actas de entrega de la norma</t>
  </si>
  <si>
    <t>Formulación para la actualización regular de Norma con Icontec (Dotación de mobiliario escolar)</t>
  </si>
  <si>
    <t>Informe de comité de actualizacion ICONTEC</t>
  </si>
  <si>
    <t>Ejecución para la actualización regular de la Norma con Icontec (Dotación de mobiliario escolar)</t>
  </si>
  <si>
    <t>Informe de reporte</t>
  </si>
  <si>
    <t>Consulta pública y validación de la actualización de la Norma con Icontec (Dotación de mobiliario escolar)</t>
  </si>
  <si>
    <t>Norma validada</t>
  </si>
  <si>
    <t>Entrega, adopción y socialización de la actualización de la Norma con Icontec (Dotación de mobiliario escolar)</t>
  </si>
  <si>
    <t>Norma actualizada y entregada</t>
  </si>
  <si>
    <t>Número de proyectos asistidos y revisados técnicamente en el marco del fortalecimiento territorial</t>
  </si>
  <si>
    <t>Conceptos revisados y/o avalados</t>
  </si>
  <si>
    <t>Número de asistencias técnicas a las ETC en el marco de los proyectos que se desarrollan con el FFIE</t>
  </si>
  <si>
    <t>Actas, informes</t>
  </si>
  <si>
    <t>Asistencias técnicas a las ETC en el marco de los proyectos que se desarrollan con el FFIE</t>
  </si>
  <si>
    <t>Número de aulas básicas construidas y/o mejoradas con obras de infraestructura educativa en articulación intersectorial (ART, Fondo de Adaptación, Minvivienda, Regalías, entre otros)</t>
  </si>
  <si>
    <t>Base de datos reportada por las diferentes fuentes y operadores</t>
  </si>
  <si>
    <t>Porcentaje de avance de obras de aulas funcionales construidas</t>
  </si>
  <si>
    <t>Reporte final de cierre en la base de datos</t>
  </si>
  <si>
    <t>Apoyo a la supervisión del Contrato 1380/15 (PAA-FFIE)</t>
  </si>
  <si>
    <t>Informe de seguimiento al Contrato 1380/15</t>
  </si>
  <si>
    <t>Asistencia técnica presencial para SIMAT</t>
  </si>
  <si>
    <t>Informes de asistencias técnicas</t>
  </si>
  <si>
    <t>Informe de cobertura en cifras, informes de asistencias técnicas</t>
  </si>
  <si>
    <t xml:space="preserve">Asistencia técnica presencial para las ETC del proceso de Contratación del Servicio Educativo, así mismo frente a la aplicación de las normas que regulan la contratación. </t>
  </si>
  <si>
    <t>Informe de asistencias técnicas</t>
  </si>
  <si>
    <t>Formulación de lineamientos, normas y politicas públicas para fortalecer los procesos de gestión de cobertura y contratación del servicio educativo (Lineamiento canastas educativas, Decreto de educación para adultos y Decreto CSE para comunidades indigenas)</t>
  </si>
  <si>
    <t>Formulación de lineamientos, normas y politicas públicas para fortalecer los procesos de gestión de cobertura y contratación del servicio educativo (Lineamiento canastas educativas y Decreto de educación para adultos)</t>
  </si>
  <si>
    <t>Consulta pública y validación de lineamientos, normas y politicas públicas para fortalecer los procesos de gestión de cobertura y contratación del servicio educativo (Lineamiento canastas educativas y Decreto de educación para adultos)</t>
  </si>
  <si>
    <t>Documentos validados</t>
  </si>
  <si>
    <t>Entrega, adopción y socialización de lineamientos, normas y politicas públicas para fortalecer los procesos de gestión de cobertura y contratación del servicio educativo (Lineamiento canastas educativas y Decreto de educación para adultos)</t>
  </si>
  <si>
    <t>Publicación y socialización del documento con las ETCs</t>
  </si>
  <si>
    <t>Estructuracion de proyectos de dotacion de mobiliario escolar, comedor y cocina</t>
  </si>
  <si>
    <t>Proyectos (Sedes) estructuradas</t>
  </si>
  <si>
    <t>Procesos de contratacion  para dotacion o interventoria eleborados y formalizados</t>
  </si>
  <si>
    <t>Ordenes de servicio aprobadas</t>
  </si>
  <si>
    <t>Estructura contractual y Reestructuración Alianzas Publico Privadas (APP)</t>
  </si>
  <si>
    <t>Proyectos estructurados</t>
  </si>
  <si>
    <t>Trámites y aprobaciones Alianzas Publico Privadas (APP)</t>
  </si>
  <si>
    <t>Documento con aprobaciones APP</t>
  </si>
  <si>
    <t>Convenios de cofinanciación Alianzas Publico Privadas (APP)</t>
  </si>
  <si>
    <t>Documentos convenios de cofinanciación</t>
  </si>
  <si>
    <t xml:space="preserve">Estructuración del Contrato marco y definición del modelo financiero </t>
  </si>
  <si>
    <t>Contrato estructurado</t>
  </si>
  <si>
    <t>Fase de viabilización, diagnostico y estructuración de proyectos</t>
  </si>
  <si>
    <t>Documento con M2 de área estructurada</t>
  </si>
  <si>
    <t>Fases de consultoría y estudios técnicos</t>
  </si>
  <si>
    <t>Documento con M2 de área diseñada</t>
  </si>
  <si>
    <t>Procesamiento de las bases de datos del Sistema Integrado de Matrícula y Anexo 13</t>
  </si>
  <si>
    <t>Bases de datos</t>
  </si>
  <si>
    <t>Análisis crítico del dato reportado en el Sistema Integrado de Matrícula y Anexo 13</t>
  </si>
  <si>
    <t xml:space="preserve">Generación del reporte en cifras de las 96 Entidades Territoriales Certificadas para la publicación del informe semestral del Programa de Alimentación Escolar </t>
  </si>
  <si>
    <t xml:space="preserve">Informe semestral del Programa de Alimentación Escolar </t>
  </si>
  <si>
    <t>Validación del dato reportado en el Sistema Integrado de Matrícula y Anexo 13</t>
  </si>
  <si>
    <t xml:space="preserve">Generación de reporte final, vigencia 2020 para la publicación del segundo informe semestral del Programa de Alimentación Escolar </t>
  </si>
  <si>
    <t xml:space="preserve">Diseño del modelo de asistencia técnica y acompañamiento del Programa de Alimentación Escolar año 2020, adaptado a las necesidades de las ETC y a las funciones de la Unidad Administrativa Especial de Alimentación Escolar </t>
  </si>
  <si>
    <t>Documento del modelo de asistencia técnica y acompañamiento del Programa de Alimentación Escolar año 2020</t>
  </si>
  <si>
    <t xml:space="preserve">Instrumento de caracterización de las necesidasdes de asisetncia técnica de las Entidades Territoriales Certificadas </t>
  </si>
  <si>
    <t xml:space="preserve">Documento con los resultados de la apllicación del instrumento necesidasdes de asisetncia técnica de las Entidades Territoriales Certificadas  </t>
  </si>
  <si>
    <t>Diseño del plan de asistencia técnica y acompañamiento dirigido a las Entidades Territoriales Certificadas en Educación</t>
  </si>
  <si>
    <t>Documento del plan de asistencia técnica y acompañamiento dirigido a las Entidades Territoriales Certificadas en Educación</t>
  </si>
  <si>
    <t>Desarrollo de las Asistencias Técnicas  y acompañamiento a las 96 ETC para la implementación del PAE en los ejes de Calidad, Financiación, Transparencia, Cobertura y Gestión Territorial</t>
  </si>
  <si>
    <t>Emisión de las resoluciones de asignación recursos de inversión para cofinanciar nuevos beneficiarios en la operación del Programa Alimentación Escolar en 2020, en las Entidades Territoriales Certificadas en Educación.</t>
  </si>
  <si>
    <t>Reporte acumulado desembolso</t>
  </si>
  <si>
    <t>Desembolso mensual de los recursos de inversión asignados por el Ministerio de Educación Nacional para cofinanciar la operación del Programa Alimentación Escolar en las Entidades Territoriales Certificadas en Educación</t>
  </si>
  <si>
    <t xml:space="preserve">Plan de acompañamiento y orientaciones a Secretarías de Educación para adelantar las jornadas de acogida y bienvenida. </t>
  </si>
  <si>
    <t xml:space="preserve">Soporte de comunicación establecida con las SEC y planeación de acompañamiento con cronograma </t>
  </si>
  <si>
    <t>Focalización de las ETC e instituciones educativas con mayor deserción durante la vigencia 2019.</t>
  </si>
  <si>
    <t xml:space="preserve">listado de focalización </t>
  </si>
  <si>
    <t>Asistencia técnica a secretarías de educación focalizadas.</t>
  </si>
  <si>
    <t>informes de asistencia técnica</t>
  </si>
  <si>
    <t>Seguimiento al primer corte de la deserción intra anual vigencia 2020</t>
  </si>
  <si>
    <t>Documento resultado del seguimiento.</t>
  </si>
  <si>
    <t>Seguimiento al último corte de la deserción intra anual vigencia 2020</t>
  </si>
  <si>
    <t>Encuentro nacional de experiencias exitosas implementadas por las SEC para disminuir la deserción escolar.</t>
  </si>
  <si>
    <t>Documento consolidado de experiencias presentadas en el encuentro.</t>
  </si>
  <si>
    <t>Caracterización de población por parte de Secretarías y universidades</t>
  </si>
  <si>
    <t xml:space="preserve">listados radicados con focalización </t>
  </si>
  <si>
    <t xml:space="preserve">1) Convenios de atención y traslado de recursos a Fondo ICETEX (20.000 cupos) 
2) Firma de convenio para la elaboración de los contenidos </t>
  </si>
  <si>
    <t xml:space="preserve">Contratos </t>
  </si>
  <si>
    <t xml:space="preserve">Mesa de cooperación para ampliar la cobertura de ciclo I </t>
  </si>
  <si>
    <t xml:space="preserve">Acta de reuniones y compromisos de gestión </t>
  </si>
  <si>
    <t xml:space="preserve">Inicio de operación en las ETC focalizadas </t>
  </si>
  <si>
    <t xml:space="preserve">Convenios territoriales de atención </t>
  </si>
  <si>
    <t xml:space="preserve">Finalización de la atención en ETC </t>
  </si>
  <si>
    <t xml:space="preserve">Reporte de registro en SIMAT </t>
  </si>
  <si>
    <t xml:space="preserve">Documentos finales con los contenidos correspondientes a los ciclos del II al VI </t>
  </si>
  <si>
    <t xml:space="preserve">Acta de recibo y de productos </t>
  </si>
  <si>
    <t xml:space="preserve">1) Convenios de atención y traslado de recursos a Fondo ICETEX 
2) Firma de convenio para la elaboración de los contenidos </t>
  </si>
  <si>
    <t xml:space="preserve">1) Convenios de atención y traslado 
2) Firma de convenio para la elaboración de los contenidos </t>
  </si>
  <si>
    <t xml:space="preserve">Diseño de la metodología para la formación docente </t>
  </si>
  <si>
    <t xml:space="preserve">documento con metodología de formación y cronograma </t>
  </si>
  <si>
    <t xml:space="preserve">Contratación de las universidades que adelantan la formación por parte de ICETEX </t>
  </si>
  <si>
    <t xml:space="preserve">contratos </t>
  </si>
  <si>
    <t>Transferencia de los recursos al Fondo Icetex</t>
  </si>
  <si>
    <t xml:space="preserve">contrato </t>
  </si>
  <si>
    <t xml:space="preserve">Finalización de entrega de dotación de canastas </t>
  </si>
  <si>
    <t xml:space="preserve">actas </t>
  </si>
  <si>
    <t>Finalización de los talleres de formación docente</t>
  </si>
  <si>
    <t xml:space="preserve">Actas de formación docente </t>
  </si>
  <si>
    <t xml:space="preserve">contratación adjudicada </t>
  </si>
  <si>
    <t xml:space="preserve">documento contrato </t>
  </si>
  <si>
    <t xml:space="preserve">reuniones con secretarías de educación para presentación y planeación de proceso </t>
  </si>
  <si>
    <t xml:space="preserve">acta </t>
  </si>
  <si>
    <t xml:space="preserve">entrega de materiales de dotación </t>
  </si>
  <si>
    <t xml:space="preserve">actas de entrega </t>
  </si>
  <si>
    <t xml:space="preserve">Cronograma anual de encuentros territoriales de SRPA y metodología </t>
  </si>
  <si>
    <t xml:space="preserve">documento con cronograma </t>
  </si>
  <si>
    <t xml:space="preserve">24 ETC con asistencia técnica realizada </t>
  </si>
  <si>
    <t>actas</t>
  </si>
  <si>
    <t xml:space="preserve">48 ETC con asistencia técnica realizada </t>
  </si>
  <si>
    <t xml:space="preserve">Comunicación con orientaciones y solicitud de reporte en 13a respecto a la contratación del transporte escolar a las Secretarías </t>
  </si>
  <si>
    <t xml:space="preserve">Oficios remisorios </t>
  </si>
  <si>
    <t xml:space="preserve">1º corte de seguimiento Anexo 13A y reporte de contratos de las ETC al MEN </t>
  </si>
  <si>
    <t xml:space="preserve">Documento con reporte </t>
  </si>
  <si>
    <t xml:space="preserve">Asistencia técnica a las entidades que no cuentan con reporte de atención en transporte escolar </t>
  </si>
  <si>
    <t xml:space="preserve">2º corte de seguimiento Anexo 13A y reporte de contratos de las ETC al MEN </t>
  </si>
  <si>
    <t xml:space="preserve"> </t>
  </si>
  <si>
    <t>Apuesta para impulsar una educación superior incluyente y de calidad</t>
  </si>
  <si>
    <t>COBERTURAES</t>
  </si>
  <si>
    <t>024</t>
  </si>
  <si>
    <t>Fomento - Acuerdos</t>
  </si>
  <si>
    <t>01FESP</t>
  </si>
  <si>
    <t>Fortalecimiento de la Educación Superior Pública</t>
  </si>
  <si>
    <t>0137</t>
  </si>
  <si>
    <t>Sumatoria del ponderado de los hitos definidos</t>
  </si>
  <si>
    <t>De acuerdo a lo entregables definidos en los hitos</t>
  </si>
  <si>
    <t>020</t>
  </si>
  <si>
    <t>Fomento Universidades</t>
  </si>
  <si>
    <t>0133</t>
  </si>
  <si>
    <t>De acuerdo a los hitos definidos</t>
  </si>
  <si>
    <t>021</t>
  </si>
  <si>
    <t>Fomento- Apoyo IES</t>
  </si>
  <si>
    <t>0134</t>
  </si>
  <si>
    <t>Número de proyectos de infraestructura Física en IES publicas y privadas acompañados en su formulación y estructuración susceptibles de ser financiados con regalías y con tasa compensada FINDETER</t>
  </si>
  <si>
    <t xml:space="preserve">Suma de proyectos de Infraestructura con acompañamiento.
</t>
  </si>
  <si>
    <t>Entregables acordados contractualmente</t>
  </si>
  <si>
    <t>05BRECHAS</t>
  </si>
  <si>
    <t>Cierre de Brechas</t>
  </si>
  <si>
    <t>0150</t>
  </si>
  <si>
    <t>Tasa de Cobertura Bruta educación superior = (Matriculados en programas de pregrado / Población entre 17 y 21 años) x 100</t>
  </si>
  <si>
    <t>Reportes anuales Subdirección de Desarrollo Sectorial</t>
  </si>
  <si>
    <t>56.4%</t>
  </si>
  <si>
    <t>DESERCIÓN ES</t>
  </si>
  <si>
    <t>0151</t>
  </si>
  <si>
    <t>TD período = (Desertores período t / matrícula período t-2) * 100</t>
  </si>
  <si>
    <t>8.4%</t>
  </si>
  <si>
    <t>023</t>
  </si>
  <si>
    <t xml:space="preserve">Generación E
</t>
  </si>
  <si>
    <t>03GEEQUIDAD</t>
  </si>
  <si>
    <t xml:space="preserve">Generación E </t>
  </si>
  <si>
    <t>0152</t>
  </si>
  <si>
    <t>E3-E4-E5</t>
  </si>
  <si>
    <t>Generación E (equidad) = Sumatoria de estudiantes de Generación E - Sumatoria de estudiantes beneficiarios del componente de excelencia de Generación E en el periodo t</t>
  </si>
  <si>
    <t>Reportes de seguimiento por el equipo de gestión de Generación E</t>
  </si>
  <si>
    <t>04GEEXELENCIA</t>
  </si>
  <si>
    <t>0153</t>
  </si>
  <si>
    <t>Generación E (excelencia) = Sumatoria de estudiantes matriculados en IES acreditadas en alta calidad en el período t beneficiarios del componente de excelencia de Generación E</t>
  </si>
  <si>
    <t>RURAL</t>
  </si>
  <si>
    <t>0158</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</si>
  <si>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</si>
  <si>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</si>
  <si>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0159</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</si>
  <si>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</si>
  <si>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0160</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</si>
  <si>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</si>
  <si>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N.D.</t>
  </si>
  <si>
    <t>0161</t>
  </si>
  <si>
    <t>Sumatoria de beneficiarios de créditos condonables en educación técnica profesional, tecnológica y universitaria otorgados a la población rural con condiciones socioeconómicas vulnerables de municipios PDET, incluyendo personas con discapacidad.</t>
  </si>
  <si>
    <t>022</t>
  </si>
  <si>
    <t>Fondos ICETEX</t>
  </si>
  <si>
    <t>02FIES</t>
  </si>
  <si>
    <t>Financiamiento de la Educación Superior</t>
  </si>
  <si>
    <t>0136</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</si>
  <si>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</si>
  <si>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</si>
  <si>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</si>
  <si>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0163</t>
  </si>
  <si>
    <t>Número de beneficiarios adjudicados en los fondos poblacionales</t>
  </si>
  <si>
    <t>Suma de los nuevos beneficiarios adjudicados en los fondos poblacionales (Indígenas, Comunidades Negras, Rrom, Víctimas y Discapacidad)</t>
  </si>
  <si>
    <t>0166</t>
  </si>
  <si>
    <t>Número de beneficiarios renovados en los fondos poblacionales</t>
  </si>
  <si>
    <t>Suma de los beneficiarios renovados en los fondos poblacionales (Indígenas, Comunidades Negras, Rrom, Víctimas y Discapacidad)</t>
  </si>
  <si>
    <t>0276</t>
  </si>
  <si>
    <t>Número de beneficiarios adjudicados en Fondos NO poblacionales determinados por Ley (excluye Generación E)</t>
  </si>
  <si>
    <t>Suma de los nuevos beneficiarios adjudicados en los fondos NO poblacionales (Mejores Bachilleres, Mejores Saber PRO, Omaira, DIH, Luis Robles, Ciudadanos de Paz, Hipólita)</t>
  </si>
  <si>
    <t>0290</t>
  </si>
  <si>
    <t>1.A.1</t>
  </si>
  <si>
    <t>Incremento porcentual anual = ((Beneficiarios año t - Beneficiarios año t-1) / Beneficiarios año t-1) * 100</t>
  </si>
  <si>
    <t>0283</t>
  </si>
  <si>
    <t>Número de beneficiarios renovados en Fondos NO poblacionales (excluye Generación E)</t>
  </si>
  <si>
    <t>Suma de los beneficiarios renovados en los fondos NO poblacionales (Mejores Bachilleres, Mejores Saber PRO, Ser Pilo Paga, Omaira, DIH, Luis Robles, Ciudadanos de Paz, Hipólita)</t>
  </si>
  <si>
    <t xml:space="preserve">
Porcentaje de avance en el proceso de distribución y asignación de recursos para las IES públicas.</t>
  </si>
  <si>
    <t>Sumatoria de ponderados de hitos</t>
  </si>
  <si>
    <t>13INTEG_SI</t>
  </si>
  <si>
    <t>Fortalecimiento de los procesos de información para la toma de decisiones en educación superior</t>
  </si>
  <si>
    <t>0168</t>
  </si>
  <si>
    <t xml:space="preserve">Porcentaje de avance en el proceso de producción y publicación de la información estadística del sector </t>
  </si>
  <si>
    <t xml:space="preserve">
169A</t>
  </si>
  <si>
    <t>Número de documentos  técnicos y de análisis sectorial de educación superior</t>
  </si>
  <si>
    <t>Sumatoria de documentos generados</t>
  </si>
  <si>
    <t>De acuerdo a la cantidad de documentos generados</t>
  </si>
  <si>
    <t>0170</t>
  </si>
  <si>
    <t>Porcentaje de avance el proceso de revisión y mejoramiento conceptual de los sistemas de información y fortalecimiento de la analítica</t>
  </si>
  <si>
    <t>0171</t>
  </si>
  <si>
    <t>Porcentaje de avance en el proceso de soporte, actualización, mejoramiento e integración de los sistemas de información de educación superior</t>
  </si>
  <si>
    <t>11INVEST_CH</t>
  </si>
  <si>
    <t>Fomento a la Investigación y Formación de maestrías y doctorados</t>
  </si>
  <si>
    <t>0172</t>
  </si>
  <si>
    <t>Número de IES y centros de investigación que participan de la estrategia de acceso y uso de información científica Mundial</t>
  </si>
  <si>
    <t>Sumatoria de IES y centros de investigación que acceden a la información científica Mundial</t>
  </si>
  <si>
    <t>Informes de uso de los recursos</t>
  </si>
  <si>
    <t>14INTER</t>
  </si>
  <si>
    <t>Fomento a la Internacionalización de la Educación Superior</t>
  </si>
  <si>
    <t xml:space="preserve">173A
</t>
  </si>
  <si>
    <t>Porcentaje de avance de la estrategia para promover a Colombia como destino académico y científico</t>
  </si>
  <si>
    <t>T y T</t>
  </si>
  <si>
    <t>07TyT</t>
  </si>
  <si>
    <t>Fortalecimiento de la Educación Técnica y Tecnológica</t>
  </si>
  <si>
    <t>0213</t>
  </si>
  <si>
    <t xml:space="preserve">Número de estudiantes en programas TyT en IES y Programas Acreditados 
</t>
  </si>
  <si>
    <t>Sumatoria  de estudiantes en programas TyT en IES y Programas Acreditados</t>
  </si>
  <si>
    <t>Reporte Anual de la Subdirección de Desarrollo Sectorial</t>
  </si>
  <si>
    <t>0209</t>
  </si>
  <si>
    <t>Porcentaje de avance en la implementación del piloto modalidad dual</t>
  </si>
  <si>
    <t xml:space="preserve">Porcentaje de avance de acuerdo a los Siguientes Hitos:
1) Construcción del currículo 40% 
2) Formación de Formadores 20% 
3)Obtención de Registros Calificados 20% 
4)Inscripción y selección de estudiantes 20% </t>
  </si>
  <si>
    <t>Documentos  de seguimiento de cada una de las etapas</t>
  </si>
  <si>
    <t>0154</t>
  </si>
  <si>
    <t>E34</t>
  </si>
  <si>
    <t>Estudiantes en programas de maestría y doctorado = Sumatoria de estudiantes matriculados en IES en programas de maestría y doctorado en el período t</t>
  </si>
  <si>
    <t>TRANESRURAL</t>
  </si>
  <si>
    <t>0215</t>
  </si>
  <si>
    <t>TTI  = (estudiantes de primer curso que provienen de zonas rurales matriculados en programas académicos de pregrado en el período t  / estudiantes matriculados en grado 11 en período t-1 que residen en zonas rurales) * 100</t>
  </si>
  <si>
    <t>0216</t>
  </si>
  <si>
    <t>Sumatoria de proyectos en los planes de fomento con énfasis de regionalización y rural en IES Publicas</t>
  </si>
  <si>
    <t>Planes de Fomento a la Calidad de las IES</t>
  </si>
  <si>
    <t>0217</t>
  </si>
  <si>
    <t>Número de proyectos con oferta de Educación Superior en nodos de desarrollo Rural (énfasis municipios PDET)</t>
  </si>
  <si>
    <t>Sumatoria de proyectos con oferta de educación en nodos de desarrollo rural.</t>
  </si>
  <si>
    <t>Informes de avance de la implementación de la estrategia de Ruralidad</t>
  </si>
  <si>
    <t>0261</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</si>
  <si>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</si>
  <si>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</si>
  <si>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</si>
  <si>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09INCLUSION</t>
  </si>
  <si>
    <t>Educación Inclusiva</t>
  </si>
  <si>
    <t>0262</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</si>
  <si>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</si>
  <si>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</si>
  <si>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</si>
  <si>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0268</t>
  </si>
  <si>
    <t>F05</t>
  </si>
  <si>
    <t>E20</t>
  </si>
  <si>
    <t>Sumatoria de Instituciones de Educación Superior con políticas de Educación Inclusiva e Intercultural definidas</t>
  </si>
  <si>
    <t>Reporte de las IES, seguimiento por SAGIES</t>
  </si>
  <si>
    <t>0284</t>
  </si>
  <si>
    <t xml:space="preserve">Número de estudiantes de Pueblos Indígenas beneficiados  del Fondo Álvaro Ulcué Chocué y otras estrategias de financiación </t>
  </si>
  <si>
    <t>F08</t>
  </si>
  <si>
    <t xml:space="preserve">Suma de estudiantes de Pueblos Indígenas beneficiados  del Fondo Álvaro Ulcué Chocué y otras estrategias de financiación </t>
  </si>
  <si>
    <t>Reporte ICETEX consolidado por SAGIES</t>
  </si>
  <si>
    <t xml:space="preserve">Número de  beneficiarios del Fondo Especial Comunidades Negras y otras estrategias de financiación </t>
  </si>
  <si>
    <t>E3-E5-E27</t>
  </si>
  <si>
    <t xml:space="preserve">Suma  de  beneficiarios del Fondo Especial Comunidades Negras y otras estrategias de financiación </t>
  </si>
  <si>
    <t>0291</t>
  </si>
  <si>
    <t>1.A.15</t>
  </si>
  <si>
    <t>IES con gestión = Sumatoria de IES con gestión para la ampliación de cupos en el período t</t>
  </si>
  <si>
    <t>Reporte IES</t>
  </si>
  <si>
    <t xml:space="preserve">Número de beneficiarios del Fondo Población con Discapacidad y otras estrategias de financiación </t>
  </si>
  <si>
    <t xml:space="preserve">Sumatoria de beneficiarios del Fondo Población con discapacidad y otras estrategias de financiación </t>
  </si>
  <si>
    <t>0280</t>
  </si>
  <si>
    <t>Suma de avances porcentuales según los hitos</t>
  </si>
  <si>
    <t>Documento de la estrategia y lineamientos</t>
  </si>
  <si>
    <t>0300</t>
  </si>
  <si>
    <t xml:space="preserve">Número de beneficiarios del Fondo Población víctima del conflicto armado y otras estrategias de financiación </t>
  </si>
  <si>
    <t xml:space="preserve">Sumatoria de beneficiarios del Fondo Población víctima del conflicto armado y otras estrategias de financiación </t>
  </si>
  <si>
    <t>MARCO</t>
  </si>
  <si>
    <t>12MNC</t>
  </si>
  <si>
    <t>Implementación MNC</t>
  </si>
  <si>
    <t>0310</t>
  </si>
  <si>
    <t>Reglamentación del Marco Nacional de cualificaciones (MNC)</t>
  </si>
  <si>
    <t>3866
3920</t>
  </si>
  <si>
    <t xml:space="preserve">%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 </t>
  </si>
  <si>
    <t>Normativa de reglamentación MNC expedida</t>
  </si>
  <si>
    <t>0306</t>
  </si>
  <si>
    <t>Número de Catálogos de Cualificaciones diseñados en sectores concertados en los pactos por el crecimiento y en la política de desarrollo productivo.</t>
  </si>
  <si>
    <t>Numero</t>
  </si>
  <si>
    <t>Sumatoria de catálogos diseñados (Economía Naranja/ Categoría 2 - “Industrias Culturales, Categoría 3 - "Creaciones Funcionales, Nuevos Medios y Software de Contenidos" y Construcción)</t>
  </si>
  <si>
    <t>Catálogos de Cualificaciones diseñados</t>
  </si>
  <si>
    <t>0307</t>
  </si>
  <si>
    <t>Número de Alianzas formalizadas para el diseño de catálogos de cualificaciones en pactos por el crecimiento y en la política de desarrollo productivo</t>
  </si>
  <si>
    <t>Sumatoria de los hitos definidos (Categoría 1 de Economía Naranja "Artes y Patrimonio", Químicos, Farmacéutico y Aeronáutico)</t>
  </si>
  <si>
    <t>De acuerdo a los entregables definidos en los hitos</t>
  </si>
  <si>
    <t>0308</t>
  </si>
  <si>
    <t>Implementación de la Institucionalidad y Gobernanza del MNC</t>
  </si>
  <si>
    <t>Sumatoria de los hitos para la implementación de la Institucionalidad y Gobernanza del MNC</t>
  </si>
  <si>
    <t>0309</t>
  </si>
  <si>
    <t xml:space="preserve">Número de IES con apropiación del MNC para el diseño de oferta educativa basada en cualificaciones </t>
  </si>
  <si>
    <t>Sumatoria de IES acompañadas en el proceso de apropiación del MNC y diseño de oferta banda en cualificaciones</t>
  </si>
  <si>
    <t>Informe de asistencia técnica</t>
  </si>
  <si>
    <t>INNOVACION</t>
  </si>
  <si>
    <t>08INNOVACION</t>
  </si>
  <si>
    <t>Innovación Educactiva y transformación Digital</t>
  </si>
  <si>
    <t>0127</t>
  </si>
  <si>
    <t xml:space="preserve">
% Avance en la  puesta en marcha laboratorio virtual de innovación educativa en E.S</t>
  </si>
  <si>
    <t>Sumatoria de los hitos de la  puesta en marcha laboratorio virtual de innovación educativa en E.S</t>
  </si>
  <si>
    <t>0127A</t>
  </si>
  <si>
    <t>Número de estudiantes en programas virtuales y a distancia</t>
  </si>
  <si>
    <t>Sumatoria de número de estudiantes que están matriculados en  programas de educación virtual  y a distancia.</t>
  </si>
  <si>
    <t>Reporte de matricula Subdirección de Desarrollo Sectorial</t>
  </si>
  <si>
    <t>06CALIDAD_SAC</t>
  </si>
  <si>
    <t>Fomento al Mejoramiento de la Calidad</t>
  </si>
  <si>
    <t>140A</t>
  </si>
  <si>
    <t xml:space="preserve"> 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</si>
  <si>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</si>
  <si>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</si>
  <si>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141A</t>
  </si>
  <si>
    <t xml:space="preserve">% Avance en el acompañamiento académico para el desarrollo del Foro Educativo Nacional 2020
</t>
  </si>
  <si>
    <t xml:space="preserve">Sumatoria de % avance de la implementación del Foro Educativo Nacional 2020 en ES
</t>
  </si>
  <si>
    <t>06CALIDAD_INFRA</t>
  </si>
  <si>
    <t>Mejoramiento-Infraestructura</t>
  </si>
  <si>
    <t>143A</t>
  </si>
  <si>
    <t>Porcentaje de avance del proyecto de Infraestructura para la Universidad Autónoma Indígena Intercultural</t>
  </si>
  <si>
    <t>Documentos de estudios técnicos y diseños.</t>
  </si>
  <si>
    <t>Apuesta para impulsar una eduación superior incluyente y de calidad</t>
  </si>
  <si>
    <t>NUEVOSAC</t>
  </si>
  <si>
    <t>2.6.1. Potenciar y continuar fortaleciendo el Sistema de Aseguramiento de la Calidad</t>
  </si>
  <si>
    <t>Sistema de Aseguramiento de la Calidad</t>
  </si>
  <si>
    <t>0143</t>
  </si>
  <si>
    <t>SAC = (DRE * 0,2) + (RLG * 0,15) + (EP * 0,15) + (SI * 0,5) i) decretos y resoluciones expedidas (DRE), ii) referentes, lineamientos y guías de calidad para la educación superior publicados y socializados (RLG), iii) avance en la implementación de la Escuela de pares (EP) y iv) avance en el diseño y desarrollo del Nuevo sistema de información (SI)</t>
  </si>
  <si>
    <t>2.6.2. Consolidación del marco normativo</t>
  </si>
  <si>
    <t>REEMPLAZA 0144 Y 0145</t>
  </si>
  <si>
    <t>Reglamentación para el sistema de aseguramiento expedido</t>
  </si>
  <si>
    <t xml:space="preserve">Sumatoria de Iniciativas reglamentarias y regulatorias para la educación superior, construidas con los mecanismos legales pertinentes </t>
  </si>
  <si>
    <t>Iniciativas reglamentarias y regulatorias construidas</t>
  </si>
  <si>
    <t>2.6.3. Implementación de la Red del Sistema de Aseguramiento de la Calidad</t>
  </si>
  <si>
    <t>0146</t>
  </si>
  <si>
    <t xml:space="preserve">Porcentaje de avance en el diseño e implementación de la red de conocimiento de SACES </t>
  </si>
  <si>
    <t>A+B+C+D
A= Formalización del contrato interadministrativo, (4%)
B= Red de conocimiento SACES implementada, (8%) 
C= Otros componentes de la Red de Conocimiento (Incluye buenas prácticas), implementados, (12%) 
D= Formación de pares y certificación, (16%)</t>
  </si>
  <si>
    <t>Informe de avance de diseño y pilotaje del programa de formación de la Red de Conocimiento de Aseguramiento de la Calidad</t>
  </si>
  <si>
    <t>0147</t>
  </si>
  <si>
    <t>A+B+C+D
A. Estructuración del proceso de licitación y adjudicación del contrato
B. Implementación y ajuste de la arquitectura del proceso de gestión de pares (banco de pares)
C. Implementación del trámite de Acreditación de Alta Calidad 
D. Implementación del proceso de gestión de salas de evaluación de la CONACES
E. Ajustes al desarrollo del trámite de registro calificado</t>
  </si>
  <si>
    <t xml:space="preserve">Documento proceso implementado </t>
  </si>
  <si>
    <t>NUEVO</t>
  </si>
  <si>
    <t>A+B+C+D
A. Firma del contrato/convenio externo
B. Construcción del Marco de Referencia de la Internacionalización de la Educación Superior
C. Construcción del documento de Estrategias para la gestión de la Internacionalización para las IES
D. Publicación y socialización de los referentes</t>
  </si>
  <si>
    <t>Informe de avance en la elaboración del Marco de Referencia para la internacionalización de la Educación Superior</t>
  </si>
  <si>
    <t>Porcentaje de avance en la definición del Subsistema de Movilidad Educativa y Formativa</t>
  </si>
  <si>
    <t>Fórmula= A+B+C+D+E
A. Definición línea de base. 
B. Diseño de la propuesta del esquema de movilidad educativa y formativa con referentes internacionales.
C. Socializar y validar con el sector los objetivos y resultados esperados del esquema. 
D. Pilotaje del modelo con Instituciones de Educación y de Formación en el país.</t>
  </si>
  <si>
    <t xml:space="preserve">Documento del Subsistema de Movilidad Educativa y Formativa </t>
  </si>
  <si>
    <t>Porcentaje de avance en la estrategia de articulación de los actores del SAC y órganos de asesoría (CONACES-CESU-CNA-COMISIÓN PERMANENTE)</t>
  </si>
  <si>
    <t>Fórmula= A+B+C+D
A= Documento reglamentario de la comisión permanente
B= Generar alianzas estratégicas con organismos nacionales e internacionales para el fortalecimiento y la articulación del SAC
C= Eventos de socialización de las nuevas reglamentaciones en el marco de la actualización del SAC.
D= Eventos de formación a la comunidad académica en las nuevas reglamentaciones en el marco de la armonización del SAC.</t>
  </si>
  <si>
    <t>0148</t>
  </si>
  <si>
    <t>Porcentaje de avance en la conformación del banco de pares</t>
  </si>
  <si>
    <t>trimestral</t>
  </si>
  <si>
    <t>A+B+C+D
A= Verificar los perfiles requeridos para seleccionar, así como los criterios esperados en el trámite (20%)
B= Contratar la firma que desarrollará la invitación pública (40%)
C= Posesionar a los nuevos integrantes del banco de elegibles de los PARES (20%)
D= Inducción de los nuevos integrantes del banco de elegibles de los PARES</t>
  </si>
  <si>
    <t>Base de datos del banco de pares consolidado</t>
  </si>
  <si>
    <t>0149</t>
  </si>
  <si>
    <t>Porcentaje de solicitudes atendidas de registro calificado radicadas por las Instituciones de Educación Superior</t>
  </si>
  <si>
    <t>(A/B)*100
A= Número de solicitudes atendidas
B= Número de solicitudes radicadas
Donde B incluye el rezago de la vigencia anterior + las solicitudes radicadas en la vigencia actual</t>
  </si>
  <si>
    <t>Reporte de segumiento por etapas a las solicitudes de registro calificado radicadas por las IES en SACES</t>
  </si>
  <si>
    <t>Porcentaje de avance en el ajuste funcional y operativo necesario para la implementación del Decreto 1330 de 2019</t>
  </si>
  <si>
    <t>Fórmula= A+B+C+D
A= Desarrollar mesas de trabajo internas para fijar los elementos esenciales para la aplicación del Decreto 1330, tales como las etapas del trámite, regímenes de transición y tiempos de respuesta.
B= Identificar los riesgos asociados al nuevo decreto con el objeto de mitigarlos de forma oportuna
C= Formulación y apropiación de lineamientos, manuales y normativa generada para el ajuste funcional y operativo necesario para la implementación del Decreto
D= Crear los espacios de difusión y capacitación interna y externa de los lineamientos y normativa  para el ajuste funcional y operativo necesario para la implementación del Decreto 1330 de 2019</t>
  </si>
  <si>
    <t>Publicación de documentos de calidad en el Sistema Integrado de Gestión</t>
  </si>
  <si>
    <t>2.6.4. Mejoramiento del Subsistema de Convalidaciones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</si>
  <si>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</si>
  <si>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</si>
  <si>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</si>
  <si>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0194</t>
  </si>
  <si>
    <t>Porcentaje de avance en la definición e implementación de un nuevo modelo de convalidaciones y de su nueva plataforma tecnológica</t>
  </si>
  <si>
    <t>A+B+C+D=66%
A. Elaborar los insumos para el diseño de las piezas comunicativas de socialización del nuevo proceso y nueva resolución de convalidación de títulos de educación superior en Colombia
B. Poner a disposición de los ciudadanos instrumentos de consulta de los sistemas educativos del mundo (guías y documentos paso a paso)
C. Implementar espacios pedagógicos de apropiación del trámite de convalidaciones con los diferentes actores 
D. Poner en marcha plan de capacitación continua con el equipo de Convalidaciones de Educación Superior</t>
  </si>
  <si>
    <t>Informe de avance en la definición e implementación de un nuevo modelo de convalidaciones y de su nueva plataforma tecnológica</t>
  </si>
  <si>
    <t>2.6.5. Fortalecimiento de las acciones preventivas y de vigilancia</t>
  </si>
  <si>
    <t>Servicio de inspección y vigilancia del sector educativo</t>
  </si>
  <si>
    <t>0142</t>
  </si>
  <si>
    <t xml:space="preserve">A/B * 100
A= Número Total de Medidas gestionadas con corte al periodo evaluado
B=Número Total de Medidas Vigentes al corte del periodo evaluado
</t>
  </si>
  <si>
    <t>Tabla de seguimiento de indicador con las medidas impuestas</t>
  </si>
  <si>
    <t>0202</t>
  </si>
  <si>
    <t>A + B + C +D.
A=Contratación de una firma para la elaboración de un mecanismo de alertas tempranas para monitorear las IES en aspectos contables y financieros.
B= Elaborar un mecanismo de alertas tempranas para monitorear las IES en aspectos contables y financieros.
C=Generar el primer reporte de alertas tempranas a partir del mecanismo elaborado.
D=Implementar el acompañamiento a IES en actividades de socialización y actualización sobre la normativa que rige la educación superior en Colombia, con base en el reporte de alertas.</t>
  </si>
  <si>
    <t>Informe de seguimiento</t>
  </si>
  <si>
    <t>CNA</t>
  </si>
  <si>
    <t>Porcentaje de avance en la implementación del Modelo integrado de formación, evaluación, retroalimentación y seguimiento al desempeño de los pares académicos de acreditación.</t>
  </si>
  <si>
    <t>Fórmula= A+B+C+D+E+F
A. Desarrollo primera cohorte de formación integral 2020 de 100 pares de acreditación 
B. Desarrollo segunda cohorte de formación integral 2020 de 100 pares de acreditación 
C. Llevar a cabo los ajustes o el diseño de nuevos módulos del curso de pares académicos de Acreditación, acorde con los nuevos Lineamientos  de Acreditación. 
D. Implementar el proceso automatizado e integral de evaluación por rúbricas, retroalimentación de resultados consolidados a los pares, seguimiento y analisis de resultados.
E. Depurar y ampliar el Banco de Pares a través de la actualización de información de los pares formados y llevar a cabo el proceso de invitación directa a los rectores para que postulen nuevos pares de acuerdo con el perfil definido en áreas de conocimiento con déficit de pares .
F. Desarrollo del módulo para la Administración del Banco de Pares con que cuenta el Sistema SACES -CNA</t>
  </si>
  <si>
    <t>Informe de implementación del Modelo integrado de formación, evaluación, retroalimentación y seguimiento al desempeño de los pares académicos de acreditación.</t>
  </si>
  <si>
    <t>Porcentaje de avance en la estrategia de Internacionalización del SNA</t>
  </si>
  <si>
    <t>Fórmula= A+B+C
A= Planear y llevar a cabo el estudio de percepción con los diferentes actores del Sistema Nacional de Acreditación, con el fin de copnsolidar información vital a incorporar al informe de autoeveluación con fines de renovación de la certificación internaional ante INQAAHE. 
B= Desarrollo de la convocatoria de acreditación internacional en el marco de ARCUSUR 2019-2020:  implementación de los procesos de acreditación para programas de disciplinas nuevas y segundos ciclos de disciplinas que ya se han sometido al proceso, según términos de referencia en proceso de definición.
C= Desarrollar las actividades definidas en la hoja de ruta necesaria para la preparación del CNA al proceso de Reconocimiento ante la World Federation for Medical Education (WFME).</t>
  </si>
  <si>
    <t xml:space="preserve">Cumplimiento de las acciones definidas en la hoja de ruta del proceso </t>
  </si>
  <si>
    <t>Porcentaje de avance en el ajuste funcional y operativo necesario para la implementación del Acuerdo del CESU que actualiza el modelo de acreditación</t>
  </si>
  <si>
    <t>Fórmula= A+B+C+D
A= Estructuración y documentación del proceso de seguimiento de planes de mejoramiento
B= Construcción de iniciativas reglamentarias y regulatorias, con los mecanismos legales pertinentes
C= Formulación de una batería de indicadores para medir la implementación
D= Evaluación de Apropiación del Acuerdo que actualiza el modelo de acreditación</t>
  </si>
  <si>
    <t>Procedimiento elaborado</t>
  </si>
  <si>
    <t>Porcentaje de avance en la implementación de Estrategias Pedagógicas de Apropiación del nuevo modelo de acreditación de Alta Calidad</t>
  </si>
  <si>
    <t>Fórmula= A+B+C+D+E
A= Definir la nueva estructura del portal, que cumpla con los parámetros definidos por Gobierno en Línea   
B= Establecer los protocolos para la publicación periódica de información con el fin de que el portal se mantenga activo y dar mayor difusión a los procesos de evaluación externa, internacionalización, eventos, curso de formación de pares, ingreso al Sistema SACES-CNA y otros enlaces estratégicos
C= Desarrollar los mecanismos que permitan mantener actualizado el buscador de Programas e Instituciones acreditadas. 
D= Atención a IES de acuerdo con demanda 
E= Desarrollo de los eventos programados por el CNA</t>
  </si>
  <si>
    <t>Porcentaje de  investigaciones administrativas abiertas, gestionadas.</t>
  </si>
  <si>
    <t xml:space="preserve"> ((A / B)+(C / D)) * 100
A=Sumatoria de actos administrativos proferidos dentro de las investigaciones iniciadas a 31 de diciembre de 2019 en etapa preliminar.
B=Línea base de investigaciones en etapa preliminar a corte de diciembre 31 de 2019.
C=Sumatoria de informes finales radicados en el marco de las investigaciones iniciadas a 31 de diciembre de 2019 en etapas posteriores a la investigación preliminar.
D=Línea base de investigaciones en etapas posteriores a la investigación preliminar a corte de diciembre 31 de 2019.</t>
  </si>
  <si>
    <t>Actos administrativos de las investigaciones en etapa preliminar que impulsen a la siguiente etapa del procedimiento y  la radicación informes finales de las investigaciones en etapas posteriores a investigación preliminar.</t>
  </si>
  <si>
    <t>0208</t>
  </si>
  <si>
    <t>Porcentaje de visitas administrativas realizadas a programas de derecho de IES no acreditadas</t>
  </si>
  <si>
    <t>Porcentual</t>
  </si>
  <si>
    <t>Fórmula= (A/B)*100
A= Numero de visitas adelantadas a los programas de derecho ofertados y desarrollados por IES no acreditadas
B= Número de programas de derecho ofertados y desarrollados por IES no acreditadas</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</si>
  <si>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</si>
  <si>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</si>
  <si>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</si>
  <si>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</si>
  <si>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</si>
  <si>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6.1.4. Atención al Ciudadano</t>
  </si>
  <si>
    <t>0314</t>
  </si>
  <si>
    <t>Porcentaje de avance en la implementación del nuevo Canal de Servicio</t>
  </si>
  <si>
    <t>Número de actividades ejecutadas / Número de actividades planeadas para la implementación del nuevo Canal de Servicio</t>
  </si>
  <si>
    <t>0315</t>
  </si>
  <si>
    <t xml:space="preserve">Porcentaje de asistencias técnicas a las Secretarias de Educacion Certificadas con aplicativo SAC en el Modelo Integrado de Planeacion y Gestión - Servicio al Ciudadano </t>
  </si>
  <si>
    <t>Informe ejecutivo de las asistencias técnicas</t>
  </si>
  <si>
    <t>0316</t>
  </si>
  <si>
    <t>Porcentaje de avance en la organización técnica de documentos</t>
  </si>
  <si>
    <t>Número de documentos organizados / total de documentos  por  organizar</t>
  </si>
  <si>
    <t>Informe de documentos organizados</t>
  </si>
  <si>
    <t>0317</t>
  </si>
  <si>
    <t>Número de documentos digitalizados / total de documentos a  digitalizar</t>
  </si>
  <si>
    <t xml:space="preserve">  Informe de  documentos digitalizados </t>
  </si>
  <si>
    <t>0360</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</si>
  <si>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</si>
  <si>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</si>
  <si>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</si>
  <si>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0334</t>
  </si>
  <si>
    <t>Porcentaje de avance en la implementación del plan integral de acompañamiento a las entidades adscritas y vinculadas en TI</t>
  </si>
  <si>
    <t>Informe de avances en la implementación del plan integral de acompañamiento</t>
  </si>
  <si>
    <t>0340</t>
  </si>
  <si>
    <t>Informe de avance del plan de implementación de la Política de Gobierno Digital</t>
  </si>
  <si>
    <t>0341</t>
  </si>
  <si>
    <t>Informe de avance del Plan de Seguridad y Privacidad de la Información</t>
  </si>
  <si>
    <t>0342</t>
  </si>
  <si>
    <t>Porcentaje de avance en la implementación de la Arquitectura Empresarial del Sector Educación</t>
  </si>
  <si>
    <t>Informe de avance en la implementación de la Arquitectura Empresarial del Sector Educación</t>
  </si>
  <si>
    <t>0343</t>
  </si>
  <si>
    <t>Porcentaje de avance en el fortalecimiento de los servicios de información existentes y nuevos</t>
  </si>
  <si>
    <t>Informe de avance en el fortalecimiento de los servicios de información existentes y nuevos</t>
  </si>
  <si>
    <t>0345</t>
  </si>
  <si>
    <t>Informe de avance de matrícula conectada</t>
  </si>
  <si>
    <t>Porcentaje de avance en la implementación del Plan de fortalecimiento de servicios tecnológicos</t>
  </si>
  <si>
    <t>Informe de avance  en la implementación del plan de fortalecimiento de servicios tecnológicos</t>
  </si>
  <si>
    <t>0427</t>
  </si>
  <si>
    <t>Sumatoria de visitas a la página a web del MEN</t>
  </si>
  <si>
    <t>Informe de Google Analytic</t>
  </si>
  <si>
    <t>0428</t>
  </si>
  <si>
    <t>Sumatoria de cuentas alcanzadas a través de los contenidos divulgados en las redes sociales del Ministerio
Nota: Alcance de facebook e instagram e impresiones de twitter</t>
  </si>
  <si>
    <t>Informe de Redes Sociales</t>
  </si>
  <si>
    <t>0429</t>
  </si>
  <si>
    <t>Sumatoria de contenidos comunicacionales internos divulgados</t>
  </si>
  <si>
    <t>Informe de Comunicación Interna</t>
  </si>
  <si>
    <t>0431</t>
  </si>
  <si>
    <t xml:space="preserve">Número de asesorías, acompañamientos y eventos institucionales realizados </t>
  </si>
  <si>
    <t xml:space="preserve">Sumatoria de asesorías, acompañamientos y eventos institucionales realizados </t>
  </si>
  <si>
    <t>Informe mensual asesorías, acompañamientos y eventos</t>
  </si>
  <si>
    <t>0432</t>
  </si>
  <si>
    <t>Número de contenidos comunicacionales externos divulgados</t>
  </si>
  <si>
    <t>Sumatoria de contenidos comunicacionales externos  divulgados</t>
  </si>
  <si>
    <t>Informe de Comunicación Externa</t>
  </si>
  <si>
    <t>0433</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</si>
  <si>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</si>
  <si>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</si>
  <si>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</si>
  <si>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0434</t>
  </si>
  <si>
    <t>Número de espacios de articulación con aliados internacionales y del sector privado realizados</t>
  </si>
  <si>
    <t>Sumatoria de espacios de articulación con aliados internacionales y del sector privado realizados</t>
  </si>
  <si>
    <t>Informe del espacio de articulación</t>
  </si>
  <si>
    <t>0435</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</si>
  <si>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</si>
  <si>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</si>
  <si>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</si>
  <si>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0350</t>
  </si>
  <si>
    <t>Resultado de los componentes que mide la Encuesta sobre Ambiente y Desempeño Institucional Nacional EDI</t>
  </si>
  <si>
    <t>Promedio simple de los indicadores de cada componente medido en la encuesta sobre Ambiente y Desempeño Institucional Nacional (EDI) consolidado para el sector administrativo. 
Notas: 
• Los resultados corresponden a la evaluación de la gestión realizada en la vigencia anterior, pero que se publica en el primer trimestre de la siguiente vigencia.
• La meta del cuatrenio corresponde al resultado esperado para 2022 que se publica en 2023.</t>
  </si>
  <si>
    <t>Resultados Encuesta sobre Ambiente y Desempeño Institucional Nacional (EDI) publicados por el DANE</t>
  </si>
  <si>
    <t>0355</t>
  </si>
  <si>
    <t>Índice de Gestión y Desempeño Institucional del Ministerio de Educación Nacional  evaluado por Función Pública</t>
  </si>
  <si>
    <t>Indice de Gestión y Desempeño Institucional publicado por el Departamento Administrativo de la Función Pública acorde con lo diligenciado en el FURAG. 
Notas: 
• Los resultados corresponden a la evaluación de la gestión realizada en la vigencia anterior, pero que se publica en el primer semestre de la siguiente vigencia.
• La meta del cuatrenio corresponde al resultado esperado para 2022 que se publica en 2023.</t>
  </si>
  <si>
    <t xml:space="preserve">Resultados de Gestión y Desempeño Institucional publicados por el DAFP </t>
  </si>
  <si>
    <t>0351</t>
  </si>
  <si>
    <t>Posición del Sector Educación acorde con el Índice de Gestión y Desempeño evaluado por Función Pública</t>
  </si>
  <si>
    <t>Posición del Sector Educación acorde con el Indice de Gestión y Desempeño Sectorial publicado por el Departamento Administrativo de la Función Pública acorde con lo diligenciado por las entidades en el FURAG.
Notas: 
• Los resultados corresponden a la evaluación de la gestión realizada en la vigencia anterior, pero que se publica en el primer semestre de la siguiente vigencia.
• La meta del cuatrenio corresponde al resultado esperado para 2022 que se publica en 2023.</t>
  </si>
  <si>
    <t>Resultados de Gestión y Desempeño Sectorial publicados por el DAFP</t>
  </si>
  <si>
    <t>Tercer puesto entre los 24 sectores</t>
  </si>
  <si>
    <t>1-3</t>
  </si>
  <si>
    <t>0</t>
  </si>
  <si>
    <t>0465</t>
  </si>
  <si>
    <t xml:space="preserve">Porcentaje de procesos finalizados o con decisiones de fondo </t>
  </si>
  <si>
    <t>Número  de procesos  finalizados o con decisiones de fondo / Número de procesos iniciados
Nota:  Los  procesos iniciados corresponden a las vigencias 2017, 2018 y 2019</t>
  </si>
  <si>
    <t>Informe ejecutivo</t>
  </si>
  <si>
    <t>0466</t>
  </si>
  <si>
    <t>Número de actividades de prevención realizadas</t>
  </si>
  <si>
    <t>Sumatoria de actividades de prevención de realizadas</t>
  </si>
  <si>
    <t>0467</t>
  </si>
  <si>
    <t>Sumatoria de Comités realizados</t>
  </si>
  <si>
    <t>Actas de reunión</t>
  </si>
  <si>
    <t>0419</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</si>
  <si>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</si>
  <si>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</si>
  <si>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</si>
  <si>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0421</t>
  </si>
  <si>
    <t>Porcentaje de ahorro programado en el consumo de fotocopias de las dependencias</t>
  </si>
  <si>
    <t xml:space="preserve">Consumo autorizado menos consumo mes / ahorro del 20% programado para la vigencia
Nota: Se programa un ahorro del 20%  para la vigencia a partir de los límites autorizados en Circular de Austeridad vigente. </t>
  </si>
  <si>
    <t xml:space="preserve">Informe seguimiento consumo de fotocopias por dependencia </t>
  </si>
  <si>
    <t>0422</t>
  </si>
  <si>
    <t>Porcentaje de Mesas de ayuda administrativas atendidas en los tiempos establecidos</t>
  </si>
  <si>
    <t>No acumulado</t>
  </si>
  <si>
    <t>Informe seguimiento mesas de ayuda</t>
  </si>
  <si>
    <t>0423</t>
  </si>
  <si>
    <t>Porcentaje de bienes en custodia de los colaboradores</t>
  </si>
  <si>
    <t>Bienes en custodia de los colaboradores / Bienes asignados y registrados en el Sistema</t>
  </si>
  <si>
    <t>Informe de  bienes en custodia de los colaboradores</t>
  </si>
  <si>
    <t>0426</t>
  </si>
  <si>
    <t>Porcentaje de avance de los programas ambientales de las sedes del MEN</t>
  </si>
  <si>
    <t>Número de actividades realizadas de los programas ambientales / Número de actividades programadas</t>
  </si>
  <si>
    <t xml:space="preserve">Informe seguimiento de los programas ambientales </t>
  </si>
  <si>
    <t>Porcentaje de ahorro programado en el consumo de combustible de los vehículos</t>
  </si>
  <si>
    <t xml:space="preserve">Consumo autorizado menos consumo mes / Ahorro del 10% programado para la vigencia
Nota: Se programa un ahorro del 10%  para la vigencia a partir de los límites autorizados en Circular de Austeridad vigente. </t>
  </si>
  <si>
    <t>Informe seguimiento consumo de combustible</t>
  </si>
  <si>
    <t>Porcentaje de avance en la implementación de la herramienta flujo de comisiones en la mesa de ayuda de tecnología</t>
  </si>
  <si>
    <t>Número de actividades realizadas del plan de trabajo / Número de actividades programadas en el plan de trabajo de implementación de la herramienta</t>
  </si>
  <si>
    <t>Informe seguimiento de implementación de la herramienta</t>
  </si>
  <si>
    <t>Porcentaje de avance de la implementación del software para el proceso de operación logística</t>
  </si>
  <si>
    <t>Número de actividades realizadas del plan de trabajo / Número de actividades programadas en el plan de trabajo de implementación del software</t>
  </si>
  <si>
    <t>Informe seguimiento  de implementación del software Logística</t>
  </si>
  <si>
    <t>0336</t>
  </si>
  <si>
    <t xml:space="preserve">Actividades ejecutadas para la identificación de competencias críticas / Actividades programadas para la identificación de competencias críticas </t>
  </si>
  <si>
    <t>Documento Técnico Competencias identificadas</t>
  </si>
  <si>
    <t>0337</t>
  </si>
  <si>
    <t>Porcentaje de avance en la ejecución del Plan de Bienestar e Incentivos</t>
  </si>
  <si>
    <t>Actividades ejecutadas del Plan de Bienestar e Incentivos / Actividades programadas del Plan de Bienestar e Incentivos</t>
  </si>
  <si>
    <t>Plan Operativo Bienestar e Incentivos</t>
  </si>
  <si>
    <t>0338</t>
  </si>
  <si>
    <t>Porcentaje de la planta de personal del Ministerio en modalidad de teletrabajo suplementario</t>
  </si>
  <si>
    <t>Planta de personal del Ministerio en modalidad de teletrabajo suplementario / Planta total de personal del Ministerio</t>
  </si>
  <si>
    <t>Plan Operativo Teletrabajo</t>
  </si>
  <si>
    <t>0339</t>
  </si>
  <si>
    <t>Porcentaje de avance en la ejecución del Plan de Seguridad y Salud en el Trabajo</t>
  </si>
  <si>
    <t>Actividades ejecutadas del Plan de Seguridad y Salud en el Trabajo / Actividades programadas del Plan de Seguridad y Salud en el Trabajo</t>
  </si>
  <si>
    <t>Plan Operativo SGSST</t>
  </si>
  <si>
    <t>0358</t>
  </si>
  <si>
    <t>Actividades ejecutadas del Plan de capacitación del Ministerio / Actividades programadas del Plan de capacitación del Ministerio</t>
  </si>
  <si>
    <t>Plan Operativo PIC</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</si>
  <si>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</si>
  <si>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</si>
  <si>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 ll</t>
  </si>
  <si>
    <t>Porcentaje de rotación de la planta de personal del Ministerio</t>
  </si>
  <si>
    <t xml:space="preserve">(Ingreso de personal - retiro de personal ) /  Planta de Personal
Nota: El indicador no será acumulable. La meta de cada mes será 2%. Este representará la volatilidad del indicador que podrá ser negativo o positivo, según la relación de ingresos y retiros. </t>
  </si>
  <si>
    <t>Plan Operativo Ingreso y retiro</t>
  </si>
  <si>
    <t>0460</t>
  </si>
  <si>
    <t xml:space="preserve">Número de capacitaciones en gestión contractual realizadas </t>
  </si>
  <si>
    <t xml:space="preserve">Sumatoria de capacitaciones en gestión contractual realizadas </t>
  </si>
  <si>
    <t>0461</t>
  </si>
  <si>
    <t>Porcentaje de avance en la actualización de documentos del proceso de Gestión Contractual en el SIG de acuerdo con las nuevas versiones de Manuales de Contratación y Supervisión</t>
  </si>
  <si>
    <t xml:space="preserve">Documentos actualizados / Documentos por actualizar </t>
  </si>
  <si>
    <t>Informe de documentos actualizados en el SIG</t>
  </si>
  <si>
    <t>0462</t>
  </si>
  <si>
    <t>Contratos liquidados / Contratos programados por liquidar en la vigencia
Nota: Liquidaciones con informe final radicado en la Subdirección de Contratación.</t>
  </si>
  <si>
    <t>Informe Contratos liquidados</t>
  </si>
  <si>
    <t>0463</t>
  </si>
  <si>
    <t>Sumatoria de de procesos de contratación apoyados
Nota: Procesos de contratación con mesa de trabajo realizada y aprobado el estudio previo en NEON.</t>
  </si>
  <si>
    <t>Informe de procesos apoyados</t>
  </si>
  <si>
    <t>0376</t>
  </si>
  <si>
    <t>(Reserva pagada+ Reserva liberada) / Reserva constituida</t>
  </si>
  <si>
    <t>Reporte de Ejecución Presupuestal  Reserva</t>
  </si>
  <si>
    <t>0378</t>
  </si>
  <si>
    <t>Total obligado/ Apropiación inicial</t>
  </si>
  <si>
    <t>Reporte de Ejecución Presupuestal  Vigencia</t>
  </si>
  <si>
    <t>0379</t>
  </si>
  <si>
    <t>Implementación de herramientas tecnológicas</t>
  </si>
  <si>
    <t>∑n (Avance proyecto * Peso del proyecto)</t>
  </si>
  <si>
    <t>Informe de Avances de Implementación de Herramientas Tecnológicas</t>
  </si>
  <si>
    <t>0380</t>
  </si>
  <si>
    <t>Informes de legalización recibidos/ (Cantidad de convenios a cierre de vigencia x Frecuencia debida de reporte)</t>
  </si>
  <si>
    <t>Reporte de informes recibidos</t>
  </si>
  <si>
    <t>0381</t>
  </si>
  <si>
    <t>Total comprometido/ Apropiación inicial</t>
  </si>
  <si>
    <t>0382</t>
  </si>
  <si>
    <t>PAC  Ejecutado/ PAC Programado
Nota: Este indicador no es acumulable de un periodo a otro dentro de la vigencia.</t>
  </si>
  <si>
    <t>Reporte Mensual INPANUT - SIIF MINHACIENDA</t>
  </si>
  <si>
    <t>Porcentaje de registros de embargos realizados</t>
  </si>
  <si>
    <t xml:space="preserve">Embargos registrados BD / Nota débito embargo
Notas: 
• Este indicador no es acumulable de un periodo a otro dentro de la vigencia.
• La periodicidad fue determinada de acuerdo con las fechas de cierre contable las cuales determina la Contaduría General de la Nación, las cuales no han sido actualizadas para la presente vigencia. </t>
  </si>
  <si>
    <t>Informe de embargos ejecutados y registrados efectivamente</t>
  </si>
  <si>
    <t>Porcentaje de recaudo recursos Ley 21 de 1982</t>
  </si>
  <si>
    <t>Monto recaudado/ Monto proyectado de recaudo</t>
  </si>
  <si>
    <t>Informe de avance de recaudo</t>
  </si>
  <si>
    <t>Porcentaje de recaudo recursos Ley 1697 de 2013</t>
  </si>
  <si>
    <t>No aplica</t>
  </si>
  <si>
    <t>031</t>
  </si>
  <si>
    <t>0446</t>
  </si>
  <si>
    <t>Porcentaje de avance en el diseño e implementación del micrositio de información estadística sectorial</t>
  </si>
  <si>
    <t>Sumatoria: (((A+B)*20%)+(C*20%)+(D*20%)+(E*20%))
A.Definición de la estructura del micrositio 
B.Plan de acción (interno y con las dependencias involucradas)
C.Prototipo del micrositio
D.Fase I del prototipo desarrollado
E. Fase II  desarrollada</t>
  </si>
  <si>
    <t>De acuerdo a los entregables definidos en el formato de hitos</t>
  </si>
  <si>
    <t>-</t>
  </si>
  <si>
    <t>nuevo</t>
  </si>
  <si>
    <t xml:space="preserve">Número de boletines elaborados con información sobre desempeño sectorial según avances en Plan Nacional de Desarrollo y Plan de Acción Institucional (PAI) </t>
  </si>
  <si>
    <t>Sumatoria de los boletines publicados</t>
  </si>
  <si>
    <t>Boletines publicados</t>
  </si>
  <si>
    <t>0449</t>
  </si>
  <si>
    <t>Número de anuarios estadísticos sectoriales publicados (nacional, departamentales  y para las ETC)</t>
  </si>
  <si>
    <t>Sumatoria de los anuarios estadisticos publicados
*Nota: Comprende los anuarios nacional y para las Entidades Territoriales Certificadas (ETC).</t>
  </si>
  <si>
    <t>Anuarios estadísticos publicados</t>
  </si>
  <si>
    <t>Porcentaje de avance en la implementación de la estrategia para integrar y centralizar la información estadística sectorial (Repórtate)</t>
  </si>
  <si>
    <t xml:space="preserve">Sumatoria de los hitos definidos en el formato de hitos </t>
  </si>
  <si>
    <t>0450</t>
  </si>
  <si>
    <t>Número de documentos elaborados con análisis de temáticas relevantes para el seguimiento y redireccionamiento estratégico de la política educativa 2018 - 2022</t>
  </si>
  <si>
    <t>Sumatoria de los documentos elaborados</t>
  </si>
  <si>
    <t>Documentos elaborados</t>
  </si>
  <si>
    <t>Porcentaje de avance en el diseño y desarrollo del tablero de seguimiento al Plan de Accion Insitucional (físico y financiero)</t>
  </si>
  <si>
    <t>Porcentaje de avance en el diseño y desarrollo de tablero de seguimiento a la ejecución de los recursos del SGP</t>
  </si>
  <si>
    <t>0459</t>
  </si>
  <si>
    <t xml:space="preserve">Recursos del Sistema General de Regalías (SGR) aprobados para el sector educativo </t>
  </si>
  <si>
    <t xml:space="preserve">Sumatoria de los recursos del Sistema General de Regalías (SGR) aprobados para el sector educativo </t>
  </si>
  <si>
    <t>Actas de las sesiones de los Órganos Colegiados de Administración y Decisión (OCAD) en las que se aprueban los recursos</t>
  </si>
  <si>
    <t>Reducir el impacto de los riesgos estratégicos, tácticos y operativos, identificados en cada modelo referencial.</t>
  </si>
  <si>
    <t>N.A.</t>
  </si>
  <si>
    <t>0412</t>
  </si>
  <si>
    <t>Número de sesiones del Comité Institucional de Coordinación de Control Interno realizadas / Sesiones del Comité Institucional de Coordinación de Control Interno Programadas</t>
  </si>
  <si>
    <t>Acta de Comité</t>
  </si>
  <si>
    <t>0413</t>
  </si>
  <si>
    <t>Número de Informes del Estado de la Gestión del Riesgo presentados / Informes del Estado de la Gestión del Riesgo progrramados</t>
  </si>
  <si>
    <t>0414</t>
  </si>
  <si>
    <t>Número de sesiones del Comité Sectorial de Auditoría realizadas / Total de sesiones del Comité Sectorial de Auditoría programadas</t>
  </si>
  <si>
    <t>0415</t>
  </si>
  <si>
    <t>Estrategias para fomentar la cultura de autocontrol   implementadas / Estrategias programadas</t>
  </si>
  <si>
    <t>Informe deResultado de la Estrategia</t>
  </si>
  <si>
    <t>0416</t>
  </si>
  <si>
    <t>Numero de solicitudes a las que se realiza seguimiento/ Total de solicitudes recibidas</t>
  </si>
  <si>
    <t>Matriz de seguimiento a respuestas entes de control</t>
  </si>
  <si>
    <t>0417</t>
  </si>
  <si>
    <t>Nùmero de seguimientos a las acciones de mejora realizados / Seguimientos a las acciones de mejora programados.</t>
  </si>
  <si>
    <t>Publicación Página web</t>
  </si>
  <si>
    <t>0418</t>
  </si>
  <si>
    <t>Auditorías realizadas / auditorías programadas</t>
  </si>
  <si>
    <t>Informes de auditorías</t>
  </si>
  <si>
    <t>Gestión del conocimiento y la Innovación</t>
  </si>
  <si>
    <t>Aumentar de manera sostenida el Índice Anual de Desempeño Institucional</t>
  </si>
  <si>
    <t>Ecosistema digital diseñado e implementado</t>
  </si>
  <si>
    <t xml:space="preserve">Porcentaje de avance en la elaboración del documento </t>
  </si>
  <si>
    <t>Documento con el diseño e implementación del ecosistema</t>
  </si>
  <si>
    <t>Aumentar de manera sostenida el Índice Anual de Desempeño Institucional.</t>
  </si>
  <si>
    <t>Número de contenidos educativos desarrollados en el marco de la estrategia Edutainment</t>
  </si>
  <si>
    <t>TD</t>
  </si>
  <si>
    <t>Sumatoria de contenidos educativos y/o guías pedagógicas para la educación inicial, preescolar, básica y media publicados en el marco de la estrategia edutainment</t>
  </si>
  <si>
    <t>Inventario 
Metadatos</t>
  </si>
  <si>
    <t>Aumentar los niveles de satisfacción del cliente y de los grupos de valor.</t>
  </si>
  <si>
    <t>Sumatoria de docentes y/o directivos docentes formados</t>
  </si>
  <si>
    <t>Número de docentes, directivos docentes y estudiantes beneficiados por la Ruta STEM+A la cual permitirá actualizar generar estrategias de sensibilización y formación para enfrentar los retos de la cuarta revolución.</t>
  </si>
  <si>
    <t>Modelo de monitoreo y evaluación diseñado e implementado que identifique aspectos de Innovación educativa desarrollados en programas e iniciativas que se implementen  en el entorno  educativo con tecnologías digitales</t>
  </si>
  <si>
    <t>TPA</t>
  </si>
  <si>
    <t>Porcentaje de avance en el cumplimiento de la ejecución de la estrategia</t>
  </si>
  <si>
    <t>Modelo de monitoreo y evaluación</t>
  </si>
  <si>
    <t xml:space="preserve">Estrategia de fomento a la Innovación interna para el sector educativo a través de la puesta en marcha del laboratorio de innovación MEN TERRITORIO CREATIVO, y el componente de innovación educativa de la Escuela de Secretarios  </t>
  </si>
  <si>
    <t>Informe con la agenda temática del laboratorio de innovación</t>
  </si>
  <si>
    <t>Estrategia pedagógica implementada en Talento Digital e Industrias Culturales y Creativas.</t>
  </si>
  <si>
    <t>Sumatoria de instituciones educativas acompañadas con la estrategia de Talento Digital</t>
  </si>
  <si>
    <t>Articulación del ecosistema de innovación educativa</t>
  </si>
  <si>
    <t>Informe con las acciones de articulación</t>
  </si>
  <si>
    <t>Fortalecimiento de las capacidades de investigación de docentes de educación preescolar, básica y media en la producción de recursos educativos digitales – RED.</t>
  </si>
  <si>
    <t>Porcentaje de avance en el cumplimiento de la ejecución de la convocatoria RED</t>
  </si>
  <si>
    <t>Informe de ejecución de la estrategia para lavigencia 2020</t>
  </si>
  <si>
    <t>Fortalecimiento de los Centros de Innovación Educativa como nodos articuladores del ecosistema de innovación educativa</t>
  </si>
  <si>
    <t>TD/PND</t>
  </si>
  <si>
    <t>Porcentaje de avance en la ejecución de la estrategia de fortalecimiento</t>
  </si>
  <si>
    <t>Informe con las acciones de fortalecimiento</t>
  </si>
  <si>
    <t>0383</t>
  </si>
  <si>
    <t>Sumatoria de las etapas de elaboración de documento:
1) Cuentas de cobro por concepto de embargos judiciales conciliadas y no conciliadas 25%.
2) Recuperación de títulos judiciales 25%.
3) Procesos ejecutivos 25%.
4) Desarrollar plan de trabajo 25%.</t>
  </si>
  <si>
    <t>0384</t>
  </si>
  <si>
    <t xml:space="preserve">La medición porcentual es mensual a partir de febrero hasta noviembre dándole un valor de 10% a la gestión de cada mes </t>
  </si>
  <si>
    <t>0385</t>
  </si>
  <si>
    <t>Sumatoria de las etapas de elaboración de documento: 
1) Alistamiento de la informacion 25%.
2) fase 1 analisis de litigiosidad 25%.
3) Fase 2 analisis de causas 25%.
4) Fase 3  plan de accion 25%.</t>
  </si>
  <si>
    <t>0386</t>
  </si>
  <si>
    <t>1) Informar de la política de prevención a las áreas misionales 25%.
2) Sensibilización con las áreas misionales 25%.
3) Ejecución de la política de prevención 25%.
4) Revisión de avances 25%.</t>
  </si>
  <si>
    <t>0387</t>
  </si>
  <si>
    <t>Sumatoria de las etapas de elaboración de documento: 
1) Alistamiento de la información 25%.
2) Fase 1 analisis de argumentos de demandas 25%.
3) Fase 2 analisis de jurisprudencia 25%.
4) Fase 3  estructuración de linea  25%.</t>
  </si>
  <si>
    <t>0388</t>
  </si>
  <si>
    <t>1) Informar sobre la línea de defensa a las áreas misionales 25%.
2) Sensibilización con las áreas misionales 25%.
3) Ejecución la línea de defensa 25%.
4) Revisión de avances 25%.</t>
  </si>
  <si>
    <t>0389</t>
  </si>
  <si>
    <t>Sumatoria de etapas de elaboración del documento:
1) Alistamiento de la información 25%.
2) Fase 1 analisis de argumentos de demandas 25%.
3) Fase 2 analisis de jurisprudencia 25%.
4) Fase 3  estructuración de linea  25%.</t>
  </si>
  <si>
    <t>0390</t>
  </si>
  <si>
    <t>1) Sensibilización con las áreas misionales 25%.
2) Expedición de actos necesarios para ejecutar la política 25%.
3) Ejecución de la línea de defensa 50%.</t>
  </si>
  <si>
    <t>0391</t>
  </si>
  <si>
    <t>Sumatoria de etapas en la construcción de la circular: 
1. Estudio de caso, mesas de trabajo con responsables 30%.
2. Definición de directrices y lineamientos para emitir conceptos jurídicos 30%.
3. Revisión y aprobación de documento 20%
4. Publicación y socialización 20%.</t>
  </si>
  <si>
    <t>0392</t>
  </si>
  <si>
    <t>No. de solicitudes internas radicadas de manera informal o fuera del eje temático /Total de solicitudes internas radicadas</t>
  </si>
  <si>
    <t>0393</t>
  </si>
  <si>
    <t xml:space="preserve">Sumatoria de las etapas de elaboración de documento: 
1. Solicitar a los viceministerios la información acerca de los proyectos de Decretos que querían expedir para regular los múltiples temas del sector educación. 25%
2. Verificación de los temas a desarrollar y cronograma, para lo cual se solicitó aclaración en algunos de ellos. 50%
3. remitir a la Secretaría Jurídica de Presidencia y publicación en la página Web de este Ministerio 25%
</t>
  </si>
  <si>
    <t>0394</t>
  </si>
  <si>
    <t>No. de proyectos normativos expedidos/No. de proyectos normativos programados en esquema</t>
  </si>
  <si>
    <t>0395</t>
  </si>
  <si>
    <t>Sumatoria de etapas para el Diseño de estrategia: 
1.Definición del problema 20%, 
2. Propuesta de estrategia 30%, 
3. Procedimiento de implementación 30%, 
4.Conclusión 20%</t>
  </si>
  <si>
    <t>0396</t>
  </si>
  <si>
    <t>Implementación de estrategia: Número de solicitudes recibidas por correo / Número de solicitudes radicadas en el sistema y contestadas.</t>
  </si>
  <si>
    <t>0397</t>
  </si>
  <si>
    <t>((Número de procesos en contra de la entidad terminados con fallo favorable / Total número de procesos en contra de la entidad terminados))*100</t>
  </si>
  <si>
    <t>0398</t>
  </si>
  <si>
    <t>((Número de demandas en contra de la entidad del año en curso / Número de demandas en contra de la entidad del año anterior) - 1) * 100</t>
  </si>
  <si>
    <t>0399</t>
  </si>
  <si>
    <t>(Número total de casos perdidos en primera instancia que responden a conciliaciones no aprobadas por el comité de conciliación / Número total de solicitudes de conciliación no aprobadas por el comité de conciliación ) * 100</t>
  </si>
  <si>
    <t>0400</t>
  </si>
  <si>
    <t xml:space="preserve">Tiempo de pago de sent. o MASC 1 en días+ tiempo de pago sent. o MASC 2 en días + tiempo de pago de sentencia o MASC 3 en días +………/ Número total de sentencias o MASC pagadas en vigencia fiscal) </t>
  </si>
  <si>
    <t>0401</t>
  </si>
  <si>
    <t>0402</t>
  </si>
  <si>
    <t>0403</t>
  </si>
  <si>
    <t>0404</t>
  </si>
  <si>
    <t>0405</t>
  </si>
  <si>
    <t>0406</t>
  </si>
  <si>
    <t>0407</t>
  </si>
  <si>
    <t>No. de conceptos internos aprobados por fuera de los tiempos establecidos/ Total de conceptos internos aprobados</t>
  </si>
  <si>
    <t>0408</t>
  </si>
  <si>
    <t>No. de conceptos externos aprobados por fuera de los tiempos establecidos/ Total de conceptos externos aprobados</t>
  </si>
  <si>
    <t>0409</t>
  </si>
  <si>
    <t>No. de acciones de tutelas tramitadas/No de acciones de tutelas recibidas</t>
  </si>
  <si>
    <t>0410</t>
  </si>
  <si>
    <t>No. de proyectos normativos gestionados/No. de proyectos normativos recibidos</t>
  </si>
  <si>
    <t>0411</t>
  </si>
  <si>
    <t>(Valor de recursos recaudados del año en curso / Porcentaje de recursos recaudados del año  anterior) - 1) * 100</t>
  </si>
  <si>
    <t>Capacitaciones a entidades territoriales sobre aplicación efectiva de PAE y recursos humanos</t>
  </si>
  <si>
    <t>Número de capacitaciones realizadas</t>
  </si>
  <si>
    <t>Listado de asistencia, presentación y correos</t>
  </si>
  <si>
    <t>Mesas de trabajo con las áreas tecnicas de Aseguramiento de la calidad Referentes y evaluación de la calidad educativa, Recursos humanos del sector, Apoyo IES e inspección y vigilancia para establecer canales y estrategias de defensa judicial en temas relevantes</t>
  </si>
  <si>
    <t>Número de mesas de trabajo realizadas</t>
  </si>
  <si>
    <t>Listado de asistencia y correo de convocatoria</t>
  </si>
  <si>
    <t xml:space="preserve">Incrementar en 20 puntos porcentuales el resultado del FURAG en el componente de Defensa Judicial </t>
  </si>
  <si>
    <t>Resultado obtenido del componenete de Defensa Judicial en FURAG</t>
  </si>
  <si>
    <t>Reporte función pública
Autodiagnóstico MIPG</t>
  </si>
  <si>
    <t>Estructurar líneas de defensa sobre tipologías de homologación y cesantías retroactivas</t>
  </si>
  <si>
    <t>Porcentaje de avance en la elaboración del documento que contiene las tipologías diseñadas de homologación y cesantías retroactivas.</t>
  </si>
  <si>
    <t>Documento que contenga línea de acción</t>
  </si>
  <si>
    <t>Actualizar el  reglamento interno de cartera que señale competencias y lineamientoa para adelantar el procedimiento adminiostrativo de cobro persuasivo y cobro coactivo.</t>
  </si>
  <si>
    <t>Porcentaje de avance en la actualización del reglamento interno de cartera.</t>
  </si>
  <si>
    <t>Documento que contenga reglamento interno de cartera</t>
  </si>
  <si>
    <t>Actualizar el procedimiento de ejercer la jurisdicción coactiva de modo que se articule con el reglamento interno de cartera</t>
  </si>
  <si>
    <t>Porcentaje de avance en la actualización del procedimiento de cobro coactivo</t>
  </si>
  <si>
    <t>Procedimiento actualizado</t>
  </si>
  <si>
    <t>Actualizar y formalizar en el SIG los procedimientos de defensa judicial activa, defensa judicial pasiva y conciliación extrajudicial donde se determine la  forma de atender las solicitudes de insumos o argumentos técnicos de defensa judicial</t>
  </si>
  <si>
    <t>Porcentaje de avance en la actualización de los procedimientos de defensa judicial</t>
  </si>
  <si>
    <t>Procedimientos actualizado</t>
  </si>
  <si>
    <t>Mantener un registro actualizado en relación con las solicitudes de conciliación que recibe el Ministerio en el cual se evidencie toda la trazabiliada desde su recepciónhasta el resultado de la audiencia</t>
  </si>
  <si>
    <t>Base de datos actualizada</t>
  </si>
  <si>
    <t>Subdirección de Referentes y Evaluación de la Calidad Educativa / Subdirección de fomento de competencias</t>
  </si>
  <si>
    <t>Brindar una educación con calidad y fomentar la permanencia en la educación inicial, preescolar, básica y media</t>
  </si>
  <si>
    <r>
      <rPr>
        <b/>
        <sz val="12"/>
        <rFont val="Calibri"/>
        <family val="2"/>
        <scheme val="minor"/>
      </rPr>
      <t>S</t>
    </r>
    <r>
      <rPr>
        <sz val="12"/>
        <rFont val="Calibri"/>
        <family val="2"/>
        <scheme val="minor"/>
      </rPr>
      <t>umatoria de ponderados de hitos</t>
    </r>
  </si>
  <si>
    <r>
      <t xml:space="preserve">Número de actividades ejecutadas del plan integral de acompañamiento / Número total de actividades planeadas
</t>
    </r>
    <r>
      <rPr>
        <b/>
        <sz val="12"/>
        <rFont val="Calibri"/>
        <family val="2"/>
        <scheme val="minor"/>
      </rPr>
      <t>ESTRATEGIAS PARA MOVILIZAR LA META</t>
    </r>
    <r>
      <rPr>
        <sz val="12"/>
        <rFont val="Calibri"/>
        <family val="2"/>
        <scheme val="minor"/>
      </rPr>
      <t xml:space="preserve">
1. Acompañamiento en Gobierno Digital
2. Acompañamiento en Seguridad Digital
3. Apropiación de buenas prácticas de gestión</t>
    </r>
  </si>
  <si>
    <r>
      <t xml:space="preserve">Número de actividades ejecutadas del plan de implementación de la política de Gobierno Digital / Número de actividades planeadas
</t>
    </r>
    <r>
      <rPr>
        <b/>
        <sz val="12"/>
        <rFont val="Calibri"/>
        <family val="2"/>
        <scheme val="minor"/>
      </rPr>
      <t xml:space="preserve">
ESTRATEGIAS PARA MOVILIZAR LA META</t>
    </r>
    <r>
      <rPr>
        <sz val="12"/>
        <rFont val="Calibri"/>
        <family val="2"/>
        <scheme val="minor"/>
      </rPr>
      <t xml:space="preserve">
Preparación para medición FURAG</t>
    </r>
  </si>
  <si>
    <r>
      <t xml:space="preserve">Número de actividades ejecutadas del plan de Seguridad y Privacidad de la Información / Número Total de actividades planeadas
</t>
    </r>
    <r>
      <rPr>
        <b/>
        <sz val="12"/>
        <rFont val="Calibri"/>
        <family val="2"/>
        <scheme val="minor"/>
      </rPr>
      <t>ESTRATEGIAS PARA MOVILIZAR LA META</t>
    </r>
    <r>
      <rPr>
        <sz val="12"/>
        <rFont val="Calibri"/>
        <family val="2"/>
        <scheme val="minor"/>
      </rPr>
      <t xml:space="preserve">
1. Generación de protocolos de paso a producción incluyendo IPv6. 
2. Campaña de divulgación en Seguridad y Privacidad de la información </t>
    </r>
  </si>
  <si>
    <r>
      <t xml:space="preserve">Número de actividades ejecutadas / Número de actividades planeadas
</t>
    </r>
    <r>
      <rPr>
        <b/>
        <sz val="12"/>
        <rFont val="Calibri"/>
        <family val="2"/>
        <scheme val="minor"/>
      </rPr>
      <t>ESTRATEGIAS PARA MOVILIZAR LA META</t>
    </r>
    <r>
      <rPr>
        <sz val="12"/>
        <rFont val="Calibri"/>
        <family val="2"/>
        <scheme val="minor"/>
      </rPr>
      <t xml:space="preserve">
1. Acompañar la renovación de los servicios de información para que cumplan con la arquitectura objetivo 
2.  Servicios de datos implementados para los ocho (8) registros únicos. 
3. Calidad sobre los datos maestros, acciones e históricos  </t>
    </r>
  </si>
  <si>
    <t xml:space="preserve">Número de servicios de información fortalecidos / Número total de servicios de información </t>
  </si>
  <si>
    <r>
      <t xml:space="preserve">(Matrícula oficial con conexión a Internet / matrícula oficial total) * 100
</t>
    </r>
    <r>
      <rPr>
        <b/>
        <sz val="12"/>
        <rFont val="Calibri"/>
        <family val="2"/>
        <scheme val="minor"/>
      </rPr>
      <t>ESTRATEGIAS PARA MOVILIZAR LA META</t>
    </r>
    <r>
      <rPr>
        <sz val="12"/>
        <rFont val="Calibri"/>
        <family val="2"/>
        <scheme val="minor"/>
      </rPr>
      <t xml:space="preserve">
1. Apoyar el CONPES de Tecnologías para Educar.
2. Asistencia técnica a las Entidades Territoriales Certificadas para la estructuración de proyectos de conectividad.
Nota: Se aclara que para el mes de diciembre las IE en su mayoría, históricamente, no cuentan con servicio de conectividad, dado que la contratación de las Sedes Territoriales se proyecta hasta el mes de noviembre por el periodo de receso escolar de fin de año.</t>
    </r>
  </si>
  <si>
    <r>
      <t xml:space="preserve">Número de actividades ejecutadas del plan de fortalecimiento de servicios tecnológicos / Número Total de actividades planeadas
</t>
    </r>
    <r>
      <rPr>
        <b/>
        <sz val="12"/>
        <rFont val="Calibri"/>
        <family val="2"/>
        <scheme val="minor"/>
      </rPr>
      <t>ESTRATEGIAS PARA MOVILIZAR LA META</t>
    </r>
    <r>
      <rPr>
        <sz val="12"/>
        <rFont val="Calibri"/>
        <family val="2"/>
        <scheme val="minor"/>
      </rPr>
      <t xml:space="preserve">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r>
  </si>
  <si>
    <r>
      <t xml:space="preserve">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t>
    </r>
    <r>
      <rPr>
        <b/>
        <sz val="12"/>
        <rFont val="Calibri"/>
        <family val="2"/>
        <scheme val="minor"/>
      </rPr>
      <t xml:space="preserve">mes de julio </t>
    </r>
    <r>
      <rPr>
        <sz val="12"/>
        <rFont val="Calibri"/>
        <family val="2"/>
        <scheme val="minor"/>
      </rPr>
      <t xml:space="preserve">y con corte a diciembre 31, los primeros diez (10) días del </t>
    </r>
    <r>
      <rPr>
        <b/>
        <sz val="12"/>
        <rFont val="Calibri"/>
        <family val="2"/>
        <scheme val="minor"/>
      </rPr>
      <t>mes de enero</t>
    </r>
    <r>
      <rPr>
        <sz val="12"/>
        <rFont val="Calibri"/>
        <family val="2"/>
        <scheme val="minor"/>
      </rPr>
      <t xml:space="preserve"> de cada año. (...)</t>
    </r>
  </si>
  <si>
    <t>Subdirección de Referentes y Evaluación de la Calidad Educativa/ Subdirección de fomento de competencias</t>
  </si>
  <si>
    <t>Porcentaje de niños y niñas en preescolar cuyas sedes cuentan con fortaleciminento de ambientes pedagògicos.</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</si>
  <si>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</si>
  <si>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r>
      <t xml:space="preserve">Número de asistencias técnicas realizadas en las Secretarías de Educación  / Total asistencias técnicas </t>
    </r>
    <r>
      <rPr>
        <strike/>
        <sz val="12"/>
        <rFont val="Calibri"/>
        <family val="2"/>
        <scheme val="minor"/>
      </rPr>
      <t xml:space="preserve"> </t>
    </r>
    <r>
      <rPr>
        <sz val="12"/>
        <rFont val="Calibri"/>
        <family val="2"/>
        <scheme val="minor"/>
      </rPr>
      <t>programadas 
Nota: Se programan dos asistencias técnicas por Secretaría de Educación Certificada con el Aplicativo SAC (85 SEC)</t>
    </r>
  </si>
  <si>
    <t>Número de cuentas alcanzadas a través de los contenidos divulgados en las redes sociales del  Ministerio</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</si>
  <si>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</si>
  <si>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Número de entidades Secretarías de educación implementando proyectos para la tranformación digital para la innovación educativa</t>
  </si>
  <si>
    <t>Etiquetas de fila</t>
  </si>
  <si>
    <t>Aumentar de manera sostenida el indice anual de desempeño institucional</t>
  </si>
  <si>
    <t>Todas las dimensiones</t>
  </si>
  <si>
    <t>Gestion de valores para resultados</t>
  </si>
  <si>
    <t>Aumentar la eficiencia del modelo operativo con el ahorro de recursos y la disminución de reprocesos</t>
  </si>
  <si>
    <t>Aumenta la eficiencia del modelo operativo con el ahorro de recursos y la disminución de reprocesos</t>
  </si>
  <si>
    <t>Gestión de valores para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</si>
</sst>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_-[$$-240A]\ * #,##0_-;\-[$$-240A]\ * #,##0_-;_-[$$-240A]\ * &quot;-&quot;??_-;_-@_-"/>
    <numFmt numFmtId="166" formatCode="0.0%"/>
    <numFmt numFmtId="167" formatCode="_-* #,##0_-;\-* #,##0_-;_-* &quot;-&quot;??_-;_-@_-"/>
    <numFmt numFmtId="168" formatCode="0.0000%"/>
    <numFmt numFmtId="169" formatCode="&quot;$&quot;\ #,##0"/>
  </numFmts>
  <fonts count="30">
    <font>
      <sz val="11"/>
      <color theme="1"/>
      <name val="Calibri"/>
      <family val="2"/>
      <scheme val="minor"/>
    </font>
    <font>
      <sz val="12"/>
      <color theme="1"/>
      <name val="Calibri"/>
      <family val="2"/>
      <charset val="128"/>
      <scheme val="minor"/>
    </font>
    <font>
      <sz val="10"/>
      <name val="Arial"/>
      <family val="2"/>
    </font>
    <font>
      <b/>
      <sz val="12"/>
      <color theme="0"/>
      <name val="Calibri"/>
      <family val="2"/>
      <scheme val="minor"/>
    </font>
    <font>
      <sz val="11"/>
      <color theme="1"/>
      <name val="Arial"/>
      <family val="2"/>
    </font>
    <font>
      <b/>
      <sz val="11"/>
      <color theme="1"/>
      <name val="Calibri"/>
      <family val="2"/>
      <scheme val="minor"/>
    </font>
    <font>
      <sz val="12"/>
      <color theme="1"/>
      <name val="Calibri"/>
      <family val="2"/>
      <scheme val="minor"/>
    </font>
    <font>
      <b/>
      <sz val="10"/>
      <color theme="1"/>
      <name val="Calibri Light"/>
      <family val="2"/>
      <scheme val="major"/>
    </font>
    <font>
      <sz val="10"/>
      <color theme="1"/>
      <name val="Calibri Light"/>
      <family val="2"/>
      <scheme val="major"/>
    </font>
    <font>
      <sz val="12"/>
      <name val="Calibri"/>
      <family val="2"/>
      <scheme val="minor"/>
    </font>
    <font>
      <b/>
      <sz val="14"/>
      <color theme="0"/>
      <name val="Calibri"/>
      <family val="2"/>
      <scheme val="minor"/>
    </font>
    <font>
      <b/>
      <sz val="9"/>
      <name val="Arial"/>
      <family val="2"/>
    </font>
    <font>
      <b/>
      <sz val="11"/>
      <name val="Arial"/>
      <family val="2"/>
    </font>
    <font>
      <sz val="11"/>
      <name val="Arial"/>
      <family val="2"/>
    </font>
    <font>
      <sz val="9"/>
      <name val="Arial"/>
      <family val="2"/>
    </font>
    <font>
      <b/>
      <sz val="11"/>
      <color theme="1"/>
      <name val="Arial"/>
      <family val="2"/>
    </font>
    <font>
      <sz val="11"/>
      <color theme="1"/>
      <name val="Calibri"/>
      <family val="2"/>
      <scheme val="minor"/>
    </font>
    <font>
      <b/>
      <sz val="14"/>
      <color theme="1"/>
      <name val="Arial"/>
      <family val="2"/>
    </font>
    <font>
      <sz val="12"/>
      <color theme="1"/>
      <name val="Arial"/>
      <family val="2"/>
    </font>
    <font>
      <sz val="12"/>
      <color rgb="FFCC00CC"/>
      <name val="Calibri"/>
      <family val="2"/>
      <scheme val="minor"/>
    </font>
    <font>
      <sz val="11"/>
      <color rgb="FF000000"/>
      <name val="Arial"/>
      <family val="2"/>
    </font>
    <font>
      <sz val="11"/>
      <name val="Calibri"/>
      <family val="2"/>
      <scheme val="minor"/>
    </font>
    <font>
      <sz val="8"/>
      <color theme="1"/>
      <name val="Tahoma"/>
      <family val="2"/>
    </font>
    <font>
      <u/>
      <sz val="11"/>
      <color theme="10"/>
      <name val="Calibri"/>
      <family val="2"/>
      <scheme val="minor"/>
    </font>
    <font>
      <u/>
      <sz val="11"/>
      <color theme="11"/>
      <name val="Calibri"/>
      <family val="2"/>
      <scheme val="minor"/>
    </font>
    <font>
      <sz val="11"/>
      <color rgb="FF000000"/>
      <name val="Calibri"/>
      <family val="2"/>
      <scheme val="minor"/>
    </font>
    <font>
      <b/>
      <sz val="12"/>
      <name val="Calibri"/>
      <family val="2"/>
      <scheme val="minor"/>
    </font>
    <font>
      <b/>
      <sz val="9"/>
      <color indexed="81"/>
      <name val="Tahoma"/>
      <family val="2"/>
    </font>
    <font>
      <sz val="9"/>
      <color indexed="81"/>
      <name val="Tahoma"/>
      <family val="2"/>
    </font>
    <font>
      <strike/>
      <sz val="12"/>
      <name val="Calibri"/>
      <family val="2"/>
      <scheme val="minor"/>
    </font>
  </fonts>
  <fills count="24">
    <fill>
      <patternFill patternType="none"/>
    </fill>
    <fill>
      <patternFill patternType="gray125"/>
    </fill>
    <fill>
      <patternFill patternType="solid">
        <fgColor theme="4"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66CC"/>
        <bgColor indexed="64"/>
      </patternFill>
    </fill>
    <fill>
      <patternFill patternType="solid">
        <fgColor theme="7" tint="0.39997558519241921"/>
        <bgColor indexed="64"/>
      </patternFill>
    </fill>
    <fill>
      <patternFill patternType="solid">
        <fgColor indexed="22"/>
        <bgColor indexed="64"/>
      </patternFill>
    </fill>
    <fill>
      <patternFill patternType="solid">
        <fgColor theme="8" tint="0.59999389629810485"/>
        <bgColor indexed="64"/>
      </patternFill>
    </fill>
    <fill>
      <patternFill patternType="solid">
        <fgColor rgb="FFB0C4DE"/>
        <bgColor indexed="64"/>
      </patternFill>
    </fill>
    <fill>
      <patternFill patternType="solid">
        <fgColor theme="1"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auto="1"/>
      </left>
      <right style="thin">
        <color auto="1"/>
      </right>
      <top/>
      <bottom/>
      <diagonal/>
    </border>
    <border>
      <left style="thin">
        <color theme="0"/>
      </left>
      <right style="thin">
        <color theme="0"/>
      </right>
      <top style="thin">
        <color theme="0"/>
      </top>
      <bottom/>
      <diagonal/>
    </border>
    <border>
      <left style="medium">
        <color theme="0"/>
      </left>
      <right/>
      <top/>
      <bottom style="thin">
        <color theme="0"/>
      </bottom>
      <diagonal/>
    </border>
    <border>
      <left style="medium">
        <color theme="0"/>
      </left>
      <right/>
      <top style="thin">
        <color theme="0"/>
      </top>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medium">
        <color theme="0"/>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right style="thin">
        <color theme="0"/>
      </right>
      <top/>
      <bottom style="thin">
        <color theme="0"/>
      </bottom>
      <diagonal/>
    </border>
    <border>
      <left/>
      <right style="thin">
        <color theme="0"/>
      </right>
      <top style="thin">
        <color theme="0"/>
      </top>
      <bottom style="thin">
        <color auto="1"/>
      </bottom>
      <diagonal/>
    </border>
    <border>
      <left style="thin">
        <color theme="0"/>
      </left>
      <right/>
      <top/>
      <bottom/>
      <diagonal/>
    </border>
    <border>
      <left style="thin">
        <color theme="0"/>
      </left>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102">
    <xf numFmtId="0" fontId="0" fillId="0" borderId="0"/>
    <xf numFmtId="0" fontId="2" fillId="0" borderId="0"/>
    <xf numFmtId="0" fontId="6" fillId="0" borderId="0"/>
    <xf numFmtId="9"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cellStyleXfs>
  <cellXfs count="354">
    <xf numFmtId="0" fontId="0" fillId="0" borderId="0" xfId="0"/>
    <xf numFmtId="0" fontId="0" fillId="0" borderId="0" xfId="0" applyAlignment="1">
      <alignment vertical="center"/>
    </xf>
    <xf numFmtId="0" fontId="0" fillId="0" borderId="0" xfId="0" applyAlignment="1">
      <alignment horizontal="center" vertical="center"/>
    </xf>
    <xf numFmtId="0" fontId="5" fillId="4" borderId="1" xfId="0" applyFont="1" applyFill="1" applyBorder="1" applyAlignment="1">
      <alignment horizontal="center" vertical="center" wrapText="1"/>
    </xf>
    <xf numFmtId="0" fontId="0" fillId="0" borderId="1" xfId="0" applyBorder="1" applyAlignment="1">
      <alignment horizontal="left" vertical="center" wrapText="1"/>
    </xf>
    <xf numFmtId="0" fontId="8" fillId="8" borderId="1" xfId="2" applyFont="1" applyFill="1" applyBorder="1" applyAlignment="1">
      <alignment horizontal="center" vertical="center" wrapText="1"/>
    </xf>
    <xf numFmtId="0" fontId="8" fillId="0" borderId="1" xfId="2" applyFont="1" applyBorder="1" applyAlignment="1">
      <alignment vertical="center" wrapText="1"/>
    </xf>
    <xf numFmtId="0" fontId="8" fillId="0" borderId="1" xfId="2" applyFont="1" applyBorder="1" applyAlignment="1">
      <alignment horizontal="center" vertical="center" wrapText="1"/>
    </xf>
    <xf numFmtId="0" fontId="8" fillId="0" borderId="1" xfId="2" applyFont="1" applyBorder="1" applyAlignment="1">
      <alignment horizontal="left" vertical="center" wrapText="1"/>
    </xf>
    <xf numFmtId="0" fontId="8" fillId="0" borderId="1" xfId="2" applyFont="1" applyBorder="1" applyAlignment="1">
      <alignment horizontal="left" vertical="top" wrapText="1"/>
    </xf>
    <xf numFmtId="0" fontId="8" fillId="8" borderId="10" xfId="2"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pivotButton="1"/>
    <xf numFmtId="0" fontId="0" fillId="0" borderId="1" xfId="0" applyBorder="1" applyAlignment="1">
      <alignment horizontal="left" vertical="center"/>
    </xf>
    <xf numFmtId="0" fontId="0" fillId="0" borderId="1" xfId="0" applyBorder="1" applyAlignment="1">
      <alignment horizontal="center" vertical="center"/>
    </xf>
    <xf numFmtId="0" fontId="2" fillId="0" borderId="0" xfId="0" applyFont="1" applyAlignment="1"/>
    <xf numFmtId="0" fontId="2" fillId="0" borderId="0" xfId="0" applyFont="1" applyAlignment="1">
      <alignment horizontal="center"/>
    </xf>
    <xf numFmtId="0" fontId="2" fillId="0" borderId="0" xfId="0" applyFont="1"/>
    <xf numFmtId="0" fontId="11" fillId="0" borderId="17"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protection locked="0"/>
    </xf>
    <xf numFmtId="0" fontId="2" fillId="11"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12" fillId="12" borderId="1" xfId="2" applyFont="1" applyFill="1" applyBorder="1" applyAlignment="1">
      <alignment horizontal="center" vertical="center" wrapText="1"/>
    </xf>
    <xf numFmtId="0" fontId="13" fillId="13" borderId="1" xfId="2" applyFont="1" applyFill="1" applyBorder="1" applyAlignment="1">
      <alignment horizontal="left" vertical="center" wrapText="1"/>
    </xf>
    <xf numFmtId="0" fontId="13" fillId="13" borderId="20" xfId="2" applyFont="1" applyFill="1" applyBorder="1" applyAlignment="1">
      <alignment horizontal="left" vertical="center" wrapText="1"/>
    </xf>
    <xf numFmtId="0" fontId="13" fillId="0" borderId="0" xfId="2" applyFont="1" applyAlignment="1">
      <alignment horizontal="left" vertical="center" wrapText="1"/>
    </xf>
    <xf numFmtId="0" fontId="13" fillId="0" borderId="0" xfId="2" applyFont="1" applyAlignment="1">
      <alignment horizontal="left" vertical="center"/>
    </xf>
    <xf numFmtId="0" fontId="2" fillId="3" borderId="0" xfId="0" applyFont="1" applyFill="1" applyAlignment="1">
      <alignment vertical="center" wrapText="1"/>
    </xf>
    <xf numFmtId="0" fontId="2" fillId="11" borderId="1" xfId="0" applyFont="1" applyFill="1" applyBorder="1" applyAlignment="1">
      <alignment vertical="center" wrapText="1"/>
    </xf>
    <xf numFmtId="0" fontId="2" fillId="0" borderId="0" xfId="0" applyFont="1" applyBorder="1" applyAlignment="1">
      <alignment horizontal="left" vertical="center" wrapText="1"/>
    </xf>
    <xf numFmtId="0" fontId="2" fillId="3"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9" xfId="0" applyFont="1" applyBorder="1" applyAlignment="1">
      <alignment horizontal="left" vertical="center" wrapText="1"/>
    </xf>
    <xf numFmtId="0" fontId="14" fillId="0" borderId="17" xfId="2" applyFont="1" applyFill="1" applyBorder="1" applyAlignment="1" applyProtection="1">
      <alignment horizontal="center" vertical="center" wrapText="1"/>
      <protection locked="0"/>
    </xf>
    <xf numFmtId="0" fontId="14" fillId="0" borderId="0" xfId="2" applyFont="1" applyFill="1" applyBorder="1" applyAlignment="1" applyProtection="1">
      <alignment horizontal="center" vertical="center" wrapText="1"/>
      <protection locked="0"/>
    </xf>
    <xf numFmtId="0" fontId="2" fillId="0" borderId="0" xfId="0" applyFont="1" applyFill="1" applyBorder="1"/>
    <xf numFmtId="0" fontId="2" fillId="0" borderId="0" xfId="0" applyFont="1" applyAlignment="1">
      <alignment horizontal="left" vertical="center" wrapText="1"/>
    </xf>
    <xf numFmtId="0" fontId="2" fillId="0" borderId="0" xfId="0" applyFont="1" applyAlignment="1">
      <alignment wrapText="1"/>
    </xf>
    <xf numFmtId="0" fontId="15" fillId="14" borderId="1" xfId="0" applyFont="1" applyFill="1" applyBorder="1" applyAlignment="1">
      <alignment horizontal="left" vertical="center" wrapText="1"/>
    </xf>
    <xf numFmtId="0" fontId="15" fillId="14" borderId="1" xfId="0" applyFont="1" applyFill="1" applyBorder="1" applyAlignment="1">
      <alignment horizontal="center" vertical="center" wrapText="1"/>
    </xf>
    <xf numFmtId="0" fontId="14" fillId="0" borderId="0" xfId="2" applyFont="1" applyFill="1" applyBorder="1" applyAlignment="1" applyProtection="1">
      <alignment horizontal="left" vertical="center" wrapText="1"/>
      <protection locked="0"/>
    </xf>
    <xf numFmtId="165" fontId="2" fillId="0" borderId="0" xfId="0" applyNumberFormat="1" applyFont="1" applyAlignment="1">
      <alignment horizontal="center" vertical="center"/>
    </xf>
    <xf numFmtId="0" fontId="14" fillId="0" borderId="17" xfId="2" applyFont="1" applyFill="1" applyBorder="1" applyAlignment="1" applyProtection="1">
      <alignment horizontal="left" vertical="center" wrapText="1"/>
      <protection locked="0"/>
    </xf>
    <xf numFmtId="0" fontId="0" fillId="0" borderId="21" xfId="0" applyBorder="1" applyAlignment="1">
      <alignment horizontal="center" vertical="center" wrapText="1"/>
    </xf>
    <xf numFmtId="0" fontId="0" fillId="0" borderId="0" xfId="0" applyAlignment="1">
      <alignment wrapText="1"/>
    </xf>
    <xf numFmtId="0" fontId="0" fillId="0" borderId="23" xfId="0" applyBorder="1" applyAlignment="1">
      <alignment vertical="center" wrapText="1"/>
    </xf>
    <xf numFmtId="0" fontId="0" fillId="0" borderId="0" xfId="0" applyAlignment="1">
      <alignment vertical="center" wrapText="1"/>
    </xf>
    <xf numFmtId="0" fontId="0" fillId="0" borderId="0" xfId="0" applyFill="1" applyBorder="1" applyAlignment="1">
      <alignment vertical="center" wrapText="1"/>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9" borderId="23" xfId="0" applyFill="1" applyBorder="1" applyAlignment="1">
      <alignment vertical="center" wrapText="1"/>
    </xf>
    <xf numFmtId="0" fontId="0" fillId="9" borderId="21" xfId="0" applyFill="1" applyBorder="1" applyAlignment="1">
      <alignment vertical="center" wrapText="1"/>
    </xf>
    <xf numFmtId="0" fontId="0" fillId="9" borderId="25" xfId="0" applyFill="1" applyBorder="1" applyAlignment="1">
      <alignment vertical="center" wrapText="1"/>
    </xf>
    <xf numFmtId="0" fontId="0" fillId="0" borderId="0" xfId="0" quotePrefix="1" applyAlignment="1">
      <alignment horizontal="right"/>
    </xf>
    <xf numFmtId="0" fontId="0" fillId="9" borderId="0" xfId="0" applyFill="1"/>
    <xf numFmtId="0" fontId="4" fillId="0" borderId="0" xfId="0" applyFont="1" applyProtection="1">
      <protection locked="0"/>
    </xf>
    <xf numFmtId="0" fontId="4" fillId="0" borderId="1" xfId="0" applyFont="1" applyBorder="1" applyAlignment="1" applyProtection="1">
      <alignment horizontal="center" vertical="center"/>
      <protection hidden="1"/>
    </xf>
    <xf numFmtId="0" fontId="4" fillId="0" borderId="1" xfId="0" quotePrefix="1" applyFont="1" applyBorder="1" applyAlignment="1" applyProtection="1">
      <alignment horizontal="center" vertical="center" wrapText="1"/>
      <protection hidden="1"/>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vertical="center" wrapText="1"/>
      <protection locked="0"/>
    </xf>
    <xf numFmtId="0" fontId="19" fillId="16" borderId="2" xfId="0" applyFont="1" applyFill="1" applyBorder="1" applyAlignment="1" applyProtection="1">
      <protection locked="0"/>
    </xf>
    <xf numFmtId="0" fontId="18" fillId="0" borderId="1" xfId="0" applyFont="1" applyBorder="1" applyAlignment="1" applyProtection="1">
      <alignment vertical="center" wrapText="1"/>
      <protection locked="0"/>
    </xf>
    <xf numFmtId="0" fontId="3" fillId="5" borderId="27"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9" fontId="4" fillId="0" borderId="1" xfId="0" applyNumberFormat="1" applyFont="1" applyBorder="1" applyAlignment="1" applyProtection="1">
      <alignment horizontal="center" vertical="center" wrapText="1"/>
      <protection locked="0"/>
    </xf>
    <xf numFmtId="0" fontId="4" fillId="0" borderId="1" xfId="0" applyFont="1" applyBorder="1" applyProtection="1">
      <protection locked="0"/>
    </xf>
    <xf numFmtId="0" fontId="4" fillId="0" borderId="1" xfId="0" applyFont="1" applyBorder="1" applyAlignment="1" applyProtection="1">
      <alignment horizontal="center"/>
      <protection locked="0"/>
    </xf>
    <xf numFmtId="9" fontId="4" fillId="0" borderId="1" xfId="0" applyNumberFormat="1" applyFont="1" applyBorder="1" applyAlignment="1" applyProtection="1">
      <alignment vertical="center" wrapText="1"/>
      <protection locked="0"/>
    </xf>
    <xf numFmtId="0" fontId="20" fillId="0" borderId="1" xfId="0" applyFont="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xf>
    <xf numFmtId="164" fontId="4" fillId="0" borderId="1" xfId="4"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protection hidden="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wrapText="1"/>
      <protection locked="0"/>
    </xf>
    <xf numFmtId="9" fontId="4" fillId="0" borderId="1" xfId="0" applyNumberFormat="1" applyFont="1" applyFill="1" applyBorder="1" applyAlignment="1" applyProtection="1">
      <alignment horizontal="center"/>
      <protection locked="0"/>
    </xf>
    <xf numFmtId="0" fontId="4" fillId="0" borderId="1" xfId="0" applyFont="1" applyFill="1" applyBorder="1" applyProtection="1">
      <protection locked="0"/>
    </xf>
    <xf numFmtId="164" fontId="4" fillId="0" borderId="1" xfId="4" applyFont="1" applyFill="1" applyBorder="1" applyAlignment="1" applyProtection="1">
      <alignment horizontal="center" vertical="center" wrapText="1"/>
      <protection locked="0"/>
    </xf>
    <xf numFmtId="0" fontId="4" fillId="18" borderId="1" xfId="0" applyFont="1" applyFill="1" applyBorder="1" applyProtection="1">
      <protection locked="0"/>
    </xf>
    <xf numFmtId="0" fontId="4" fillId="17" borderId="1" xfId="0" quotePrefix="1" applyFont="1" applyFill="1" applyBorder="1" applyAlignment="1" applyProtection="1">
      <alignment horizontal="center" vertical="center" wrapText="1"/>
      <protection hidden="1"/>
    </xf>
    <xf numFmtId="0" fontId="3" fillId="6" borderId="11" xfId="0" applyFont="1" applyFill="1" applyBorder="1" applyAlignment="1" applyProtection="1">
      <alignment horizontal="left" vertical="center" wrapText="1"/>
    </xf>
    <xf numFmtId="164" fontId="4" fillId="0" borderId="1" xfId="4" applyFont="1" applyBorder="1" applyAlignment="1" applyProtection="1">
      <alignment vertical="center" wrapText="1"/>
      <protection locked="0"/>
    </xf>
    <xf numFmtId="9" fontId="4" fillId="0" borderId="1" xfId="0" applyNumberFormat="1" applyFont="1" applyFill="1" applyBorder="1" applyAlignment="1" applyProtection="1">
      <alignment vertical="center" wrapText="1"/>
      <protection locked="0"/>
    </xf>
    <xf numFmtId="164" fontId="4" fillId="0" borderId="1" xfId="4"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164" fontId="4" fillId="0" borderId="18" xfId="4" applyFont="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10" borderId="6" xfId="0" applyFont="1" applyFill="1" applyBorder="1" applyAlignment="1" applyProtection="1">
      <alignment horizontal="center" vertical="center" textRotation="90" wrapText="1"/>
      <protection locked="0"/>
    </xf>
    <xf numFmtId="0" fontId="3" fillId="10" borderId="6"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17" fontId="3" fillId="5" borderId="14" xfId="0" applyNumberFormat="1" applyFont="1" applyFill="1" applyBorder="1" applyAlignment="1" applyProtection="1">
      <alignment horizontal="center" vertical="center" wrapText="1"/>
    </xf>
    <xf numFmtId="17" fontId="3" fillId="5" borderId="2" xfId="0" applyNumberFormat="1" applyFont="1" applyFill="1" applyBorder="1" applyAlignment="1" applyProtection="1">
      <alignment horizontal="center" vertical="center" wrapText="1"/>
    </xf>
    <xf numFmtId="0" fontId="15" fillId="0" borderId="0" xfId="0" applyFont="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17" fontId="3" fillId="5" borderId="5" xfId="0" applyNumberFormat="1" applyFont="1" applyFill="1" applyBorder="1" applyAlignment="1" applyProtection="1">
      <alignment horizontal="center" vertical="center" wrapText="1"/>
    </xf>
    <xf numFmtId="17" fontId="3" fillId="5" borderId="4" xfId="0" applyNumberFormat="1" applyFont="1" applyFill="1" applyBorder="1" applyAlignment="1" applyProtection="1">
      <alignment horizontal="center" vertical="center" wrapText="1"/>
    </xf>
    <xf numFmtId="17" fontId="3" fillId="5" borderId="3" xfId="0" applyNumberFormat="1" applyFont="1" applyFill="1" applyBorder="1" applyAlignment="1" applyProtection="1">
      <alignment horizontal="center" vertical="center" wrapText="1"/>
    </xf>
    <xf numFmtId="17" fontId="3" fillId="6" borderId="5" xfId="0" applyNumberFormat="1" applyFont="1" applyFill="1" applyBorder="1" applyAlignment="1" applyProtection="1">
      <alignment horizontal="center" vertical="center" wrapText="1"/>
    </xf>
    <xf numFmtId="17" fontId="3" fillId="6" borderId="4" xfId="0" applyNumberFormat="1" applyFont="1" applyFill="1" applyBorder="1" applyAlignment="1" applyProtection="1">
      <alignment horizontal="center" vertical="center" wrapText="1"/>
    </xf>
    <xf numFmtId="17" fontId="3" fillId="6" borderId="3"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5" fillId="0" borderId="0" xfId="0" applyFont="1" applyAlignment="1" applyProtection="1">
      <alignment horizontal="left"/>
      <protection locked="0"/>
    </xf>
    <xf numFmtId="17" fontId="3" fillId="5" borderId="3" xfId="0" applyNumberFormat="1" applyFont="1" applyFill="1" applyBorder="1" applyAlignment="1" applyProtection="1">
      <alignment horizontal="left" vertical="center" wrapText="1"/>
    </xf>
    <xf numFmtId="17" fontId="3" fillId="5" borderId="2" xfId="0" applyNumberFormat="1" applyFont="1" applyFill="1" applyBorder="1" applyAlignment="1" applyProtection="1">
      <alignment horizontal="left" vertical="center" wrapText="1"/>
    </xf>
    <xf numFmtId="17" fontId="3" fillId="5" borderId="26" xfId="0" applyNumberFormat="1" applyFont="1" applyFill="1" applyBorder="1" applyAlignment="1" applyProtection="1">
      <alignment horizontal="center" vertical="center" wrapText="1"/>
    </xf>
    <xf numFmtId="0" fontId="7" fillId="4" borderId="1" xfId="2" applyFont="1" applyFill="1" applyBorder="1" applyAlignment="1">
      <alignment horizontal="center" vertical="center" wrapText="1"/>
    </xf>
    <xf numFmtId="0" fontId="12" fillId="12" borderId="18" xfId="2" applyFont="1" applyFill="1" applyBorder="1" applyAlignment="1">
      <alignment horizontal="center" vertical="center" wrapText="1"/>
    </xf>
    <xf numFmtId="0" fontId="12" fillId="12" borderId="19" xfId="2" applyFont="1" applyFill="1" applyBorder="1" applyAlignment="1">
      <alignment horizontal="center" vertical="center" wrapText="1"/>
    </xf>
    <xf numFmtId="0" fontId="0" fillId="0" borderId="1" xfId="0" applyBorder="1"/>
    <xf numFmtId="9" fontId="4" fillId="0" borderId="1" xfId="3" applyFont="1" applyBorder="1" applyAlignment="1" applyProtection="1">
      <alignment horizontal="center" vertical="center"/>
      <protection hidden="1"/>
    </xf>
    <xf numFmtId="9" fontId="4" fillId="0" borderId="1" xfId="3" applyFont="1" applyBorder="1" applyAlignment="1" applyProtection="1">
      <alignment horizontal="center" vertical="center" wrapText="1"/>
      <protection locked="0"/>
    </xf>
    <xf numFmtId="9" fontId="4" fillId="0" borderId="1" xfId="3" applyFont="1" applyBorder="1" applyAlignment="1" applyProtection="1">
      <alignment vertical="center" wrapText="1"/>
      <protection locked="0"/>
    </xf>
    <xf numFmtId="9" fontId="0" fillId="0" borderId="0" xfId="3" applyFont="1"/>
    <xf numFmtId="9" fontId="15" fillId="0" borderId="0" xfId="3" applyFont="1" applyAlignment="1" applyProtection="1">
      <alignment horizontal="center"/>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164" fontId="13" fillId="0" borderId="1" xfId="4"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1" xfId="0" applyFont="1" applyBorder="1" applyProtection="1">
      <protection locked="0"/>
    </xf>
    <xf numFmtId="0" fontId="13" fillId="0" borderId="1" xfId="0" applyFont="1" applyBorder="1" applyAlignment="1" applyProtection="1">
      <alignment horizontal="center"/>
      <protection locked="0"/>
    </xf>
    <xf numFmtId="0" fontId="13" fillId="0" borderId="1" xfId="0" applyFont="1" applyBorder="1" applyAlignment="1" applyProtection="1">
      <alignment vertical="center" wrapText="1"/>
      <protection locked="0"/>
    </xf>
    <xf numFmtId="0" fontId="21" fillId="0" borderId="1" xfId="0" applyFont="1" applyBorder="1"/>
    <xf numFmtId="0" fontId="4" fillId="0" borderId="1" xfId="3" applyNumberFormat="1" applyFont="1" applyBorder="1" applyAlignment="1" applyProtection="1">
      <alignment vertical="center" wrapText="1"/>
      <protection locked="0"/>
    </xf>
    <xf numFmtId="164" fontId="4" fillId="0" borderId="1" xfId="4" applyFont="1" applyFill="1" applyBorder="1" applyAlignment="1" applyProtection="1">
      <alignment horizontal="center" vertical="center"/>
      <protection locked="0"/>
    </xf>
    <xf numFmtId="0" fontId="22" fillId="0" borderId="1" xfId="0" applyFont="1" applyBorder="1" applyAlignment="1" applyProtection="1">
      <alignment vertical="center" wrapText="1"/>
      <protection locked="0"/>
    </xf>
    <xf numFmtId="9" fontId="22" fillId="0" borderId="1" xfId="3" applyFont="1" applyBorder="1" applyAlignment="1" applyProtection="1">
      <alignment vertical="center" wrapText="1"/>
      <protection locked="0"/>
    </xf>
    <xf numFmtId="166" fontId="22" fillId="0" borderId="31" xfId="3" applyNumberFormat="1" applyFont="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9" fillId="16" borderId="1" xfId="0" applyFont="1" applyFill="1" applyBorder="1" applyAlignment="1" applyProtection="1">
      <alignment vertical="center" wrapText="1"/>
      <protection locked="0"/>
    </xf>
    <xf numFmtId="0" fontId="0" fillId="16" borderId="0" xfId="0" applyFill="1"/>
    <xf numFmtId="0" fontId="21"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1" xfId="0" quotePrefix="1" applyFont="1" applyBorder="1" applyAlignment="1" applyProtection="1">
      <alignment horizontal="center" vertical="center" wrapText="1"/>
      <protection locked="0"/>
    </xf>
    <xf numFmtId="0" fontId="21" fillId="0" borderId="1" xfId="0" quotePrefix="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16" borderId="1" xfId="0" quotePrefix="1" applyFont="1" applyFill="1" applyBorder="1" applyAlignment="1" applyProtection="1">
      <alignment horizontal="center" vertical="center" wrapText="1"/>
      <protection hidden="1"/>
    </xf>
    <xf numFmtId="0" fontId="4" fillId="16" borderId="1" xfId="0" applyFont="1" applyFill="1" applyBorder="1" applyAlignment="1" applyProtection="1">
      <alignment horizontal="left" vertical="center" wrapText="1"/>
      <protection locked="0"/>
    </xf>
    <xf numFmtId="0" fontId="4" fillId="16" borderId="1" xfId="0" applyFont="1" applyFill="1" applyBorder="1" applyAlignment="1" applyProtection="1">
      <alignment horizontal="left" vertical="center"/>
      <protection locked="0"/>
    </xf>
    <xf numFmtId="0" fontId="4" fillId="16" borderId="1" xfId="0" applyFont="1" applyFill="1" applyBorder="1" applyAlignment="1" applyProtection="1">
      <alignment horizontal="left" vertical="center"/>
      <protection hidden="1"/>
    </xf>
    <xf numFmtId="0" fontId="0" fillId="0" borderId="1" xfId="0" applyBorder="1" applyAlignment="1">
      <alignment horizontal="center"/>
    </xf>
    <xf numFmtId="0" fontId="4" fillId="0" borderId="1" xfId="0" applyFont="1" applyBorder="1" applyAlignment="1" applyProtection="1">
      <alignment wrapText="1"/>
      <protection locked="0"/>
    </xf>
    <xf numFmtId="0" fontId="4" fillId="0" borderId="1" xfId="0" applyFont="1" applyBorder="1" applyAlignment="1" applyProtection="1">
      <alignment horizontal="left" wrapText="1"/>
      <protection locked="0"/>
    </xf>
    <xf numFmtId="0" fontId="0" fillId="0" borderId="1" xfId="0" applyBorder="1" applyAlignment="1">
      <alignment wrapText="1"/>
    </xf>
    <xf numFmtId="0" fontId="9" fillId="16" borderId="30" xfId="0" applyFont="1" applyFill="1" applyBorder="1" applyAlignment="1" applyProtection="1">
      <alignment horizontal="center" vertical="center" wrapText="1"/>
      <protection locked="0"/>
    </xf>
    <xf numFmtId="0" fontId="9" fillId="16" borderId="1" xfId="0" applyFont="1" applyFill="1" applyBorder="1" applyAlignment="1" applyProtection="1">
      <alignment horizontal="center" vertical="center" wrapText="1"/>
      <protection locked="0"/>
    </xf>
    <xf numFmtId="0" fontId="9" fillId="16" borderId="1" xfId="0" applyFont="1" applyFill="1" applyBorder="1" applyAlignment="1" applyProtection="1">
      <alignment horizontal="left" vertical="center" wrapText="1"/>
      <protection locked="0"/>
    </xf>
    <xf numFmtId="0" fontId="9" fillId="16" borderId="19"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4" fillId="19" borderId="1" xfId="0" applyFont="1" applyFill="1" applyBorder="1" applyAlignment="1" applyProtection="1">
      <alignment vertical="center" wrapText="1"/>
      <protection locked="0"/>
    </xf>
    <xf numFmtId="164" fontId="9" fillId="16" borderId="1" xfId="4" applyFont="1" applyFill="1" applyBorder="1" applyAlignment="1" applyProtection="1">
      <alignment horizontal="center" vertical="center" wrapText="1"/>
      <protection locked="0"/>
    </xf>
    <xf numFmtId="0" fontId="9" fillId="16" borderId="1" xfId="0" applyFont="1" applyFill="1" applyBorder="1" applyAlignment="1" applyProtection="1">
      <alignment horizontal="center" vertical="center" wrapText="1"/>
      <protection hidden="1"/>
    </xf>
    <xf numFmtId="164" fontId="9" fillId="16" borderId="30" xfId="4" applyFont="1" applyFill="1" applyBorder="1" applyAlignment="1" applyProtection="1">
      <alignment horizontal="center" vertical="center" wrapText="1"/>
      <protection locked="0"/>
    </xf>
    <xf numFmtId="9" fontId="9" fillId="16" borderId="1" xfId="0" applyNumberFormat="1" applyFont="1" applyFill="1" applyBorder="1" applyAlignment="1" applyProtection="1">
      <alignment horizontal="center" vertical="center" wrapText="1"/>
      <protection locked="0"/>
    </xf>
    <xf numFmtId="9" fontId="9" fillId="16" borderId="1" xfId="3" applyFont="1" applyFill="1" applyBorder="1" applyAlignment="1" applyProtection="1">
      <alignment horizontal="center" vertical="center" wrapText="1"/>
      <protection locked="0"/>
    </xf>
    <xf numFmtId="9" fontId="13" fillId="0" borderId="1" xfId="0" applyNumberFormat="1" applyFont="1" applyBorder="1" applyAlignment="1" applyProtection="1">
      <alignment horizontal="left" vertical="center" wrapText="1"/>
      <protection locked="0"/>
    </xf>
    <xf numFmtId="9" fontId="4" fillId="0" borderId="1" xfId="0" applyNumberFormat="1" applyFont="1" applyBorder="1" applyAlignment="1" applyProtection="1">
      <alignment horizontal="center" vertical="center"/>
      <protection locked="0"/>
    </xf>
    <xf numFmtId="0" fontId="21" fillId="16" borderId="1" xfId="0" quotePrefix="1" applyFont="1" applyFill="1" applyBorder="1" applyAlignment="1" applyProtection="1">
      <alignment horizontal="center" vertical="center" wrapText="1"/>
      <protection locked="0"/>
    </xf>
    <xf numFmtId="9" fontId="4" fillId="0" borderId="1" xfId="3" applyFont="1" applyBorder="1" applyAlignment="1" applyProtection="1">
      <alignment horizontal="left" vertical="center" wrapText="1"/>
      <protection locked="0"/>
    </xf>
    <xf numFmtId="0" fontId="0" fillId="0" borderId="1" xfId="0" applyBorder="1" applyAlignment="1">
      <alignment horizontal="left"/>
    </xf>
    <xf numFmtId="9" fontId="0" fillId="0" borderId="1" xfId="0" applyNumberFormat="1" applyBorder="1" applyAlignment="1">
      <alignment horizontal="center" vertical="center"/>
    </xf>
    <xf numFmtId="0" fontId="1" fillId="16" borderId="1" xfId="0" applyFont="1" applyFill="1" applyBorder="1" applyAlignment="1" applyProtection="1">
      <alignment horizontal="center" vertical="center" wrapText="1"/>
      <protection locked="0" hidden="1"/>
    </xf>
    <xf numFmtId="0" fontId="1" fillId="16" borderId="1" xfId="0" applyFont="1" applyFill="1" applyBorder="1" applyAlignment="1" applyProtection="1">
      <alignment horizontal="left" vertical="center" wrapText="1"/>
      <protection locked="0" hidden="1"/>
    </xf>
    <xf numFmtId="0" fontId="1" fillId="16" borderId="1" xfId="0" quotePrefix="1" applyFont="1" applyFill="1" applyBorder="1" applyAlignment="1" applyProtection="1">
      <alignment horizontal="center" vertical="center" wrapText="1"/>
      <protection locked="0" hidden="1"/>
    </xf>
    <xf numFmtId="0" fontId="21" fillId="0" borderId="32" xfId="0" applyFont="1" applyBorder="1" applyAlignment="1" applyProtection="1">
      <alignment horizontal="center" vertical="center" wrapText="1"/>
      <protection locked="0"/>
    </xf>
    <xf numFmtId="0" fontId="0" fillId="0" borderId="32" xfId="0" applyBorder="1"/>
    <xf numFmtId="0" fontId="0" fillId="0" borderId="32" xfId="0" applyBorder="1" applyAlignment="1">
      <alignment horizontal="center"/>
    </xf>
    <xf numFmtId="0" fontId="4" fillId="0" borderId="32" xfId="0" applyFont="1" applyBorder="1" applyAlignment="1" applyProtection="1">
      <alignment vertical="center" wrapText="1"/>
      <protection locked="0"/>
    </xf>
    <xf numFmtId="9" fontId="4" fillId="0" borderId="32" xfId="0" applyNumberFormat="1" applyFont="1" applyBorder="1" applyAlignment="1" applyProtection="1">
      <alignment horizontal="center" vertical="center" wrapText="1"/>
      <protection locked="0"/>
    </xf>
    <xf numFmtId="0" fontId="0" fillId="0" borderId="32" xfId="0" applyBorder="1" applyAlignment="1">
      <alignment horizontal="left"/>
    </xf>
    <xf numFmtId="0" fontId="4" fillId="0" borderId="32" xfId="0" applyFont="1" applyBorder="1" applyAlignment="1" applyProtection="1">
      <alignment horizontal="left" vertical="center" wrapText="1"/>
      <protection locked="0"/>
    </xf>
    <xf numFmtId="9" fontId="4" fillId="0" borderId="32" xfId="3" applyFont="1" applyBorder="1" applyAlignment="1" applyProtection="1">
      <alignment horizontal="center" vertical="center"/>
      <protection hidden="1"/>
    </xf>
    <xf numFmtId="0" fontId="25" fillId="20" borderId="1" xfId="0" applyFont="1" applyFill="1" applyBorder="1" applyAlignment="1">
      <alignment horizontal="center" vertical="center"/>
    </xf>
    <xf numFmtId="0" fontId="25" fillId="20" borderId="32" xfId="0" applyFont="1" applyFill="1" applyBorder="1" applyAlignment="1">
      <alignment horizontal="center" vertical="center"/>
    </xf>
    <xf numFmtId="0" fontId="20" fillId="20" borderId="32" xfId="0" applyFont="1" applyFill="1" applyBorder="1" applyAlignment="1" applyProtection="1">
      <alignment horizontal="center" vertical="center" wrapText="1"/>
      <protection hidden="1"/>
    </xf>
    <xf numFmtId="0" fontId="20" fillId="20" borderId="32" xfId="0" applyFont="1" applyFill="1" applyBorder="1" applyAlignment="1" applyProtection="1">
      <alignment vertical="center" wrapText="1"/>
      <protection locked="0"/>
    </xf>
    <xf numFmtId="0" fontId="20" fillId="20" borderId="32" xfId="0" applyFont="1" applyFill="1" applyBorder="1" applyAlignment="1" applyProtection="1">
      <alignment horizontal="center" vertical="center" wrapText="1"/>
      <protection locked="0"/>
    </xf>
    <xf numFmtId="9" fontId="20" fillId="20" borderId="32" xfId="0" applyNumberFormat="1" applyFont="1" applyFill="1" applyBorder="1" applyAlignment="1" applyProtection="1">
      <alignment horizontal="center" vertical="center"/>
      <protection hidden="1"/>
    </xf>
    <xf numFmtId="0" fontId="25" fillId="20" borderId="19" xfId="0" applyFont="1" applyFill="1" applyBorder="1" applyAlignment="1">
      <alignment horizontal="center" vertical="center"/>
    </xf>
    <xf numFmtId="0" fontId="25" fillId="20" borderId="33" xfId="0" applyFont="1" applyFill="1" applyBorder="1" applyAlignment="1">
      <alignment horizontal="center" vertical="center"/>
    </xf>
    <xf numFmtId="0" fontId="20" fillId="20" borderId="33" xfId="0" applyFont="1" applyFill="1" applyBorder="1" applyAlignment="1" applyProtection="1">
      <alignment horizontal="center" vertical="center" wrapText="1"/>
      <protection hidden="1"/>
    </xf>
    <xf numFmtId="0" fontId="20" fillId="20" borderId="33" xfId="0" applyFont="1" applyFill="1" applyBorder="1" applyAlignment="1" applyProtection="1">
      <alignment vertical="center" wrapText="1"/>
      <protection locked="0"/>
    </xf>
    <xf numFmtId="0" fontId="20" fillId="20" borderId="33" xfId="0" applyFont="1" applyFill="1" applyBorder="1" applyAlignment="1" applyProtection="1">
      <alignment horizontal="center" vertical="center" wrapText="1"/>
      <protection locked="0"/>
    </xf>
    <xf numFmtId="9" fontId="20" fillId="20" borderId="33" xfId="0" applyNumberFormat="1" applyFont="1" applyFill="1" applyBorder="1" applyAlignment="1" applyProtection="1">
      <alignment horizontal="center" vertical="center"/>
      <protection hidden="1"/>
    </xf>
    <xf numFmtId="0" fontId="20" fillId="20" borderId="0" xfId="0" applyFont="1" applyFill="1" applyBorder="1" applyAlignment="1" applyProtection="1">
      <alignment vertical="center" wrapText="1"/>
      <protection locked="0"/>
    </xf>
    <xf numFmtId="9" fontId="20" fillId="20" borderId="0" xfId="0" applyNumberFormat="1" applyFont="1" applyFill="1" applyBorder="1" applyAlignment="1" applyProtection="1">
      <alignment horizontal="center" vertical="center"/>
      <protection hidden="1"/>
    </xf>
    <xf numFmtId="0" fontId="9" fillId="8" borderId="32" xfId="0" applyFont="1" applyFill="1" applyBorder="1" applyAlignment="1" applyProtection="1">
      <alignment horizontal="left" vertical="center" wrapText="1"/>
      <protection locked="0" hidden="1"/>
    </xf>
    <xf numFmtId="0" fontId="9" fillId="8" borderId="1" xfId="0" applyFont="1" applyFill="1" applyBorder="1" applyAlignment="1" applyProtection="1">
      <alignment vertical="center" wrapText="1"/>
      <protection locked="0" hidden="1"/>
    </xf>
    <xf numFmtId="0" fontId="9" fillId="8" borderId="1" xfId="0" applyFont="1" applyFill="1" applyBorder="1" applyAlignment="1">
      <alignment vertical="center" wrapText="1"/>
    </xf>
    <xf numFmtId="0" fontId="9" fillId="8" borderId="1" xfId="0" quotePrefix="1" applyFont="1" applyFill="1" applyBorder="1" applyAlignment="1" applyProtection="1">
      <alignment horizontal="center" vertical="center" wrapText="1"/>
      <protection locked="0" hidden="1"/>
    </xf>
    <xf numFmtId="0" fontId="9" fillId="8" borderId="1" xfId="0" applyFont="1" applyFill="1" applyBorder="1" applyAlignment="1" applyProtection="1">
      <alignment horizontal="center" vertical="center" wrapText="1"/>
      <protection locked="0" hidden="1"/>
    </xf>
    <xf numFmtId="0" fontId="9" fillId="8" borderId="1" xfId="0" applyFont="1" applyFill="1" applyBorder="1" applyAlignment="1" applyProtection="1">
      <alignment horizontal="left" vertical="center" wrapText="1"/>
      <protection locked="0" hidden="1"/>
    </xf>
    <xf numFmtId="0" fontId="9" fillId="8" borderId="1" xfId="0" applyFont="1" applyFill="1" applyBorder="1" applyAlignment="1" applyProtection="1">
      <alignment horizontal="center" vertical="center" wrapText="1"/>
      <protection locked="0"/>
    </xf>
    <xf numFmtId="9" fontId="9" fillId="8" borderId="1" xfId="0" applyNumberFormat="1" applyFont="1" applyFill="1" applyBorder="1" applyAlignment="1" applyProtection="1">
      <alignment horizontal="center" vertical="center" wrapText="1"/>
      <protection locked="0"/>
    </xf>
    <xf numFmtId="9" fontId="9" fillId="8" borderId="1" xfId="3"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9" fillId="8" borderId="1" xfId="0" applyFont="1" applyFill="1" applyBorder="1" applyAlignment="1">
      <alignment horizontal="left" vertical="center" wrapText="1"/>
    </xf>
    <xf numFmtId="0" fontId="9" fillId="8" borderId="1" xfId="0" applyFont="1" applyFill="1" applyBorder="1" applyAlignment="1" applyProtection="1">
      <alignment vertical="center" wrapText="1"/>
      <protection locked="0"/>
    </xf>
    <xf numFmtId="0" fontId="9" fillId="8" borderId="1" xfId="0" quotePrefix="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pplyProtection="1">
      <alignment horizontal="center" vertical="center" wrapText="1"/>
      <protection hidden="1"/>
    </xf>
    <xf numFmtId="0" fontId="9" fillId="8" borderId="1" xfId="0" applyFont="1" applyFill="1" applyBorder="1" applyAlignment="1" applyProtection="1">
      <alignment horizontal="left" vertical="center" wrapText="1"/>
      <protection locked="0"/>
    </xf>
    <xf numFmtId="10" fontId="9" fillId="8" borderId="1" xfId="0" applyNumberFormat="1" applyFont="1" applyFill="1" applyBorder="1" applyAlignment="1" applyProtection="1">
      <alignment horizontal="center" vertical="center" wrapText="1"/>
      <protection locked="0"/>
    </xf>
    <xf numFmtId="41" fontId="9" fillId="8" borderId="1" xfId="6" applyFont="1" applyFill="1" applyBorder="1" applyAlignment="1" applyProtection="1">
      <alignment horizontal="center" vertical="center" wrapText="1"/>
      <protection locked="0"/>
    </xf>
    <xf numFmtId="41" fontId="9" fillId="8" borderId="1" xfId="6" applyFont="1" applyFill="1" applyBorder="1" applyAlignment="1" applyProtection="1">
      <alignment horizontal="center" vertical="center" wrapText="1"/>
      <protection hidden="1"/>
    </xf>
    <xf numFmtId="41" fontId="9" fillId="8" borderId="1" xfId="99" applyNumberFormat="1" applyFont="1" applyFill="1" applyBorder="1" applyAlignment="1" applyProtection="1">
      <alignment horizontal="center" vertical="center" wrapText="1"/>
      <protection locked="0"/>
    </xf>
    <xf numFmtId="43" fontId="9" fillId="8" borderId="1" xfId="99" applyFont="1" applyFill="1" applyBorder="1" applyAlignment="1" applyProtection="1">
      <alignment horizontal="center" vertical="center" wrapText="1"/>
      <protection locked="0"/>
    </xf>
    <xf numFmtId="0" fontId="9" fillId="17" borderId="1" xfId="0" applyFont="1" applyFill="1" applyBorder="1" applyAlignment="1" applyProtection="1">
      <alignment horizontal="left" vertical="center" wrapText="1"/>
      <protection locked="0" hidden="1"/>
    </xf>
    <xf numFmtId="0" fontId="9" fillId="17" borderId="1" xfId="0" applyFont="1" applyFill="1" applyBorder="1" applyAlignment="1" applyProtection="1">
      <alignment vertical="center" wrapText="1"/>
      <protection locked="0" hidden="1"/>
    </xf>
    <xf numFmtId="0" fontId="9" fillId="17" borderId="1" xfId="0" applyFont="1" applyFill="1" applyBorder="1" applyAlignment="1">
      <alignment vertical="center" wrapText="1"/>
    </xf>
    <xf numFmtId="0" fontId="9" fillId="17" borderId="1" xfId="0" quotePrefix="1" applyFont="1" applyFill="1" applyBorder="1" applyAlignment="1" applyProtection="1">
      <alignment horizontal="center" vertical="center" wrapText="1"/>
      <protection locked="0" hidden="1"/>
    </xf>
    <xf numFmtId="0" fontId="9" fillId="17" borderId="1" xfId="0" applyFont="1" applyFill="1" applyBorder="1" applyAlignment="1" applyProtection="1">
      <alignment horizontal="center" vertical="center" wrapText="1"/>
      <protection locked="0" hidden="1"/>
    </xf>
    <xf numFmtId="0" fontId="9" fillId="17" borderId="1" xfId="0" applyFont="1" applyFill="1" applyBorder="1" applyAlignment="1">
      <alignment horizontal="center" vertical="center" wrapText="1"/>
    </xf>
    <xf numFmtId="0" fontId="9" fillId="17" borderId="1" xfId="0" applyFont="1" applyFill="1" applyBorder="1" applyAlignment="1" applyProtection="1">
      <alignment horizontal="center" vertical="center" wrapText="1"/>
      <protection locked="0"/>
    </xf>
    <xf numFmtId="0" fontId="9" fillId="17" borderId="1" xfId="0" applyFont="1" applyFill="1" applyBorder="1" applyAlignment="1" applyProtection="1">
      <alignment horizontal="center" vertical="center" wrapText="1"/>
      <protection hidden="1"/>
    </xf>
    <xf numFmtId="0" fontId="9" fillId="8" borderId="1" xfId="0" applyFont="1" applyFill="1" applyBorder="1" applyAlignment="1" applyProtection="1">
      <alignment horizontal="left" vertical="top" wrapText="1"/>
      <protection locked="0" hidden="1"/>
    </xf>
    <xf numFmtId="0" fontId="9" fillId="8" borderId="1" xfId="0" quotePrefix="1" applyFont="1" applyFill="1" applyBorder="1" applyAlignment="1" applyProtection="1">
      <alignment horizontal="left" vertical="center" wrapText="1"/>
      <protection locked="0" hidden="1"/>
    </xf>
    <xf numFmtId="3" fontId="9" fillId="8" borderId="1" xfId="0" applyNumberFormat="1" applyFont="1" applyFill="1" applyBorder="1" applyAlignment="1" applyProtection="1">
      <alignment horizontal="center" vertical="center" wrapText="1"/>
      <protection locked="0"/>
    </xf>
    <xf numFmtId="1" fontId="9" fillId="8" borderId="1" xfId="0" applyNumberFormat="1" applyFont="1" applyFill="1" applyBorder="1" applyAlignment="1" applyProtection="1">
      <alignment vertical="center" wrapText="1"/>
      <protection locked="0"/>
    </xf>
    <xf numFmtId="0" fontId="9" fillId="17" borderId="1" xfId="0" applyFont="1" applyFill="1" applyBorder="1" applyAlignment="1" applyProtection="1">
      <alignment vertical="center" wrapText="1"/>
      <protection locked="0"/>
    </xf>
    <xf numFmtId="0" fontId="9" fillId="8" borderId="32" xfId="0" applyFont="1" applyFill="1" applyBorder="1" applyAlignment="1" applyProtection="1">
      <alignment vertical="center" wrapText="1"/>
      <protection locked="0"/>
    </xf>
    <xf numFmtId="0" fontId="9" fillId="8" borderId="32" xfId="0" applyFont="1" applyFill="1" applyBorder="1" applyAlignment="1">
      <alignment vertical="center" wrapText="1"/>
    </xf>
    <xf numFmtId="0" fontId="9" fillId="8" borderId="32" xfId="0" applyFont="1" applyFill="1" applyBorder="1" applyAlignment="1" applyProtection="1">
      <alignment vertical="center" wrapText="1"/>
      <protection locked="0" hidden="1"/>
    </xf>
    <xf numFmtId="0" fontId="9" fillId="8" borderId="32" xfId="0" applyFont="1" applyFill="1" applyBorder="1" applyAlignment="1">
      <alignment horizontal="center" vertical="center" wrapText="1"/>
    </xf>
    <xf numFmtId="0" fontId="9" fillId="8" borderId="32" xfId="0" applyFont="1" applyFill="1" applyBorder="1" applyAlignment="1" applyProtection="1">
      <alignment horizontal="center" vertical="center" wrapText="1"/>
      <protection locked="0"/>
    </xf>
    <xf numFmtId="0" fontId="9" fillId="8" borderId="32" xfId="0" applyFont="1" applyFill="1" applyBorder="1" applyAlignment="1" applyProtection="1">
      <alignment horizontal="left" vertical="center" wrapText="1"/>
      <protection locked="0"/>
    </xf>
    <xf numFmtId="0" fontId="9" fillId="8" borderId="32" xfId="0" applyFont="1" applyFill="1" applyBorder="1" applyAlignment="1" applyProtection="1">
      <alignment horizontal="center" vertical="center" wrapText="1"/>
      <protection hidden="1"/>
    </xf>
    <xf numFmtId="0" fontId="9" fillId="0" borderId="1" xfId="0" applyFont="1" applyBorder="1" applyAlignment="1">
      <alignment horizontal="left" vertical="center" wrapText="1"/>
    </xf>
    <xf numFmtId="0" fontId="9" fillId="0" borderId="1" xfId="0" applyFont="1" applyBorder="1" applyAlignment="1" applyProtection="1">
      <alignment vertical="center" wrapText="1"/>
      <protection locked="0"/>
    </xf>
    <xf numFmtId="0" fontId="9" fillId="0" borderId="1" xfId="0" applyFont="1" applyBorder="1" applyAlignment="1">
      <alignment vertical="center" wrapText="1"/>
    </xf>
    <xf numFmtId="0" fontId="9" fillId="0" borderId="1" xfId="0" quotePrefix="1" applyFont="1" applyBorder="1" applyAlignment="1" applyProtection="1">
      <alignment horizontal="center" vertical="center" wrapText="1"/>
      <protection locked="0" hidden="1"/>
    </xf>
    <xf numFmtId="0" fontId="9" fillId="0" borderId="1" xfId="0" applyFont="1" applyBorder="1" applyAlignment="1" applyProtection="1">
      <alignment vertical="center" wrapText="1"/>
      <protection locked="0" hidden="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hidden="1"/>
    </xf>
    <xf numFmtId="9" fontId="9" fillId="0" borderId="1" xfId="0" applyNumberFormat="1" applyFont="1" applyBorder="1" applyAlignment="1" applyProtection="1">
      <alignment horizontal="center" vertical="center" wrapText="1"/>
      <protection locked="0"/>
    </xf>
    <xf numFmtId="9" fontId="9" fillId="8" borderId="1" xfId="0" applyNumberFormat="1" applyFont="1" applyFill="1" applyBorder="1" applyAlignment="1" applyProtection="1">
      <alignment horizontal="center" vertical="center" wrapText="1"/>
      <protection hidden="1"/>
    </xf>
    <xf numFmtId="9" fontId="9" fillId="8" borderId="1" xfId="0" applyNumberFormat="1" applyFont="1" applyFill="1" applyBorder="1" applyAlignment="1">
      <alignment horizontal="center" vertical="center" wrapText="1"/>
    </xf>
    <xf numFmtId="0" fontId="9" fillId="17" borderId="32" xfId="0" applyFont="1" applyFill="1" applyBorder="1" applyAlignment="1" applyProtection="1">
      <alignment horizontal="left" vertical="center" wrapText="1"/>
      <protection locked="0" hidden="1"/>
    </xf>
    <xf numFmtId="9" fontId="9" fillId="17" borderId="1" xfId="0" applyNumberFormat="1" applyFont="1" applyFill="1" applyBorder="1" applyAlignment="1" applyProtection="1">
      <alignment horizontal="center" vertical="center" wrapText="1"/>
      <protection locked="0"/>
    </xf>
    <xf numFmtId="9" fontId="9" fillId="17" borderId="1" xfId="0" applyNumberFormat="1" applyFont="1" applyFill="1" applyBorder="1" applyAlignment="1" applyProtection="1">
      <alignment horizontal="center" vertical="center" wrapText="1"/>
      <protection hidden="1"/>
    </xf>
    <xf numFmtId="0" fontId="9" fillId="0" borderId="32" xfId="0" applyFont="1" applyBorder="1" applyAlignment="1" applyProtection="1">
      <alignment horizontal="left" vertical="center" wrapText="1"/>
      <protection locked="0" hidden="1"/>
    </xf>
    <xf numFmtId="0" fontId="9" fillId="0" borderId="1" xfId="0" quotePrefix="1" applyFont="1" applyBorder="1" applyAlignment="1" applyProtection="1">
      <alignment horizontal="center" vertical="center" wrapText="1"/>
      <protection locked="0"/>
    </xf>
    <xf numFmtId="0" fontId="9" fillId="0" borderId="1" xfId="0" quotePrefix="1"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9" fontId="9" fillId="0" borderId="1" xfId="0" applyNumberFormat="1" applyFont="1" applyBorder="1" applyAlignment="1" applyProtection="1">
      <alignment horizontal="center" vertical="center" wrapText="1"/>
      <protection hidden="1"/>
    </xf>
    <xf numFmtId="9" fontId="26" fillId="0" borderId="1" xfId="0" applyNumberFormat="1" applyFont="1" applyBorder="1" applyAlignment="1" applyProtection="1">
      <alignment horizontal="center" vertical="center" wrapText="1"/>
      <protection locked="0"/>
    </xf>
    <xf numFmtId="9" fontId="9" fillId="0" borderId="1" xfId="6" applyNumberFormat="1" applyFont="1" applyBorder="1" applyAlignment="1" applyProtection="1">
      <alignment horizontal="center" vertical="center" wrapText="1"/>
      <protection locked="0"/>
    </xf>
    <xf numFmtId="10" fontId="9" fillId="0" borderId="1" xfId="0" applyNumberFormat="1" applyFont="1" applyBorder="1" applyAlignment="1" applyProtection="1">
      <alignment horizontal="center" vertical="center" wrapText="1"/>
      <protection locked="0"/>
    </xf>
    <xf numFmtId="9" fontId="9" fillId="0" borderId="1" xfId="3" applyFont="1" applyBorder="1" applyAlignment="1" applyProtection="1">
      <alignment horizontal="center" vertical="center" wrapText="1"/>
      <protection locked="0"/>
    </xf>
    <xf numFmtId="166" fontId="9" fillId="0" borderId="1" xfId="3" applyNumberFormat="1" applyFont="1" applyBorder="1" applyAlignment="1" applyProtection="1">
      <alignment horizontal="center" vertical="center" wrapText="1"/>
      <protection locked="0"/>
    </xf>
    <xf numFmtId="0" fontId="9" fillId="8" borderId="1" xfId="0" quotePrefix="1" applyFont="1" applyFill="1" applyBorder="1" applyAlignment="1" applyProtection="1">
      <alignment vertical="center" wrapText="1"/>
      <protection locked="0" hidden="1"/>
    </xf>
    <xf numFmtId="0" fontId="9" fillId="0" borderId="0" xfId="0" applyFont="1" applyProtection="1">
      <protection locked="0"/>
    </xf>
    <xf numFmtId="0" fontId="9" fillId="0" borderId="1" xfId="0" applyFont="1" applyBorder="1" applyAlignment="1" applyProtection="1">
      <alignment horizontal="center" vertical="center" wrapText="1"/>
      <protection locked="0" hidden="1"/>
    </xf>
    <xf numFmtId="0" fontId="9" fillId="8" borderId="1" xfId="0" quotePrefix="1" applyFont="1" applyFill="1" applyBorder="1" applyAlignment="1" applyProtection="1">
      <alignment horizontal="center" vertical="center" wrapText="1"/>
      <protection locked="0"/>
    </xf>
    <xf numFmtId="0" fontId="9" fillId="16" borderId="1" xfId="0" applyFont="1" applyFill="1" applyBorder="1" applyAlignment="1" applyProtection="1">
      <alignment horizontal="center" vertical="center" wrapText="1"/>
      <protection locked="0" hidden="1"/>
    </xf>
    <xf numFmtId="167" fontId="9" fillId="16" borderId="1" xfId="5" applyNumberFormat="1" applyFont="1" applyFill="1" applyBorder="1" applyAlignment="1" applyProtection="1">
      <alignment horizontal="center" vertical="center" wrapText="1"/>
      <protection locked="0" hidden="1"/>
    </xf>
    <xf numFmtId="168" fontId="9" fillId="16" borderId="1" xfId="3" applyNumberFormat="1" applyFont="1" applyFill="1" applyBorder="1" applyAlignment="1" applyProtection="1">
      <alignment horizontal="center" vertical="center" wrapText="1"/>
      <protection locked="0"/>
    </xf>
    <xf numFmtId="0" fontId="9" fillId="16" borderId="0" xfId="0" applyFont="1" applyFill="1" applyAlignment="1" applyProtection="1">
      <alignment horizontal="center" vertical="center" wrapText="1"/>
      <protection locked="0" hidden="1"/>
    </xf>
    <xf numFmtId="10" fontId="9" fillId="16" borderId="1" xfId="0" applyNumberFormat="1" applyFont="1" applyFill="1" applyBorder="1" applyAlignment="1">
      <alignment horizontal="center" vertical="center"/>
    </xf>
    <xf numFmtId="0" fontId="9" fillId="16" borderId="1" xfId="0" applyFont="1" applyFill="1" applyBorder="1" applyAlignment="1">
      <alignment horizontal="center" vertical="center"/>
    </xf>
    <xf numFmtId="10" fontId="9" fillId="16" borderId="1" xfId="0" applyNumberFormat="1" applyFont="1" applyFill="1" applyBorder="1" applyAlignment="1" applyProtection="1">
      <alignment horizontal="center" vertical="center"/>
      <protection locked="0"/>
    </xf>
    <xf numFmtId="10" fontId="9" fillId="16" borderId="0" xfId="0" applyNumberFormat="1" applyFont="1" applyFill="1" applyAlignment="1" applyProtection="1">
      <alignment horizontal="center" vertical="center"/>
      <protection locked="0"/>
    </xf>
    <xf numFmtId="9" fontId="9" fillId="16" borderId="1" xfId="0" applyNumberFormat="1" applyFont="1" applyFill="1" applyBorder="1" applyAlignment="1" applyProtection="1">
      <alignment horizontal="center" vertical="center" wrapText="1"/>
      <protection locked="0" hidden="1"/>
    </xf>
    <xf numFmtId="0" fontId="26"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26" fillId="0" borderId="1" xfId="0" applyFont="1" applyBorder="1" applyAlignment="1" applyProtection="1">
      <alignment horizontal="center" vertical="center" wrapText="1"/>
      <protection locked="0"/>
    </xf>
    <xf numFmtId="166" fontId="9" fillId="0" borderId="1" xfId="0" applyNumberFormat="1" applyFont="1" applyBorder="1" applyAlignment="1" applyProtection="1">
      <alignment horizontal="center" vertical="center" wrapText="1"/>
      <protection locked="0"/>
    </xf>
    <xf numFmtId="9" fontId="9" fillId="0" borderId="1" xfId="3" applyFont="1" applyBorder="1" applyAlignment="1" applyProtection="1">
      <alignment horizontal="center" vertical="center" wrapText="1"/>
      <protection locked="0" hidden="1"/>
    </xf>
    <xf numFmtId="10" fontId="9" fillId="16" borderId="1" xfId="0" applyNumberFormat="1" applyFont="1" applyFill="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hidden="1"/>
    </xf>
    <xf numFmtId="10" fontId="9" fillId="0" borderId="1" xfId="3" applyNumberFormat="1" applyFont="1" applyBorder="1" applyAlignment="1" applyProtection="1">
      <alignment horizontal="center" vertical="center" wrapText="1"/>
      <protection locked="0"/>
    </xf>
    <xf numFmtId="0" fontId="9" fillId="0" borderId="1" xfId="0" quotePrefix="1" applyFont="1" applyBorder="1" applyAlignment="1" applyProtection="1">
      <alignment horizontal="left" vertical="center" wrapText="1"/>
      <protection locked="0"/>
    </xf>
    <xf numFmtId="0" fontId="9" fillId="16" borderId="1" xfId="0" quotePrefix="1" applyFont="1" applyFill="1" applyBorder="1" applyAlignment="1" applyProtection="1">
      <alignment horizontal="center" vertical="center" wrapText="1"/>
      <protection locked="0"/>
    </xf>
    <xf numFmtId="0" fontId="9" fillId="0" borderId="0" xfId="0" applyFont="1"/>
    <xf numFmtId="0" fontId="9" fillId="0" borderId="1" xfId="2" applyFont="1" applyFill="1" applyBorder="1" applyAlignment="1">
      <alignment vertical="center" wrapText="1"/>
    </xf>
    <xf numFmtId="1" fontId="9" fillId="16" borderId="1" xfId="0" applyNumberFormat="1" applyFont="1" applyFill="1" applyBorder="1" applyAlignment="1" applyProtection="1">
      <alignment horizontal="right" vertical="center" wrapText="1"/>
      <protection locked="0"/>
    </xf>
    <xf numFmtId="0" fontId="9" fillId="0" borderId="1" xfId="2" applyFont="1" applyFill="1" applyBorder="1" applyAlignment="1">
      <alignment horizontal="left" vertical="top" wrapText="1"/>
    </xf>
    <xf numFmtId="0" fontId="9" fillId="0" borderId="1" xfId="2" applyFont="1" applyFill="1" applyBorder="1" applyAlignment="1">
      <alignment horizontal="left" vertical="center" wrapText="1"/>
    </xf>
    <xf numFmtId="164" fontId="9" fillId="16" borderId="1" xfId="0" applyNumberFormat="1" applyFont="1" applyFill="1" applyBorder="1" applyAlignment="1" applyProtection="1">
      <alignment horizontal="center" vertical="center" wrapText="1"/>
      <protection locked="0"/>
    </xf>
    <xf numFmtId="0" fontId="9" fillId="16" borderId="1" xfId="0" applyFont="1" applyFill="1" applyBorder="1" applyAlignment="1" applyProtection="1">
      <alignment vertical="center" wrapText="1"/>
      <protection locked="0" hidden="1"/>
    </xf>
    <xf numFmtId="0" fontId="9" fillId="16" borderId="1" xfId="0" applyFont="1" applyFill="1" applyBorder="1" applyAlignment="1">
      <alignment vertical="center" wrapText="1"/>
    </xf>
    <xf numFmtId="0" fontId="9" fillId="16" borderId="1" xfId="0" applyFont="1" applyFill="1" applyBorder="1" applyAlignment="1" applyProtection="1">
      <alignment horizontal="center" vertical="center"/>
      <protection locked="0"/>
    </xf>
    <xf numFmtId="0" fontId="9" fillId="16" borderId="1" xfId="0" applyFont="1" applyFill="1" applyBorder="1" applyAlignment="1">
      <alignment vertical="center"/>
    </xf>
    <xf numFmtId="0" fontId="9" fillId="16" borderId="1" xfId="0" applyFont="1" applyFill="1" applyBorder="1" applyAlignment="1" applyProtection="1">
      <alignment horizontal="left" vertical="center" wrapText="1"/>
      <protection locked="0" hidden="1"/>
    </xf>
    <xf numFmtId="41" fontId="9" fillId="16" borderId="1" xfId="6" applyFont="1" applyFill="1" applyBorder="1" applyAlignment="1" applyProtection="1">
      <alignment horizontal="center" vertical="center" wrapText="1"/>
      <protection locked="0"/>
    </xf>
    <xf numFmtId="41" fontId="9" fillId="19" borderId="1" xfId="6" applyFont="1" applyFill="1" applyBorder="1" applyAlignment="1" applyProtection="1">
      <alignment horizontal="center" vertical="center" wrapText="1"/>
      <protection locked="0"/>
    </xf>
    <xf numFmtId="10" fontId="9" fillId="16" borderId="1" xfId="0" applyNumberFormat="1" applyFont="1" applyFill="1" applyBorder="1" applyAlignment="1" applyProtection="1">
      <alignment horizontal="center" vertical="center" wrapText="1"/>
      <protection locked="0" hidden="1"/>
    </xf>
    <xf numFmtId="0" fontId="9" fillId="16" borderId="0" xfId="0" applyFont="1" applyFill="1" applyAlignment="1" applyProtection="1">
      <alignment horizontal="center" vertical="center"/>
      <protection locked="0" hidden="1"/>
    </xf>
    <xf numFmtId="0" fontId="9" fillId="9" borderId="1" xfId="0" applyFont="1" applyFill="1" applyBorder="1" applyAlignment="1">
      <alignment vertical="center" wrapText="1"/>
    </xf>
    <xf numFmtId="9" fontId="9" fillId="0" borderId="1" xfId="3" applyFont="1" applyBorder="1" applyAlignment="1">
      <alignment horizontal="center" vertical="center" wrapText="1"/>
    </xf>
    <xf numFmtId="0" fontId="9" fillId="9" borderId="1" xfId="0" quotePrefix="1"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9" borderId="1" xfId="0" applyFont="1" applyFill="1" applyBorder="1" applyAlignment="1" applyProtection="1">
      <alignment horizontal="center" vertical="center" wrapText="1"/>
      <protection locked="0"/>
    </xf>
    <xf numFmtId="9" fontId="9" fillId="9" borderId="1" xfId="0" applyNumberFormat="1" applyFont="1" applyFill="1" applyBorder="1" applyAlignment="1" applyProtection="1">
      <alignment horizontal="center" vertical="center" wrapText="1"/>
      <protection locked="0"/>
    </xf>
    <xf numFmtId="0" fontId="9" fillId="13" borderId="1" xfId="0" applyFont="1" applyFill="1" applyBorder="1" applyAlignment="1">
      <alignment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21" borderId="1" xfId="0" applyFont="1" applyFill="1" applyBorder="1" applyAlignment="1" applyProtection="1">
      <alignment horizontal="center" vertical="center" wrapText="1"/>
      <protection locked="0"/>
    </xf>
    <xf numFmtId="0" fontId="9" fillId="21" borderId="1" xfId="0" applyFont="1" applyFill="1" applyBorder="1" applyAlignment="1" applyProtection="1">
      <alignment horizontal="left" vertical="center" wrapText="1"/>
      <protection locked="0"/>
    </xf>
    <xf numFmtId="9" fontId="9" fillId="21" borderId="1"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left" vertical="top" wrapText="1"/>
      <protection locked="0"/>
    </xf>
    <xf numFmtId="43" fontId="9" fillId="0" borderId="1" xfId="99" applyFont="1" applyBorder="1" applyAlignment="1" applyProtection="1">
      <alignment horizontal="left" vertical="center" wrapText="1"/>
      <protection locked="0"/>
    </xf>
    <xf numFmtId="10" fontId="9" fillId="0" borderId="1" xfId="3" applyNumberFormat="1" applyFont="1" applyBorder="1" applyAlignment="1">
      <alignment horizontal="center" vertical="center" wrapText="1"/>
    </xf>
    <xf numFmtId="10" fontId="9" fillId="0" borderId="1" xfId="0" applyNumberFormat="1" applyFont="1" applyBorder="1" applyAlignment="1" applyProtection="1">
      <alignment horizontal="center" vertical="center" wrapText="1"/>
      <protection locked="0" hidden="1"/>
    </xf>
    <xf numFmtId="3" fontId="9" fillId="0" borderId="1" xfId="0" applyNumberFormat="1" applyFont="1" applyBorder="1" applyAlignment="1">
      <alignment horizontal="center" vertical="center"/>
    </xf>
    <xf numFmtId="3" fontId="9" fillId="0" borderId="1"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42" fontId="9" fillId="0" borderId="1" xfId="101" applyFont="1" applyBorder="1" applyAlignment="1" applyProtection="1">
      <alignment horizontal="center" vertical="center" wrapText="1"/>
      <protection locked="0"/>
    </xf>
    <xf numFmtId="3" fontId="9" fillId="0" borderId="1" xfId="0" applyNumberFormat="1" applyFont="1" applyBorder="1" applyAlignment="1">
      <alignment horizontal="center" vertical="center" wrapText="1"/>
    </xf>
    <xf numFmtId="44" fontId="9" fillId="0" borderId="1" xfId="10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49" fontId="9" fillId="16" borderId="1" xfId="0"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left" vertical="center"/>
      <protection locked="0"/>
    </xf>
    <xf numFmtId="9" fontId="9" fillId="22" borderId="1" xfId="0" applyNumberFormat="1" applyFont="1" applyFill="1" applyBorder="1" applyAlignment="1" applyProtection="1">
      <alignment horizontal="center" vertical="center" wrapText="1"/>
      <protection locked="0"/>
    </xf>
    <xf numFmtId="9"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Border="1" applyAlignment="1" applyProtection="1">
      <alignment horizontal="center" vertical="center" wrapText="1"/>
      <protection locked="0" hidden="1"/>
    </xf>
    <xf numFmtId="0" fontId="9" fillId="0" borderId="0" xfId="0" applyFont="1" applyAlignment="1" applyProtection="1">
      <alignment horizontal="center" vertical="center"/>
      <protection locked="0"/>
    </xf>
    <xf numFmtId="0" fontId="9" fillId="23" borderId="1" xfId="0" applyFont="1" applyFill="1" applyBorder="1" applyAlignment="1" applyProtection="1">
      <alignment horizontal="center" vertical="center" wrapText="1"/>
      <protection locked="0"/>
    </xf>
    <xf numFmtId="169" fontId="9" fillId="0" borderId="1" xfId="0" applyNumberFormat="1" applyFont="1" applyBorder="1" applyAlignment="1" applyProtection="1">
      <alignment horizontal="center" vertical="center" wrapText="1"/>
      <protection locked="0"/>
    </xf>
    <xf numFmtId="0" fontId="9" fillId="9" borderId="1" xfId="0" applyFont="1" applyFill="1" applyBorder="1" applyAlignment="1" applyProtection="1">
      <alignment vertical="center" wrapText="1"/>
      <protection locked="0"/>
    </xf>
    <xf numFmtId="0" fontId="9" fillId="0" borderId="1" xfId="0" quotePrefix="1" applyFont="1" applyBorder="1" applyAlignment="1" applyProtection="1">
      <alignment horizontal="left" vertical="center" wrapText="1"/>
      <protection locked="0" hidden="1"/>
    </xf>
    <xf numFmtId="0" fontId="9" fillId="0" borderId="0" xfId="0" applyFont="1" applyAlignment="1" applyProtection="1">
      <alignment horizontal="center"/>
      <protection locked="0"/>
    </xf>
    <xf numFmtId="0" fontId="0" fillId="0" borderId="0" xfId="0" applyAlignment="1">
      <alignment horizontal="left"/>
    </xf>
    <xf numFmtId="0" fontId="0" fillId="0" borderId="0" xfId="0" applyAlignment="1">
      <alignment horizontal="left" indent="1"/>
    </xf>
    <xf numFmtId="0" fontId="17" fillId="0" borderId="0" xfId="0" applyFont="1" applyAlignment="1" applyProtection="1">
      <alignment horizontal="center"/>
      <protection locked="0"/>
    </xf>
    <xf numFmtId="0" fontId="10" fillId="10" borderId="7"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9" fontId="3" fillId="15" borderId="28" xfId="3" applyFont="1" applyFill="1" applyBorder="1" applyAlignment="1" applyProtection="1">
      <alignment horizontal="center" vertical="center" wrapText="1"/>
    </xf>
    <xf numFmtId="9" fontId="3" fillId="15" borderId="29" xfId="3" applyFont="1" applyFill="1" applyBorder="1" applyAlignment="1" applyProtection="1">
      <alignment horizontal="center" vertical="center" wrapText="1"/>
    </xf>
  </cellXfs>
  <cellStyles count="102">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Millares" xfId="99" builtinId="3"/>
    <cellStyle name="Millares [0]" xfId="4" builtinId="6"/>
    <cellStyle name="Millares [0] 2" xfId="6" xr:uid="{00000000-0005-0000-0000-00005D000000}"/>
    <cellStyle name="Millares 2" xfId="5" xr:uid="{00000000-0005-0000-0000-00005E000000}"/>
    <cellStyle name="Moneda" xfId="100" builtinId="4"/>
    <cellStyle name="Moneda [0]" xfId="101" builtinId="7"/>
    <cellStyle name="Normal" xfId="0" builtinId="0"/>
    <cellStyle name="Normal 2" xfId="2" xr:uid="{00000000-0005-0000-0000-000060000000}"/>
    <cellStyle name="Normal 7" xfId="1" xr:uid="{00000000-0005-0000-0000-000061000000}"/>
    <cellStyle name="Porcentaje" xfId="3" builtinId="5"/>
  </cellStyles>
  <dxfs count="0"/>
  <tableStyles count="0" defaultTableStyle="TableStyleMedium2" defaultPivotStyle="PivotStyleLight16"/>
  <colors>
    <mruColors>
      <color rgb="FFFF33CC"/>
      <color rgb="FFF6B0E7"/>
      <color rgb="FF0066CC"/>
      <color rgb="FFE20071"/>
      <color rgb="FFFF3399"/>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pivotCacheDefinition" Target="pivotCache/pivotCacheDefinition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microsoft.com/office/2017/10/relationships/person" Target="persons/perso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haredStrings" Target="sharedString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36</xdr:col>
      <xdr:colOff>1203722</xdr:colOff>
      <xdr:row>215</xdr:row>
      <xdr:rowOff>263127</xdr:rowOff>
    </xdr:from>
    <xdr:ext cx="65" cy="172227"/>
    <xdr:sp macro="" textlink="">
      <xdr:nvSpPr>
        <xdr:cNvPr id="2" name="CuadroTexto 1">
          <a:extLst>
            <a:ext uri="{FF2B5EF4-FFF2-40B4-BE49-F238E27FC236}">
              <a16:creationId xmlns:a16="http://schemas.microsoft.com/office/drawing/2014/main" id="{D39F2790-2452-4BA7-9D86-F533A78F76FE}"/>
            </a:ext>
          </a:extLst>
        </xdr:cNvPr>
        <xdr:cNvSpPr txBox="1"/>
      </xdr:nvSpPr>
      <xdr:spPr>
        <a:xfrm>
          <a:off x="38084522" y="360199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217</xdr:row>
      <xdr:rowOff>263127</xdr:rowOff>
    </xdr:from>
    <xdr:ext cx="65" cy="172227"/>
    <xdr:sp macro="" textlink="">
      <xdr:nvSpPr>
        <xdr:cNvPr id="3" name="CuadroTexto 2">
          <a:extLst>
            <a:ext uri="{FF2B5EF4-FFF2-40B4-BE49-F238E27FC236}">
              <a16:creationId xmlns:a16="http://schemas.microsoft.com/office/drawing/2014/main" id="{F427E1E4-7748-47DE-A024-645F778FFF0A}"/>
            </a:ext>
          </a:extLst>
        </xdr:cNvPr>
        <xdr:cNvSpPr txBox="1"/>
      </xdr:nvSpPr>
      <xdr:spPr>
        <a:xfrm>
          <a:off x="39227522" y="375439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215</xdr:row>
      <xdr:rowOff>263127</xdr:rowOff>
    </xdr:from>
    <xdr:ext cx="65" cy="172227"/>
    <xdr:sp macro="" textlink="">
      <xdr:nvSpPr>
        <xdr:cNvPr id="4" name="CuadroTexto 3">
          <a:extLst>
            <a:ext uri="{FF2B5EF4-FFF2-40B4-BE49-F238E27FC236}">
              <a16:creationId xmlns:a16="http://schemas.microsoft.com/office/drawing/2014/main" id="{BEFA8E2E-3DCB-4543-8EBD-401491A82C53}"/>
            </a:ext>
          </a:extLst>
        </xdr:cNvPr>
        <xdr:cNvSpPr txBox="1"/>
      </xdr:nvSpPr>
      <xdr:spPr>
        <a:xfrm>
          <a:off x="38084522" y="360199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217</xdr:row>
      <xdr:rowOff>263127</xdr:rowOff>
    </xdr:from>
    <xdr:ext cx="65" cy="172227"/>
    <xdr:sp macro="" textlink="">
      <xdr:nvSpPr>
        <xdr:cNvPr id="5" name="CuadroTexto 4">
          <a:extLst>
            <a:ext uri="{FF2B5EF4-FFF2-40B4-BE49-F238E27FC236}">
              <a16:creationId xmlns:a16="http://schemas.microsoft.com/office/drawing/2014/main" id="{D6F03BA8-96FC-4DA5-814B-BEA6CAC3EC64}"/>
            </a:ext>
          </a:extLst>
        </xdr:cNvPr>
        <xdr:cNvSpPr txBox="1"/>
      </xdr:nvSpPr>
      <xdr:spPr>
        <a:xfrm>
          <a:off x="39227522" y="375439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186</xdr:row>
      <xdr:rowOff>263127</xdr:rowOff>
    </xdr:from>
    <xdr:ext cx="65" cy="172227"/>
    <xdr:sp macro="" textlink="">
      <xdr:nvSpPr>
        <xdr:cNvPr id="6" name="CuadroTexto 5">
          <a:extLst>
            <a:ext uri="{FF2B5EF4-FFF2-40B4-BE49-F238E27FC236}">
              <a16:creationId xmlns:a16="http://schemas.microsoft.com/office/drawing/2014/main" id="{8D021B19-D221-4D56-BF2A-FF8AA87F05E1}"/>
            </a:ext>
          </a:extLst>
        </xdr:cNvPr>
        <xdr:cNvSpPr txBox="1"/>
      </xdr:nvSpPr>
      <xdr:spPr>
        <a:xfrm>
          <a:off x="46085522" y="351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188</xdr:row>
      <xdr:rowOff>263127</xdr:rowOff>
    </xdr:from>
    <xdr:ext cx="65" cy="172227"/>
    <xdr:sp macro="" textlink="">
      <xdr:nvSpPr>
        <xdr:cNvPr id="7" name="CuadroTexto 6">
          <a:extLst>
            <a:ext uri="{FF2B5EF4-FFF2-40B4-BE49-F238E27FC236}">
              <a16:creationId xmlns:a16="http://schemas.microsoft.com/office/drawing/2014/main" id="{8B8177BD-FD17-4F19-B039-56B4FF5667BE}"/>
            </a:ext>
          </a:extLst>
        </xdr:cNvPr>
        <xdr:cNvSpPr txBox="1"/>
      </xdr:nvSpPr>
      <xdr:spPr>
        <a:xfrm>
          <a:off x="47228522" y="351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240</xdr:row>
      <xdr:rowOff>263127</xdr:rowOff>
    </xdr:from>
    <xdr:ext cx="65" cy="172227"/>
    <xdr:sp macro="" textlink="">
      <xdr:nvSpPr>
        <xdr:cNvPr id="8" name="CuadroTexto 7">
          <a:extLst>
            <a:ext uri="{FF2B5EF4-FFF2-40B4-BE49-F238E27FC236}">
              <a16:creationId xmlns:a16="http://schemas.microsoft.com/office/drawing/2014/main" id="{580D75A0-96CA-4204-8E6D-9325B04A1DB8}"/>
            </a:ext>
          </a:extLst>
        </xdr:cNvPr>
        <xdr:cNvSpPr txBox="1"/>
      </xdr:nvSpPr>
      <xdr:spPr>
        <a:xfrm>
          <a:off x="46085522" y="351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242</xdr:row>
      <xdr:rowOff>263127</xdr:rowOff>
    </xdr:from>
    <xdr:ext cx="65" cy="172227"/>
    <xdr:sp macro="" textlink="">
      <xdr:nvSpPr>
        <xdr:cNvPr id="9" name="CuadroTexto 8">
          <a:extLst>
            <a:ext uri="{FF2B5EF4-FFF2-40B4-BE49-F238E27FC236}">
              <a16:creationId xmlns:a16="http://schemas.microsoft.com/office/drawing/2014/main" id="{3D53BD67-9EEF-4F18-8C1F-F1DF51835893}"/>
            </a:ext>
          </a:extLst>
        </xdr:cNvPr>
        <xdr:cNvSpPr txBox="1"/>
      </xdr:nvSpPr>
      <xdr:spPr>
        <a:xfrm>
          <a:off x="47228522" y="351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amayo/OneDrive%20-%20mineducacion.gov.co/Planeaci&#243;n%20MEN/2020/PAI%202020/FORMULACI&#211;N/PAI%202020/recibidos%201ra%20entrega/VES/CALIDAD%20VES/Formato%20PAI%20-%20VES%20-%20calidad_3101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GABRIELA/Downloads/23012020%20Formato%20y%20anexo%20PAI%20SGA%20V4%20FINAL%20(Vb%20Jefe).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23012020%20Formato%20PAI%20OCAI%20V4%20FINAL%20(Vb%20Jef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tamayo/OneDrive%20-%20mineducacion.gov.co/Planeaci&#243;n%20MEN/2020/OAPF/PAI/29012029%20PAI%20OAPF%202020%20V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tamayo/AppData/Local/Microsoft/Windows/INetCache/Content.Outlook/JXW2RFA0/PAI%20-%20OCI%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tamayo/AppData/Local/Microsoft/Windows/INetCache/Content.Outlook/JXW2RFA0/PAI%202020%20para%20ajustar%2003%20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omelo/Library/Containers/com.microsoft.Excel/Data/Documents/C:/Users/mtamayo/OneDrive%20-%20mineducacion.gov.co/Planeaci&#243;n%20MEN/2020/PAI%202020/FORMULACI&#211;N/PAI%202020/Formatos%20PAI%202020/Formato%20PAI%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benavides/Documents/D2%20DIRECCIONAMIENTO%20ESTRAT&#201;GICO%20Y%20PLANEACI&#211;N/2.1%20POL%20PLANEACI&#211;N%20INSTITUCIONAL/5%20PLAN%20DE%20ACCI&#211;N%20INSTITUCIONAL/PAI%202020/PAI%20SGF/27012020%20PAI%20Financiera%20V4%20(Vb%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benavides/Documents/D2%20DIRECCIONAMIENTO%20ESTRAT&#201;GICO%20Y%20PLANEACI&#211;N/2.1%20POL%20PLANEACI&#211;N%20INSTITUCIONAL/5%20PLAN%20DE%20ACCI&#211;N%20INSTITUCIONAL/PAI%202020/PAI%20STH/28012020%20Formato%20PAI%202020%20STH%20V4%20FINAL%20(Vb%20Jefe).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7012020%20PAI%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benavides/Documents/D2%20DIRECCIONAMIENTO%20ESTRAT&#201;GICO%20Y%20PLANEACI&#211;N/2.1%20POL%20PLANEACI&#211;N%20INSTITUCIONAL/5%20PLAN%20DE%20ACCI&#211;N%20INSTITUCIONAL/PAI%202020/PAI%20UAC/24012020%20Formato%20PAI%20UAC%20V4%20final%20(Vb%20Jef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esalcedo\OneDrive%20-%20mineducacion.gov.co\Documentos\SIIPO\Planes%20de%20trabajo%20PMI\Entregables\20190905_PlandeTrabajoPMI_MEN%20(Fichas%20aprobad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benavides/Documents/D2%20DIRECCIONAMIENTO%20ESTRAT&#201;GICO%20Y%20PLANEACI&#211;N/2.1%20POL%20PLANEACI&#211;N%20INSTITUCIONAL/5%20PLAN%20DE%20ACCI&#211;N%20INSTITUCIONAL/PAI%202020/PAI%202020%20CONSOLIDADO/32012020%20Formato%20PAI%20OTSI%20V4%20FINAL%20(Vb%20Jef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ABRIELA/Downloads/24012020%20Formato%20PAI%20OAC%202020%20V4%20FINAL%20(Vb%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Instructivo"/>
      <sheetName val="Anexo presupuestal PAI 2020"/>
      <sheetName val="Hoja3"/>
      <sheetName val="Hoja6"/>
      <sheetName val="Hoja1"/>
      <sheetName val="Hoja4"/>
      <sheetName val="Hoja5"/>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Hoja7"/>
      <sheetName val="Hoja3"/>
      <sheetName val="Hoja6"/>
      <sheetName val="Hoja1"/>
      <sheetName val="Hoja4"/>
      <sheetName val="Hoja5"/>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Hoja3"/>
      <sheetName val="Hoja6"/>
      <sheetName val="Hoja1"/>
      <sheetName val="Hoja4"/>
      <sheetName val="Hoja5"/>
      <sheetName val="Hoja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Hoja3"/>
      <sheetName val="Hoja6"/>
      <sheetName val="Hoja1"/>
      <sheetName val="Hoja4"/>
      <sheetName val="Hoja5"/>
      <sheetName val="Hoja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structivo PAI"/>
      <sheetName val="Formato PAI 2020"/>
      <sheetName val="Instructivo hitos"/>
      <sheetName val="Formato hitos del PAI"/>
      <sheetName val="Hoja3"/>
      <sheetName val="Hoja6"/>
      <sheetName val="Hoja4"/>
      <sheetName val="Hoja5"/>
      <sheetName val="Hoja2"/>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Hoja3"/>
      <sheetName val="Hoja6"/>
      <sheetName val="Hoja1"/>
      <sheetName val="Hoja4"/>
      <sheetName val="Hoja5"/>
      <sheetName val="Hoja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Hoja3"/>
      <sheetName val="Hoja6"/>
      <sheetName val="Hoja1"/>
      <sheetName val="Hoja4"/>
      <sheetName val="Hoja5"/>
      <sheetName val="Hoja2"/>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structivo"/>
      <sheetName val="Seguimiento"/>
      <sheetName val="Hoja3"/>
      <sheetName val="Hoja1"/>
    </sheetNames>
    <sheetDataSet>
      <sheetData sheetId="0"/>
      <sheetData sheetId="1"/>
      <sheetData sheetId="2"/>
      <sheetData sheetId="3">
        <row r="2">
          <cell r="A2" t="str">
            <v>Metas Trazadoras</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AI"/>
      <sheetName val="Formato PAI 2020"/>
      <sheetName val="Instructivo hitos"/>
      <sheetName val="Formato hitos del PAI"/>
      <sheetName val="Hoja3"/>
      <sheetName val="Hoja6"/>
      <sheetName val="Hoja1"/>
      <sheetName val="Hoja4"/>
      <sheetName val="Hoja5"/>
      <sheetName val="Hoja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Andrea Lorena Beracasa Villarraga" id="{08C964B2-DECB-4CDB-A88D-ADA191257029}" userId="S::aberacasa@mineducacion.gov.co::1a4c5b22-093b-4fc5-b87f-fc4550511e4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cela Tamayo Rincon" refreshedDate="43861.566073842594" createdVersion="6" refreshedVersion="6" minRefreshableVersion="3" recordCount="281" xr:uid="{1978AA46-878A-4F5E-AC10-8A7DB98DB032}">
  <cacheSource type="worksheet">
    <worksheetSource ref="A5:BG286" sheet="Formato PAI 2020"/>
  </cacheSource>
  <cacheFields count="59">
    <cacheField name="Despacho" numFmtId="0">
      <sharedItems count="4">
        <s v="VPBM"/>
        <s v="VES"/>
        <s v="SG"/>
        <s v="DM"/>
      </sharedItems>
    </cacheField>
    <cacheField name="Dimensión MIPG" numFmtId="0">
      <sharedItems containsBlank="1"/>
    </cacheField>
    <cacheField name="Objetivo del SIG" numFmtId="0">
      <sharedItems containsBlank="1"/>
    </cacheField>
    <cacheField name="Dirección" numFmtId="0">
      <sharedItems count="20">
        <s v="Dirección de Calidad para la Educación Preescolar, Básica y Media"/>
        <s v="Dirección de Cobertura y Equidad"/>
        <s v="Dirección de Primera Infancia"/>
        <s v="Dirección de Fortalecimiento a la Gestión Territorial"/>
        <s v="Dirección de Fomento de la Educación Superior"/>
        <s v="Dirección de Calidad para la Educación Superior"/>
        <s v="Unidad de Atención al Ciudadano"/>
        <s v="Oficina de Tecnología y Sistemas de Información"/>
        <s v="Oficina Asesora de Comunicaciones"/>
        <s v="Oficina de Cooperación y Asuntos Internacionales"/>
        <s v="Subdirección de Desarrollo Organizacional"/>
        <s v="Secretaría General"/>
        <s v="Subdirección de Gestión Administrativa"/>
        <s v="Subdirección de Talento Humano"/>
        <s v="Subdirección de Contratación"/>
        <s v="Subdirección de Gestión Financiera"/>
        <s v="Oficina Asesora de Planeación y Finanzas"/>
        <s v="Oficina de Control Interno"/>
        <s v="Oficina de Innovación Educativa con Uso de Nuevas Tecnologías"/>
        <s v="Oficina Asesora Jurídica"/>
      </sharedItems>
    </cacheField>
    <cacheField name="Subdirección" numFmtId="0">
      <sharedItems/>
    </cacheField>
    <cacheField name="Meta Objetivos de Desarrollo Sostenible - ODS" numFmtId="0">
      <sharedItems containsBlank="1" longText="1"/>
    </cacheField>
    <cacheField name="Objetivo del PND" numFmtId="0">
      <sharedItems/>
    </cacheField>
    <cacheField name="Objetivo del Plan Sectorial" numFmtId="0">
      <sharedItems/>
    </cacheField>
    <cacheField name="Tema" numFmtId="0">
      <sharedItems containsBlank="1"/>
    </cacheField>
    <cacheField name="Estrategia del Plan Sectorial" numFmtId="0">
      <sharedItems containsBlank="1"/>
    </cacheField>
    <cacheField name="Acción Estratégica del Plan Sectorial" numFmtId="0">
      <sharedItems containsBlank="1"/>
    </cacheField>
    <cacheField name="ID Dependencia de afectación" numFmtId="0">
      <sharedItems containsBlank="1" containsMixedTypes="1" containsNumber="1" containsInteger="1" minValue="5" maxValue="14"/>
    </cacheField>
    <cacheField name="Dependencia de afectación" numFmtId="0">
      <sharedItems containsBlank="1"/>
    </cacheField>
    <cacheField name="ID Programa" numFmtId="0">
      <sharedItems containsBlank="1" containsMixedTypes="1" containsNumber="1" containsInteger="1" minValue="5" maxValue="30"/>
    </cacheField>
    <cacheField name="Programa" numFmtId="0">
      <sharedItems containsBlank="1"/>
    </cacheField>
    <cacheField name="ID Indicador" numFmtId="0">
      <sharedItems containsBlank="1" containsMixedTypes="1" containsNumber="1" containsInteger="1" minValue="1" maxValue="138"/>
    </cacheField>
    <cacheField name="Indicador" numFmtId="0">
      <sharedItems longText="1"/>
    </cacheField>
    <cacheField name="Origen" numFmtId="0">
      <sharedItems/>
    </cacheField>
    <cacheField name="Plan Sectorial" numFmtId="0">
      <sharedItems containsBlank="1"/>
    </cacheField>
    <cacheField name="CONPES" numFmtId="0">
      <sharedItems containsBlank="1" containsMixedTypes="1" containsNumber="1" containsInteger="1" minValue="3866" maxValue="3950"/>
    </cacheField>
    <cacheField name="Indígenas" numFmtId="0">
      <sharedItems containsBlank="1"/>
    </cacheField>
    <cacheField name="NARP" numFmtId="0">
      <sharedItems containsBlank="1"/>
    </cacheField>
    <cacheField name="Rrom" numFmtId="0">
      <sharedItems containsBlank="1"/>
    </cacheField>
    <cacheField name="Género" numFmtId="0">
      <sharedItems containsBlank="1"/>
    </cacheField>
    <cacheField name="Víctimas" numFmtId="0">
      <sharedItems containsBlank="1"/>
    </cacheField>
    <cacheField name="Discapacidad" numFmtId="0">
      <sharedItems containsBlank="1"/>
    </cacheField>
    <cacheField name="TIC" numFmtId="0">
      <sharedItems containsBlank="1"/>
    </cacheField>
    <cacheField name="CTeI" numFmtId="0">
      <sharedItems containsBlank="1"/>
    </cacheField>
    <cacheField name="Pactos Territoriales " numFmtId="0">
      <sharedItems containsBlank="1"/>
    </cacheField>
    <cacheField name="Construyendo País" numFmtId="0">
      <sharedItems containsBlank="1"/>
    </cacheField>
    <cacheField name="Acuerdos Sindicales" numFmtId="0">
      <sharedItems containsBlank="1"/>
    </cacheField>
    <cacheField name="Acuerdos con estudiantes ES" numFmtId="0">
      <sharedItems containsBlank="1"/>
    </cacheField>
    <cacheField name="Tipo" numFmtId="0">
      <sharedItems containsBlank="1" containsMixedTypes="1" containsNumber="1" containsInteger="1" minValue="0" maxValue="0"/>
    </cacheField>
    <cacheField name="Periodicidad" numFmtId="0">
      <sharedItems containsBlank="1"/>
    </cacheField>
    <cacheField name="Tipo de acumulación" numFmtId="0">
      <sharedItems containsBlank="1"/>
    </cacheField>
    <cacheField name="Unidad de medida" numFmtId="0">
      <sharedItems containsBlank="1"/>
    </cacheField>
    <cacheField name="Fórmula de cálculo" numFmtId="0">
      <sharedItems containsBlank="1" longText="1"/>
    </cacheField>
    <cacheField name="Medio de verificación" numFmtId="0">
      <sharedItems containsBlank="1"/>
    </cacheField>
    <cacheField name="Linea Base 2018" numFmtId="0">
      <sharedItems containsBlank="1" containsMixedTypes="1" containsNumber="1" minValue="0" maxValue="529946929958"/>
    </cacheField>
    <cacheField name="Meta 2019" numFmtId="0">
      <sharedItems containsBlank="1" containsMixedTypes="1" containsNumber="1" minValue="0" maxValue="1000000000000"/>
    </cacheField>
    <cacheField name="Meta 2020" numFmtId="0">
      <sharedItems containsBlank="1" containsMixedTypes="1" containsNumber="1" minValue="0" maxValue="1100000000000"/>
    </cacheField>
    <cacheField name="Meta 2021" numFmtId="0">
      <sharedItems containsBlank="1" containsMixedTypes="1" containsNumber="1" minValue="0" maxValue="1200000000000"/>
    </cacheField>
    <cacheField name="Meta 2022" numFmtId="0">
      <sharedItems containsBlank="1" containsMixedTypes="1" containsNumber="1" minValue="0" maxValue="1200000000000"/>
    </cacheField>
    <cacheField name="Meta cuatrenio" numFmtId="0">
      <sharedItems containsBlank="1" containsMixedTypes="1" containsNumber="1" minValue="0" maxValue="1200000000000"/>
    </cacheField>
    <cacheField name="Avance 2019" numFmtId="0">
      <sharedItems containsBlank="1" containsMixedTypes="1" containsNumber="1" minValue="0" maxValue="1000000000000"/>
    </cacheField>
    <cacheField name="Rezago meta  2019" numFmtId="0">
      <sharedItems containsBlank="1" containsMixedTypes="1" containsNumber="1" minValue="-10648" maxValue="541000"/>
    </cacheField>
    <cacheField name="Meta 20202" numFmtId="0">
      <sharedItems containsBlank="1" containsMixedTypes="1" containsNumber="1" minValue="0" maxValue="1100000000000"/>
    </cacheField>
    <cacheField name="Meta enero" numFmtId="0">
      <sharedItems containsString="0" containsBlank="1" containsNumber="1" minValue="0" maxValue="1350000"/>
    </cacheField>
    <cacheField name="Meta febrero" numFmtId="0">
      <sharedItems containsString="0" containsBlank="1" containsNumber="1" minValue="0" maxValue="1600000"/>
    </cacheField>
    <cacheField name="Meta marzo" numFmtId="0">
      <sharedItems containsString="0" containsBlank="1" containsNumber="1" minValue="0" maxValue="1750000000"/>
    </cacheField>
    <cacheField name="Meta abril" numFmtId="0">
      <sharedItems containsString="0" containsBlank="1" containsNumber="1" minValue="0" maxValue="3500000000"/>
    </cacheField>
    <cacheField name="Meta mayo" numFmtId="0">
      <sharedItems containsString="0" containsBlank="1" containsNumber="1" minValue="0" maxValue="3500000000"/>
    </cacheField>
    <cacheField name="Meta junio" numFmtId="0">
      <sharedItems containsBlank="1" containsMixedTypes="1" containsNumber="1" minValue="0" maxValue="550000000000"/>
    </cacheField>
    <cacheField name="Meta julio" numFmtId="0">
      <sharedItems containsBlank="1" containsMixedTypes="1" containsNumber="1" minValue="0" maxValue="2450000000"/>
    </cacheField>
    <cacheField name="Meta agosto" numFmtId="0">
      <sharedItems containsString="0" containsBlank="1" containsNumber="1" minValue="0" maxValue="3500000000"/>
    </cacheField>
    <cacheField name="Meta septiembre" numFmtId="0">
      <sharedItems containsString="0" containsBlank="1" containsNumber="1" minValue="0" maxValue="3500000000"/>
    </cacheField>
    <cacheField name="Meta octubre" numFmtId="0">
      <sharedItems containsString="0" containsBlank="1" containsNumber="1" minValue="0" maxValue="3500000000"/>
    </cacheField>
    <cacheField name="Meta noviembre" numFmtId="0">
      <sharedItems containsString="0" containsBlank="1" containsNumber="1" minValue="0" maxValue="5250000000"/>
    </cacheField>
    <cacheField name="Meta diciembre" numFmtId="0">
      <sharedItems containsBlank="1" containsMixedTypes="1" containsNumber="1" minValue="0" maxValue="55000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1">
  <r>
    <x v="0"/>
    <m/>
    <m/>
    <x v="0"/>
    <s v="Subdirección de Referentes y Evaluación de la Calidad Educativa / 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Referentes de Calidad Educativa"/>
    <s v="1.3. Aprendizajes significativos"/>
    <s v="1.3.1.  Construcción de orientaciones curriculares y pedagógicas"/>
    <n v="11"/>
    <s v="CALIDAD REFERENTES Y EVALUACION"/>
    <s v="DCPBM - 01"/>
    <s v="Referentes de Calidad Educativa"/>
    <n v="1"/>
    <s v="Número de lineamientos curriculares u orientaciones diseñados o actualizados"/>
    <s v="Plan Sectorial"/>
    <s v="X"/>
    <m/>
    <m/>
    <m/>
    <m/>
    <m/>
    <m/>
    <m/>
    <m/>
    <m/>
    <m/>
    <m/>
    <m/>
    <m/>
    <s v="Producto"/>
    <s v="Anual "/>
    <s v="Flujo"/>
    <s v="Número"/>
    <s v="Número de documentos elaborados para el fortalecimiento pedagógico y curricular"/>
    <s v="Etica y valores_x000a_STEM_x000a_Guía 34_x000a_Documento sobre orientaciones técnicas, administrativas y pedagógicas para la atención de estudiantes con Trastornos del Aprendizaje y del Comportamiento_x000a_Guía 4"/>
    <n v="0"/>
    <n v="3"/>
    <n v="5"/>
    <n v="2"/>
    <n v="2"/>
    <n v="12"/>
    <n v="3"/>
    <m/>
    <n v="5"/>
    <m/>
    <m/>
    <m/>
    <m/>
    <m/>
    <m/>
    <m/>
    <m/>
    <m/>
    <m/>
    <m/>
    <n v="2"/>
  </r>
  <r>
    <x v="0"/>
    <m/>
    <m/>
    <x v="0"/>
    <s v="Subdirección de Referentes y Evaluación de la Calidad Educativa/ 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Jornada Única"/>
    <s v="1.4. Cualificación del tiempo escolar"/>
    <s v="1.4.1.  Cualificación del tiempo escolar a través de la Jornada Única"/>
    <n v="8"/>
    <s v="CALIDAD FOMENTO DE COMPETENCIAS"/>
    <s v="DCPBM - 02"/>
    <s v="Jornada Única"/>
    <n v="2"/>
    <s v="Porcentaje de estudiantes en Instituciones Educativas oficiales con Jornada Única"/>
    <s v="PND"/>
    <s v="X"/>
    <m/>
    <m/>
    <m/>
    <m/>
    <m/>
    <m/>
    <m/>
    <m/>
    <m/>
    <m/>
    <s v="x"/>
    <m/>
    <m/>
    <s v="Resultado"/>
    <s v="Trimestral"/>
    <s v="Capacidad"/>
    <s v="Porcentaje"/>
    <s v="(Número de estudiantes del sector oficial en Jornada Única/Total de estudiantes del sector oficial educación regular (grados 0 a 11) reportados en el SIMAT )* 100"/>
    <s v="Reporte Simat "/>
    <n v="12"/>
    <n v="15"/>
    <n v="18"/>
    <n v="21"/>
    <n v="24"/>
    <n v="24"/>
    <n v="15"/>
    <n v="0"/>
    <n v="18"/>
    <m/>
    <m/>
    <n v="16"/>
    <m/>
    <m/>
    <n v="16.7"/>
    <m/>
    <m/>
    <n v="17.3"/>
    <m/>
    <m/>
    <n v="18"/>
  </r>
  <r>
    <x v="0"/>
    <m/>
    <m/>
    <x v="0"/>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Jornada Única"/>
    <s v="1.4. Cualificación del tiempo escolar"/>
    <s v="1.4.1.  Cualificación del tiempo escolar a través de la Jornada Única"/>
    <n v="8"/>
    <s v="CALIDAD FOMENTO DE COMPETENCIAS"/>
    <s v="DCPBM - 02"/>
    <s v="Jornada Única"/>
    <n v="3"/>
    <s v="Número de Entidades Territoriales Certificadas con Planes  de implementación de la Jornada Única en los Establecimientos Educativos oficiales"/>
    <s v="PAI"/>
    <m/>
    <m/>
    <m/>
    <m/>
    <m/>
    <m/>
    <m/>
    <m/>
    <m/>
    <m/>
    <m/>
    <m/>
    <m/>
    <m/>
    <s v="Gestión "/>
    <m/>
    <s v="Acumulado"/>
    <s v="Número"/>
    <s v="Sumatoria de Entidades Territoriales Certificadas con planes de mejoramiento, seguimiento e implementación de la Jornada Única"/>
    <s v="Planes de Mejoramiento          Actas de reunión y listas de asistencia        Reporte trimestral de martícula SIMAT"/>
    <n v="0"/>
    <n v="40"/>
    <n v="56"/>
    <m/>
    <m/>
    <n v="93"/>
    <n v="40"/>
    <n v="0"/>
    <n v="56"/>
    <m/>
    <m/>
    <n v="0"/>
    <m/>
    <m/>
    <n v="18"/>
    <m/>
    <m/>
    <n v="36"/>
    <m/>
    <m/>
    <n v="56"/>
  </r>
  <r>
    <x v="0"/>
    <m/>
    <m/>
    <x v="0"/>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Jornada Única"/>
    <s v="1.4. Cualificación del tiempo escolar"/>
    <s v="1.4.1.  Cualificación del tiempo escolar a través de la Jornada Única"/>
    <n v="8"/>
    <s v="CALIDAD FOMENTO DE COMPETENCIAS"/>
    <s v="DCPBM - 02"/>
    <s v="Jornada Única"/>
    <n v="4"/>
    <s v="Número de Instituciones Educativas de Jornada Única acompañadas para la promoción del desarrollo integral y trayectorias educativas completas en el marco de Jornada Única"/>
    <s v="Plan Sectorial"/>
    <m/>
    <m/>
    <m/>
    <m/>
    <m/>
    <m/>
    <m/>
    <m/>
    <m/>
    <m/>
    <s v="X"/>
    <m/>
    <m/>
    <m/>
    <s v="Gestión "/>
    <s v="Trimestral"/>
    <s v="Mantenimiento"/>
    <s v="Número"/>
    <s v="_x000a_Sumatoria de Instituciones Educativas de Jornada Única acompañadas para la promoción del desarrollo integral y trayectorias educativas completas en el marco de Jornada Única"/>
    <s v="Actas de reuniones y listas de asistencia."/>
    <n v="0"/>
    <n v="330"/>
    <n v="580"/>
    <n v="580"/>
    <n v="580"/>
    <n v="580"/>
    <n v="330"/>
    <n v="0"/>
    <n v="580"/>
    <m/>
    <m/>
    <n v="0"/>
    <m/>
    <m/>
    <n v="116"/>
    <m/>
    <m/>
    <n v="348"/>
    <m/>
    <m/>
    <n v="580"/>
  </r>
  <r>
    <x v="0"/>
    <m/>
    <m/>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ducación Media"/>
    <s v="1.3. Aprendizajes significativos"/>
    <s v="1.3.4.  Doble titulación"/>
    <n v="9"/>
    <s v="CALIDAD TRANSVERSAL"/>
    <s v="DCPBM - 03"/>
    <s v="Educación Media"/>
    <n v="5"/>
    <s v="Estudiantes de educación media con doble titulación (T)"/>
    <s v="PND"/>
    <s v="X"/>
    <m/>
    <m/>
    <s v="E9"/>
    <m/>
    <m/>
    <m/>
    <m/>
    <m/>
    <m/>
    <m/>
    <m/>
    <m/>
    <m/>
    <s v="Producto"/>
    <s v="Semestral"/>
    <s v="Acumulado"/>
    <s v="Número"/>
    <s v="Sumatoria de estudiantes de educación media que obtienen un certificado del Servicio Nacional de Aprendizaje - SENA- "/>
    <m/>
    <n v="530000"/>
    <n v="142930"/>
    <n v="164051"/>
    <n v="168973"/>
    <n v="174046"/>
    <n v="650000"/>
    <m/>
    <m/>
    <n v="164051"/>
    <m/>
    <m/>
    <m/>
    <m/>
    <m/>
    <m/>
    <m/>
    <m/>
    <m/>
    <m/>
    <m/>
    <m/>
  </r>
  <r>
    <x v="0"/>
    <m/>
    <m/>
    <x v="0"/>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s v="1.2. Bienestar y permanencia "/>
    <s v="1.2.3. Entornos escolares"/>
    <n v="8"/>
    <s v="CALIDAD FOMENTO DE COMPETENCIAS"/>
    <s v="DCPBM - 04"/>
    <s v="Entornos Escolares"/>
    <n v="6"/>
    <s v="Numero de Entidades territoriales certificadas en educación con asistencia técnica para fortalecer sus comités territoriales"/>
    <s v="Plan Sectorial"/>
    <s v="X"/>
    <n v="3931"/>
    <m/>
    <s v="E11"/>
    <m/>
    <m/>
    <m/>
    <m/>
    <m/>
    <m/>
    <m/>
    <s v="x"/>
    <m/>
    <m/>
    <s v="Gestión "/>
    <s v="Trimestral"/>
    <s v="Mantenimiento"/>
    <s v="Número"/>
    <s v="Total de ETC certificadas en educación con asistencia técnica para fortalecer sus comités territoriales"/>
    <s v="Estado del arte actualizado _x000a_Informe por ETC acompañada_x000a_Plan de acción territorial "/>
    <n v="95"/>
    <n v="96"/>
    <n v="96"/>
    <n v="96"/>
    <n v="96"/>
    <n v="96"/>
    <n v="96"/>
    <n v="0"/>
    <n v="96"/>
    <m/>
    <m/>
    <n v="24"/>
    <m/>
    <m/>
    <n v="48"/>
    <m/>
    <m/>
    <n v="72"/>
    <m/>
    <m/>
    <n v="96"/>
  </r>
  <r>
    <x v="0"/>
    <m/>
    <m/>
    <x v="0"/>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s v="1.2. Bienestar y permanencia "/>
    <s v="1.2.3. Entornos escolares"/>
    <n v="8"/>
    <s v="CALIDAD FOMENTO DE COMPETENCIAS"/>
    <s v="DCPBM - 04"/>
    <s v="Entornos Escolares"/>
    <n v="7"/>
    <s v="Número de estudiantes que fortalecen sus competencias ciudadanas y socioemocionales"/>
    <s v="Plan Sectorial"/>
    <s v="X"/>
    <m/>
    <m/>
    <m/>
    <m/>
    <s v="x"/>
    <s v="X"/>
    <m/>
    <m/>
    <m/>
    <m/>
    <s v="x"/>
    <m/>
    <m/>
    <s v="Resultado"/>
    <s v="Trimestral"/>
    <s v="Acumulado"/>
    <s v="Número"/>
    <s v="total de resultados de estudiantes primera aplicación supérate con el SABER anual comparado con la aplicación final de Supérate con el saber módulo de ciudadanas /socioemocionales. "/>
    <s v="Informes "/>
    <n v="0"/>
    <n v="15000"/>
    <n v="285000"/>
    <n v="400000"/>
    <n v="300000"/>
    <n v="1000000"/>
    <n v="159332"/>
    <m/>
    <n v="285000"/>
    <m/>
    <m/>
    <n v="100000"/>
    <m/>
    <m/>
    <n v="185000"/>
    <m/>
    <m/>
    <m/>
    <m/>
    <m/>
    <m/>
  </r>
  <r>
    <x v="0"/>
    <m/>
    <m/>
    <x v="0"/>
    <s v="Subdirección de Fomento de Competencias"/>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s v="1.2. Bienestar y permanencia "/>
    <s v="1.2.3. Entornos escolares"/>
    <n v="8"/>
    <s v="CALIDAD FOMENTO DE COMPETENCIAS"/>
    <s v="DCPBM - 04"/>
    <s v="Entornos Escolares"/>
    <n v="8"/>
    <s v="Número de personas de la comunidad educativa que participan en entornos escolares para la convivencia"/>
    <s v="PAI"/>
    <s v="X"/>
    <m/>
    <m/>
    <m/>
    <m/>
    <s v="x"/>
    <m/>
    <m/>
    <m/>
    <m/>
    <s v="X"/>
    <s v="x"/>
    <s v="x"/>
    <m/>
    <s v="Producto"/>
    <s v="Trimestral"/>
    <s v="Acumulado"/>
    <s v="Número"/>
    <s v="Sumatoria de personas (familias, estudiantes educadores) que participan en los espacios de fortalecimiento de capacidades y formación de la línea de entornos para la vida la convivencia y la ciudadanía"/>
    <s v="Listas de asistencia y listados en excel"/>
    <n v="0"/>
    <n v="2000"/>
    <n v="2000"/>
    <n v="2500"/>
    <n v="1500"/>
    <n v="8000"/>
    <m/>
    <m/>
    <n v="2000"/>
    <m/>
    <m/>
    <n v="300"/>
    <m/>
    <m/>
    <n v="1000"/>
    <m/>
    <m/>
    <n v="1700"/>
    <m/>
    <m/>
    <n v="2000"/>
  </r>
  <r>
    <x v="0"/>
    <m/>
    <m/>
    <x v="0"/>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s v="1.2. Bienestar y permanencia "/>
    <s v="1.2.3. Entornos escolares"/>
    <n v="8"/>
    <s v="CALIDAD FOMENTO DE COMPETENCIAS"/>
    <s v="DCPBM - 04"/>
    <s v="Entornos Escolares"/>
    <n v="9"/>
    <s v="Establecimientos educativos fortalecidos como entornos escolares para la Convivencia y la ciudadanía"/>
    <s v="PAI"/>
    <s v="X"/>
    <m/>
    <m/>
    <m/>
    <m/>
    <m/>
    <m/>
    <m/>
    <m/>
    <m/>
    <s v="X"/>
    <s v="x"/>
    <m/>
    <m/>
    <s v="Resultado"/>
    <s v="Trimestral"/>
    <s v="Acumulado"/>
    <s v="Número"/>
    <s v="Sumatoria de EE que  desarrollan acciones de formación y acompañamiento situado y recibe materiales para promover las competencias ciudadanas y socioemocionales  conoce los protocolos de prevención promovidos por el Ministerio de Educación Nacional,  implementa estrategias para la promoción de la participación  y reporta actualización de sus manuales de convivencia escolar._x000a_"/>
    <s v="Informes por ETC "/>
    <n v="0"/>
    <n v="300"/>
    <n v="1500"/>
    <n v="2200"/>
    <n v="0"/>
    <n v="4000"/>
    <n v="256"/>
    <n v="44"/>
    <n v="1500"/>
    <m/>
    <m/>
    <n v="0"/>
    <m/>
    <m/>
    <n v="500"/>
    <m/>
    <m/>
    <n v="1000"/>
    <m/>
    <m/>
    <n v="1500"/>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Programa Todos a Aprender"/>
    <s v="1.6. Evaluación para aprendizajes de calidad"/>
    <s v="1.6.1.  Evaluación del aprendizaje en las Instituciones Educativas"/>
    <n v="10"/>
    <s v="CALIDAD PTA"/>
    <s v="DCPBM - 05"/>
    <s v="Programa Todos a Aprender"/>
    <n v="10"/>
    <s v="Número de Establecimientos Educativos de bajo desempeño  acompañados por el Programa Todos a Aprender"/>
    <s v="Plan Sectorial"/>
    <m/>
    <m/>
    <m/>
    <m/>
    <m/>
    <m/>
    <m/>
    <m/>
    <m/>
    <m/>
    <s v="X"/>
    <m/>
    <m/>
    <m/>
    <s v="Producto"/>
    <s v="mensual"/>
    <s v="Acumulado"/>
    <s v="Número"/>
    <s v="sumatoria de establecimientos educativos acompañados con el Programa Todos a Aprender"/>
    <s v="reporte SIPTA"/>
    <n v="0"/>
    <n v="4500"/>
    <n v="4500"/>
    <n v="5000"/>
    <n v="5500"/>
    <n v="5500"/>
    <n v="4112"/>
    <n v="388"/>
    <n v="4500"/>
    <n v="0"/>
    <n v="2500"/>
    <n v="3000"/>
    <n v="3200"/>
    <n v="3500"/>
    <n v="3600"/>
    <n v="3800"/>
    <n v="4100"/>
    <n v="4200"/>
    <n v="4500"/>
    <n v="4500"/>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de Calidad Educativa"/>
    <s v="1.6. Evaluación para aprendizajes de calidad"/>
    <s v="1.6.1.  Evaluación del aprendizaje en las Instituciones Educativas"/>
    <n v="11"/>
    <s v="CALIDAD REFERENTES Y EVALUACION"/>
    <s v="DCPBM - 06"/>
    <s v="Evaluación de Calidad Educativa"/>
    <n v="11"/>
    <s v="Número de Instituciones Educativas acompañadas para el fortalecimiento de su Sistema Institucional de Evaluación de los estudiantes (SIEE)"/>
    <s v="Plan Sectorial"/>
    <m/>
    <m/>
    <m/>
    <m/>
    <m/>
    <m/>
    <m/>
    <m/>
    <m/>
    <m/>
    <m/>
    <m/>
    <m/>
    <m/>
    <s v="Gestión "/>
    <s v="Trimestral"/>
    <s v="Acumulado"/>
    <s v="Número"/>
    <s v="Sumatoria  de Instituciones Educativas acompañadas para el fortalecimiento de su Sistema Institucional de Evaluación de los estudiantes (SIEE)"/>
    <s v="Listado y actas de EE"/>
    <n v="0"/>
    <n v="0"/>
    <n v="200"/>
    <n v="500"/>
    <n v="750"/>
    <n v="1450"/>
    <n v="0"/>
    <m/>
    <n v="200"/>
    <m/>
    <m/>
    <m/>
    <m/>
    <m/>
    <n v="100"/>
    <m/>
    <m/>
    <m/>
    <m/>
    <n v="100"/>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de Calidad Educativa"/>
    <s v="1.6. Evaluación para aprendizajes de calidad"/>
    <s v="1.6.1.  Evaluación del aprendizaje en las Instituciones Educativas"/>
    <n v="11"/>
    <s v="CALIDAD REFERENTES Y EVALUACION"/>
    <s v="DCPBM - 06"/>
    <s v="Evaluación de Calidad Educativa"/>
    <n v="12"/>
    <s v="Número de estudiantes participantes de la estrategia supérate con el saber"/>
    <s v="Plan Sectorial"/>
    <m/>
    <m/>
    <m/>
    <m/>
    <m/>
    <m/>
    <m/>
    <m/>
    <m/>
    <m/>
    <m/>
    <m/>
    <m/>
    <m/>
    <s v="Producto"/>
    <s v="Anual "/>
    <s v="Acumulado"/>
    <s v="Número"/>
    <s v="Número de estudiantes participantes de la estrategia supérate con el saber"/>
    <s v="Listado de estudiantes participantes"/>
    <n v="2100000"/>
    <n v="700000"/>
    <n v="700000"/>
    <n v="700000"/>
    <n v="700000"/>
    <n v="700000"/>
    <n v="159000"/>
    <n v="541000"/>
    <n v="700000"/>
    <m/>
    <m/>
    <m/>
    <m/>
    <m/>
    <n v="700000"/>
    <m/>
    <m/>
    <m/>
    <m/>
    <m/>
    <m/>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Formación Docente"/>
    <s v="1.7. Bienestar y desarrollo profesoral"/>
    <s v="1.7.3. Formación de directivos docentes"/>
    <n v="8"/>
    <s v="CALIDAD FOMENTO DE COMPETENCIAS"/>
    <s v="DCPBM - 07"/>
    <s v="Formación Docente"/>
    <n v="13"/>
    <s v="Número de directivos docentes que participan en la Escuela de Liderazgo"/>
    <s v="Plan Sectorial"/>
    <m/>
    <m/>
    <m/>
    <m/>
    <m/>
    <m/>
    <m/>
    <m/>
    <m/>
    <m/>
    <m/>
    <m/>
    <m/>
    <m/>
    <s v="Producto"/>
    <s v="Anual "/>
    <s v="Acumulado"/>
    <s v="Número"/>
    <s v="Sumatoria de directivos docentes que participan en la Escuela de Liderazgo"/>
    <s v="Listado de educadores"/>
    <n v="0"/>
    <n v="0"/>
    <n v="1400"/>
    <n v="5000"/>
    <n v="3600"/>
    <n v="10000"/>
    <n v="0"/>
    <n v="0"/>
    <n v="1400"/>
    <m/>
    <m/>
    <m/>
    <m/>
    <m/>
    <m/>
    <m/>
    <m/>
    <m/>
    <n v="2500"/>
    <m/>
    <m/>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Entornos Escolares"/>
    <s v="1.7. Bienestar y desarrollo profesoral"/>
    <s v="1.7.2.  Formación en servicio"/>
    <n v="8"/>
    <s v="CALIDAD FOMENTO DE COMPETENCIAS"/>
    <s v="DCPBM - 04"/>
    <s v="Entornos Escolares"/>
    <n v="14"/>
    <s v="Docentes formados con programas de la promoción de la participación igualitaria de niños y niñas"/>
    <s v="PND"/>
    <s v="X"/>
    <m/>
    <m/>
    <s v="E33-E35"/>
    <m/>
    <m/>
    <m/>
    <m/>
    <m/>
    <m/>
    <m/>
    <m/>
    <m/>
    <m/>
    <s v="Producto"/>
    <s v="Semestral"/>
    <s v="Acumulado"/>
    <s v="Número"/>
    <s v="Docentes formados = Sumatoria de educadores formados en el período t en las diferentes ETC"/>
    <s v="Listado de docentes formados"/>
    <n v="0"/>
    <n v="2000"/>
    <n v="2000"/>
    <n v="3000"/>
    <n v="1000"/>
    <n v="8000"/>
    <n v="2000"/>
    <m/>
    <n v="2000"/>
    <m/>
    <m/>
    <m/>
    <m/>
    <m/>
    <m/>
    <m/>
    <m/>
    <m/>
    <m/>
    <m/>
    <m/>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Formación Docente"/>
    <s v="1.7. Bienestar y desarrollo profesoral"/>
    <s v="1.7.2.  Formación en servicio"/>
    <n v="8"/>
    <s v="CALIDAD FOMENTO DE COMPETENCIAS"/>
    <s v="DCPBM - 07"/>
    <s v="Formación Docente"/>
    <n v="15"/>
    <s v="Número de docentes que participan en programas de formación continua y situada"/>
    <s v="Plan Sectorial"/>
    <m/>
    <m/>
    <m/>
    <s v="E33-E35"/>
    <m/>
    <m/>
    <m/>
    <m/>
    <m/>
    <m/>
    <m/>
    <m/>
    <m/>
    <m/>
    <s v="Producto"/>
    <s v="mensual"/>
    <s v="Acumulado"/>
    <s v="Número"/>
    <s v="Sumatoria de docentes que participan en programas de formación continua y situada"/>
    <s v="Listado de educadores"/>
    <n v="0"/>
    <n v="6901"/>
    <n v="9000"/>
    <n v="12850"/>
    <n v="10250"/>
    <n v="39001"/>
    <n v="6451"/>
    <m/>
    <n v="9000"/>
    <m/>
    <m/>
    <n v="0"/>
    <m/>
    <m/>
    <n v="2000"/>
    <m/>
    <m/>
    <n v="0"/>
    <m/>
    <m/>
    <n v="7000"/>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Formación Docente"/>
    <s v="1.7. Bienestar y desarrollo profesoral"/>
    <s v="1.7.2.  Formación en servicio"/>
    <n v="8"/>
    <s v="CALIDAD FOMENTO DE COMPETENCIAS"/>
    <s v="DCPBM - 07"/>
    <s v="Formación Docente"/>
    <n v="16"/>
    <s v="Número de docentes en programas de formación posgradual y licenciaturas"/>
    <s v="Plan Sectorial"/>
    <m/>
    <m/>
    <m/>
    <s v="E33-E34-E35"/>
    <m/>
    <m/>
    <m/>
    <m/>
    <m/>
    <m/>
    <m/>
    <m/>
    <m/>
    <m/>
    <s v="Producto"/>
    <m/>
    <s v="Acumulado"/>
    <s v="Número"/>
    <s v="Sumatoria de docentes en programas de formación en pregrado y/o posgradual."/>
    <s v="Listado de educadores"/>
    <n v="0"/>
    <n v="539"/>
    <n v="1822"/>
    <n v="4735"/>
    <n v="3904"/>
    <n v="11000"/>
    <n v="194"/>
    <n v="-345"/>
    <n v="1822"/>
    <m/>
    <m/>
    <m/>
    <m/>
    <m/>
    <m/>
    <m/>
    <m/>
    <m/>
    <m/>
    <m/>
    <n v="1510"/>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Formación Docente"/>
    <s v="1.7. Bienestar y desarrollo profesoral"/>
    <s v="1.7.2.  Formación en servicio"/>
    <n v="8"/>
    <s v="CALIDAD FOMENTO DE COMPETENCIAS"/>
    <s v="DCPBM - 07"/>
    <s v="Formación Docente"/>
    <n v="17"/>
    <s v="Número de docentes acompañados en procesos de investigación e innovaciones en el aula"/>
    <s v="Plan Sectorial"/>
    <m/>
    <m/>
    <m/>
    <s v="E33-E35"/>
    <m/>
    <m/>
    <m/>
    <m/>
    <m/>
    <m/>
    <m/>
    <m/>
    <m/>
    <m/>
    <s v="Producto"/>
    <m/>
    <s v="Acumulado"/>
    <s v="Número"/>
    <s v="Sumatoria de docentes acompañados en procesos de investigación e innovaciones en el aula"/>
    <s v="Listado de educadores"/>
    <n v="0"/>
    <n v="0"/>
    <n v="2000"/>
    <n v="6500"/>
    <n v="7500"/>
    <n v="16000"/>
    <n v="0"/>
    <m/>
    <n v="2000"/>
    <m/>
    <m/>
    <m/>
    <m/>
    <m/>
    <m/>
    <m/>
    <m/>
    <m/>
    <m/>
    <m/>
    <n v="3000"/>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Programa Todos a Aprender"/>
    <s v="1.7. Bienestar y desarrollo profesoral"/>
    <s v="1.7.1. Formación inicial de docentes"/>
    <n v="10"/>
    <s v="CALIDAD PTA"/>
    <s v="DCPBM - 05"/>
    <s v="Programa Todos a Aprender"/>
    <n v="18"/>
    <s v="Número de docentes y directivos docentes acompañados con el Programa Todos a Aprender "/>
    <s v="Plan Sectorial"/>
    <m/>
    <m/>
    <m/>
    <s v="E33-E35"/>
    <m/>
    <m/>
    <m/>
    <m/>
    <m/>
    <m/>
    <m/>
    <m/>
    <m/>
    <m/>
    <s v="Producto"/>
    <s v="mensual"/>
    <s v="Flujo"/>
    <s v="Número"/>
    <s v="sumatoria de docentes acompañados con el Programa Todos a Aprender"/>
    <s v="reporte SIPTA"/>
    <n v="0"/>
    <n v="73000"/>
    <n v="84100"/>
    <n v="92000"/>
    <n v="112500"/>
    <n v="112500"/>
    <n v="83648"/>
    <n v="-10648"/>
    <n v="84100"/>
    <n v="0"/>
    <n v="40000"/>
    <m/>
    <n v="50000"/>
    <m/>
    <n v="55000"/>
    <m/>
    <n v="65000"/>
    <n v="75000"/>
    <n v="80000"/>
    <n v="84100"/>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de Calidad Educativa"/>
    <s v="1.6. Evaluación para aprendizajes de calidad"/>
    <s v="1.6.2. Mejoramiento y aplicación anual de las pruebas Saber "/>
    <n v="11"/>
    <s v="CALIDAD REFERENTES Y EVALUACION"/>
    <s v="DCPBM - 06"/>
    <s v="Evaluación de Calidad Educativa"/>
    <n v="19"/>
    <s v="Brecha entre los porcentajes de establecimientos no oficiales y oficiales en niveles A+, A y B, en pruebas Saber 11"/>
    <s v="PND"/>
    <s v="X"/>
    <m/>
    <m/>
    <m/>
    <m/>
    <m/>
    <m/>
    <m/>
    <m/>
    <m/>
    <m/>
    <m/>
    <m/>
    <m/>
    <s v="Resultado"/>
    <s v="Anual "/>
    <s v="Reducción"/>
    <s v="Porcentaje"/>
    <s v="Brecha por sector en pruebas Saber 11° = % de colegios no oficiales en niveles de desempeño A+, A y B -  % de colegios oficiales en niveles de desempeño A+, A y B"/>
    <s v="Resultados ICFES"/>
    <n v="35.4"/>
    <n v="34.9"/>
    <n v="34.4"/>
    <n v="33.9"/>
    <n v="33.4"/>
    <n v="33.4"/>
    <m/>
    <m/>
    <n v="34.4"/>
    <m/>
    <m/>
    <m/>
    <m/>
    <m/>
    <m/>
    <m/>
    <m/>
    <m/>
    <m/>
    <m/>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de Calidad Educativa"/>
    <s v="1.6. Evaluación para aprendizajes de calidad"/>
    <s v="1.6.2. Mejoramiento y aplicación anual de las pruebas Saber "/>
    <n v="11"/>
    <s v="CALIDAD REFERENTES Y EVALUACION"/>
    <s v="DCPBM - 06"/>
    <s v="Evaluación de Calidad Educativa"/>
    <n v="20"/>
    <s v="Porcentaje de colegios oficiales en las categorías A+ y A de la Prueba Saber 11 "/>
    <s v="PND"/>
    <s v="X"/>
    <m/>
    <m/>
    <m/>
    <m/>
    <m/>
    <m/>
    <m/>
    <m/>
    <m/>
    <m/>
    <m/>
    <m/>
    <m/>
    <s v="Resultado"/>
    <s v="Anual "/>
    <s v="Flujo"/>
    <s v="Porcentaje"/>
    <s v="Porcentaje de colegios oficiales en categorías superiores de Saber 11° = (colegios oficiales en categorías A+ y A / total de colegios oficiales) * 100"/>
    <s v="Resultados ICFES"/>
    <n v="0"/>
    <n v="15"/>
    <n v="17"/>
    <n v="18.5"/>
    <n v="20"/>
    <n v="20"/>
    <m/>
    <m/>
    <n v="17"/>
    <m/>
    <m/>
    <m/>
    <m/>
    <m/>
    <m/>
    <m/>
    <m/>
    <m/>
    <m/>
    <m/>
    <m/>
  </r>
  <r>
    <x v="0"/>
    <m/>
    <m/>
    <x v="0"/>
    <s v="Subdirección de Referentes y Evaluación de la Calidad Educativ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de Calidad Educativa"/>
    <s v="1.6. Evaluación para aprendizajes de calidad"/>
    <s v="1.6.2. Mejoramiento y aplicación anual de las pruebas Saber "/>
    <n v="11"/>
    <s v="CALIDAD REFERENTES Y EVALUACION"/>
    <s v="DCPBM - 06"/>
    <s v="Evaluación de Calidad Educativa"/>
    <n v="21"/>
    <s v="Reestructuración de las pruebas Saber 3º, 5º y 9º"/>
    <s v="PND"/>
    <s v="X"/>
    <m/>
    <s v="F14"/>
    <m/>
    <m/>
    <m/>
    <m/>
    <m/>
    <m/>
    <m/>
    <m/>
    <m/>
    <m/>
    <m/>
    <s v="Producto"/>
    <s v="Semestral"/>
    <s v="Acumulado"/>
    <s v="Porcentaje"/>
    <s v="Porcentaje de avance en la realización de las actividades contempladas para la reestructuración de las pruebas Saber 3°, 5° y 9°."/>
    <s v="Informe de aplicación de pilotaje"/>
    <n v="0"/>
    <n v="75"/>
    <n v="100"/>
    <n v="0"/>
    <n v="0"/>
    <n v="0"/>
    <n v="75"/>
    <m/>
    <n v="100"/>
    <m/>
    <m/>
    <m/>
    <m/>
    <m/>
    <m/>
    <m/>
    <m/>
    <m/>
    <m/>
    <m/>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valuación de Calidad Educativa"/>
    <s v="1.6. Evaluación para aprendizajes de calidad"/>
    <s v="1.6.2. Mejoramiento y aplicación anual de las pruebas Saber "/>
    <n v="11"/>
    <s v="CALIDAD REFERENTES Y EVALUACION"/>
    <s v="DCPBM - 06"/>
    <s v="Evaluación de Calidad Educativa"/>
    <n v="22"/>
    <s v="Nuevas pruebas Saber 3, 5  y 9 aplicadas"/>
    <s v="PND"/>
    <m/>
    <m/>
    <m/>
    <m/>
    <m/>
    <m/>
    <m/>
    <m/>
    <m/>
    <m/>
    <m/>
    <m/>
    <m/>
    <m/>
    <s v="Producto"/>
    <s v="Anual "/>
    <s v="Acumulado"/>
    <s v="Número"/>
    <s v="Sumatoria de pruebas Saber 3º, 5º y 9º aplicadas en el año t"/>
    <s v="Informe de aplicación de la nueva prueba"/>
    <n v="0"/>
    <n v="0"/>
    <n v="1"/>
    <n v="1"/>
    <n v="1"/>
    <n v="1"/>
    <n v="0"/>
    <m/>
    <n v="1"/>
    <m/>
    <m/>
    <m/>
    <m/>
    <m/>
    <m/>
    <m/>
    <m/>
    <m/>
    <m/>
    <m/>
    <m/>
  </r>
  <r>
    <x v="0"/>
    <m/>
    <m/>
    <x v="0"/>
    <s v="Subdirección de Fomento de Competencias"/>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ducación Media"/>
    <s v="1.3. Aprendizajes significativos"/>
    <s v="1.3.5.  Orientación socio ocupacional"/>
    <n v="9"/>
    <s v="CALIDAD TRANSVERSAL"/>
    <s v="DCPBM - 03"/>
    <s v="Educación Media"/>
    <n v="23"/>
    <s v="Secretarias de Educación acompañadas en procesos de Orientación Socio-ocupacional para la Educación Media"/>
    <s v="PND_x000a_"/>
    <s v="X"/>
    <m/>
    <m/>
    <s v="E29"/>
    <m/>
    <m/>
    <m/>
    <m/>
    <m/>
    <m/>
    <m/>
    <m/>
    <m/>
    <m/>
    <s v="Gestión "/>
    <s v="Anual "/>
    <s v="Acumulado"/>
    <s v="Número"/>
    <s v="sumatoria de Secretarias de Educación acompañadas en procesos de Orientación Socio-ocupacional para la Educación Media"/>
    <s v="Actas de acompañamiento"/>
    <n v="0"/>
    <n v="30"/>
    <n v="22"/>
    <n v="22"/>
    <n v="22"/>
    <n v="96"/>
    <n v="30"/>
    <m/>
    <n v="22"/>
    <m/>
    <m/>
    <m/>
    <m/>
    <m/>
    <m/>
    <m/>
    <m/>
    <m/>
    <m/>
    <m/>
    <m/>
  </r>
  <r>
    <x v="0"/>
    <m/>
    <m/>
    <x v="0"/>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Plan Nacional de Lectura y Escritura"/>
    <s v="1.3. Aprendizajes significativos"/>
    <s v="1.3.2.   Promoción del desarrollo de competencias"/>
    <n v="8"/>
    <s v="CALIDAD FOMENTO DE COMPETENCIAS"/>
    <s v="DCPBM - 08"/>
    <s v="Plan Nacional de Lectura y Escritura"/>
    <n v="24"/>
    <s v="Número de Mediadores acompañados pedagógicamente para fortalecer procesos de lectura, escritura y oralidad."/>
    <s v="Plan Sectorial"/>
    <m/>
    <m/>
    <m/>
    <m/>
    <m/>
    <m/>
    <m/>
    <m/>
    <m/>
    <m/>
    <m/>
    <m/>
    <m/>
    <m/>
    <s v="Producto"/>
    <s v="Trimestral"/>
    <s v="Acumulado"/>
    <s v="Número"/>
    <s v="Sumatoria de docentes que asistente a eventos de formación a mediadores de lectura"/>
    <s v="Lista de asistencias a eventos de formación"/>
    <n v="1000"/>
    <n v="2500"/>
    <n v="2500"/>
    <n v="2500"/>
    <n v="2500"/>
    <n v="10000"/>
    <n v="2500"/>
    <n v="0"/>
    <n v="2500"/>
    <m/>
    <m/>
    <n v="0"/>
    <m/>
    <m/>
    <n v="800"/>
    <m/>
    <m/>
    <n v="1000"/>
    <m/>
    <m/>
    <n v="700"/>
  </r>
  <r>
    <x v="0"/>
    <m/>
    <m/>
    <x v="0"/>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Plan Nacional de Lectura y Escritura"/>
    <s v="1.3. Aprendizajes significativos"/>
    <s v="1.3.2.   Promoción del desarrollo de competencias"/>
    <n v="8"/>
    <s v="CALIDAD FOMENTO DE COMPETENCIAS"/>
    <s v="DCPBM - 08"/>
    <s v="Plan Nacional de Lectura y Escritura"/>
    <n v="25"/>
    <s v="Número de sedes educativas con colecciones bibliográficas entregadas para fortalecer procesos de lectura, escritura y oralidad."/>
    <s v="Plan Sectorial"/>
    <m/>
    <m/>
    <m/>
    <m/>
    <m/>
    <m/>
    <m/>
    <m/>
    <m/>
    <m/>
    <m/>
    <m/>
    <m/>
    <m/>
    <s v="Producto"/>
    <m/>
    <s v="Acumulado"/>
    <s v="Número"/>
    <s v="Sumatoria de bibliotecas dotadas con colecciones bibliográficas"/>
    <s v="Actas de entrega de colecciones suscritas"/>
    <n v="0"/>
    <n v="500"/>
    <n v="1900"/>
    <n v="1900"/>
    <n v="1900"/>
    <n v="2000"/>
    <n v="500"/>
    <m/>
    <n v="1900"/>
    <m/>
    <m/>
    <m/>
    <m/>
    <m/>
    <m/>
    <m/>
    <m/>
    <m/>
    <n v="1400"/>
    <m/>
    <n v="500"/>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Programa Nacional de Bilingüismo"/>
    <s v="1.3. Aprendizajes significativos"/>
    <s v="1.3.2.   Promoción del desarrollo de competencias"/>
    <n v="8"/>
    <s v="CALIDAD FOMENTO DE COMPETENCIAS"/>
    <s v="DCPBM - 09"/>
    <s v="Programa Nacional de Bilingüismo"/>
    <n v="26"/>
    <s v="Número de estudiantes beneficiados con el APP B(The)1: Challenge "/>
    <s v="Plan Sectorial"/>
    <s v="X"/>
    <m/>
    <m/>
    <m/>
    <m/>
    <m/>
    <m/>
    <m/>
    <s v="x"/>
    <m/>
    <m/>
    <m/>
    <m/>
    <m/>
    <s v="Producto"/>
    <s v="Trimestral"/>
    <s v="Acumulado"/>
    <s v="Número"/>
    <s v="Sumatoria de estudiantes secundaria y media con ingreso al APP"/>
    <s v="Reporte de usuarios con ingreso a la APP"/>
    <n v="0"/>
    <n v="0"/>
    <n v="60000"/>
    <n v="100000"/>
    <n v="100000"/>
    <n v="260000"/>
    <n v="0"/>
    <m/>
    <n v="60000"/>
    <m/>
    <m/>
    <m/>
    <m/>
    <m/>
    <n v="20000"/>
    <m/>
    <n v="20000"/>
    <n v="10000"/>
    <m/>
    <n v="10000"/>
    <m/>
  </r>
  <r>
    <x v="0"/>
    <m/>
    <m/>
    <x v="0"/>
    <s v="Subdirección de Referentes y Evaluación de la Calidad Educativa/ 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1. Apuesta por el desarrollo integral desde la Educación Inicial y hasta la Educación Media"/>
    <s v="Plan Nacional de Lectura y Escritura"/>
    <s v="1.3. Aprendizajes significativos"/>
    <s v="1.3.2.   Promoción del desarrollo de competencias"/>
    <n v="8"/>
    <s v="CALIDAD FOMENTO DE COMPETENCIAS"/>
    <s v="DCPBM - 08"/>
    <s v="Plan Nacional de Lectura y Escritura"/>
    <n v="27"/>
    <s v="Número de comunidades educativas étnicas fortalecidas en la recuperación de los relatos y saberes tradicionales  mediante la producción editorial con contenidos propios."/>
    <s v="Plan Sectorial"/>
    <m/>
    <m/>
    <s v="F03"/>
    <s v="E43"/>
    <m/>
    <m/>
    <m/>
    <m/>
    <m/>
    <m/>
    <m/>
    <m/>
    <m/>
    <m/>
    <s v="Producto"/>
    <m/>
    <s v="Acumulado"/>
    <s v="Número"/>
    <s v="Sumatoria de comunidades educativas étnicas con producción editorial con contenidos propios. "/>
    <s v="Libros editados y publicados"/>
    <n v="0"/>
    <n v="0"/>
    <n v="3"/>
    <n v="3"/>
    <n v="3"/>
    <n v="9"/>
    <n v="0"/>
    <m/>
    <n v="3"/>
    <m/>
    <m/>
    <m/>
    <m/>
    <m/>
    <m/>
    <m/>
    <n v="1"/>
    <m/>
    <m/>
    <n v="2"/>
    <m/>
  </r>
  <r>
    <x v="0"/>
    <m/>
    <m/>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ducación Media"/>
    <s v="4.3. Compromisos del Plan Nacional de Desarrollo 2018-2022"/>
    <s v="1.3.5.  Orientación socio ocupacional"/>
    <n v="9"/>
    <s v="CALIDAD TRANSVERSAL"/>
    <s v="DCPBM - 03"/>
    <s v="Educación Media"/>
    <n v="28"/>
    <s v="Número de ecosistemas de innovación en Educación Media implementados"/>
    <s v="PAI"/>
    <m/>
    <m/>
    <m/>
    <m/>
    <m/>
    <m/>
    <m/>
    <m/>
    <m/>
    <m/>
    <m/>
    <m/>
    <m/>
    <m/>
    <s v="Producto"/>
    <s v="Anual "/>
    <s v="Acumulado"/>
    <s v="Porcentaje"/>
    <s v="Sumatoria de ecosistemas de innovación en Educación Media implementados"/>
    <m/>
    <n v="0"/>
    <n v="0"/>
    <n v="2"/>
    <n v="2"/>
    <n v="1"/>
    <n v="5"/>
    <n v="0"/>
    <m/>
    <n v="2"/>
    <m/>
    <m/>
    <m/>
    <m/>
    <m/>
    <n v="50"/>
    <m/>
    <m/>
    <m/>
    <m/>
    <m/>
    <n v="50"/>
  </r>
  <r>
    <x v="0"/>
    <m/>
    <m/>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Mas y mejor Educación Rural"/>
    <s v="1. Apuesta por el desarrollo integral desde la Educación Inicial y hasta la Educación Media"/>
    <s v="Educación Media"/>
    <s v="4.3. Compromisos del Plan Nacional de Desarrollo 2018-2022"/>
    <s v="1.3.5.  Orientación socio ocupacional"/>
    <n v="9"/>
    <s v="CALIDAD TRANSVERSAL"/>
    <s v="DCPBM - 03"/>
    <s v="Educación Media"/>
    <n v="29"/>
    <s v="Porcentaje de municipios priorizados que cuentan con instituciones de educación media técnica que incorporan la formación técnica agropecuaria en la educación media (décimo y once) en municipios PDET"/>
    <s v="PMI"/>
    <m/>
    <m/>
    <m/>
    <s v="E9"/>
    <m/>
    <m/>
    <m/>
    <m/>
    <m/>
    <m/>
    <m/>
    <m/>
    <m/>
    <m/>
    <s v="Producto"/>
    <s v="Anual "/>
    <s v="Capacidad"/>
    <s v="Porcentaje"/>
    <s v="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
    <m/>
    <n v="0"/>
    <n v="0.11"/>
    <n v="0.17"/>
    <n v="0.22"/>
    <n v="0.3"/>
    <n v="0.3"/>
    <n v="11"/>
    <m/>
    <n v="0.17"/>
    <m/>
    <m/>
    <m/>
    <m/>
    <m/>
    <m/>
    <m/>
    <m/>
    <m/>
    <m/>
    <m/>
    <n v="0.17"/>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Programa Todos a Aprender"/>
    <s v="1.7. Bienestar y desarrollo profesoral"/>
    <s v="3.3.1. Atención integral en Educación Inicial y básica"/>
    <n v="10"/>
    <s v="CALIDAD PTA"/>
    <s v="DCPBM - 05"/>
    <s v="Programa Todos a Aprender"/>
    <n v="30"/>
    <s v="Número de  maestras y maestros de preescolar (grado transición) que reciben formación y acompañamiento situado a través del Programa Todos a Aprender"/>
    <s v="PAI"/>
    <m/>
    <m/>
    <m/>
    <s v="E43-E48-E33-E35"/>
    <m/>
    <m/>
    <m/>
    <m/>
    <m/>
    <m/>
    <m/>
    <m/>
    <m/>
    <m/>
    <s v="Producto"/>
    <s v="mensual"/>
    <s v="Flujo"/>
    <s v="Número"/>
    <s v="Sumatoria de docentes de transición acompañados con el Programa Todos a Aprender"/>
    <s v="reporte SIPTA"/>
    <n v="0"/>
    <n v="5000"/>
    <n v="10000"/>
    <n v="11000"/>
    <n v="12000"/>
    <n v="12000"/>
    <n v="9467"/>
    <n v="63533"/>
    <n v="10000"/>
    <n v="0"/>
    <n v="1500"/>
    <m/>
    <n v="2000"/>
    <m/>
    <n v="3000"/>
    <m/>
    <n v="5500"/>
    <n v="7000"/>
    <n v="9000"/>
    <n v="10000"/>
    <m/>
  </r>
  <r>
    <x v="0"/>
    <m/>
    <m/>
    <x v="0"/>
    <s v="Dirección de Calidad para la Educación Preescolar, Básica y Media"/>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Programa Nacional de Bilingüismo"/>
    <s v="1.7. Bienestar y desarrollo profesoral"/>
    <s v="1.7.2.  Formación en servicio"/>
    <n v="8"/>
    <s v="CALIDAD FOMENTO DE COMPETENCIAS"/>
    <s v="DCPBM - 09"/>
    <s v="Programa Nacional de Bilingüismo"/>
    <n v="31"/>
    <s v="Número de docentes de inglés formados en metodología, currículo, liderazgo y lenguas con objetivo específicos. "/>
    <s v="Plan Sectorial"/>
    <s v="X"/>
    <m/>
    <m/>
    <m/>
    <m/>
    <m/>
    <m/>
    <m/>
    <m/>
    <m/>
    <m/>
    <m/>
    <m/>
    <m/>
    <s v="Producto"/>
    <s v="Trimestral"/>
    <s v="Acumulado"/>
    <s v="Número"/>
    <s v="Sumatoria de docentes de inglés formados en metodología, currículo, liderazgo y lenguas con objetivo específicos. "/>
    <s v="Listas de asistencia "/>
    <n v="0"/>
    <n v="1500"/>
    <n v="1200"/>
    <n v="2500"/>
    <n v="1500"/>
    <n v="6700"/>
    <n v="1548"/>
    <n v="0"/>
    <n v="1200"/>
    <n v="0"/>
    <n v="0"/>
    <n v="0"/>
    <n v="100"/>
    <m/>
    <n v="400"/>
    <m/>
    <m/>
    <n v="400"/>
    <m/>
    <n v="300"/>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ducación Privada"/>
    <s v="1.3. Aprendizajes significativos"/>
    <s v="4.2.4. Calidad para todos"/>
    <n v="9"/>
    <s v="CALIDAD TRANSVERSAL"/>
    <s v="DCPBM - 10"/>
    <s v="Educación Privada"/>
    <n v="32"/>
    <s v="Número de establecimientos educativos beneficiados y acompañados con la estrategia Aulas Sin Fronteras"/>
    <s v="PAI"/>
    <m/>
    <m/>
    <m/>
    <m/>
    <m/>
    <m/>
    <m/>
    <m/>
    <m/>
    <m/>
    <s v="X"/>
    <m/>
    <m/>
    <m/>
    <s v="Gestión "/>
    <s v="Trimestral"/>
    <s v="Flujo"/>
    <s v="Número"/>
    <s v="Sumatoria de establecimientos educativos beneficiados y acompañados con la estrategia Aulas Sin Fronteras"/>
    <s v="Actas de acompañamiento"/>
    <n v="55"/>
    <n v="55"/>
    <n v="55"/>
    <n v="70"/>
    <n v="70"/>
    <n v="70"/>
    <n v="55"/>
    <n v="0"/>
    <n v="55"/>
    <m/>
    <m/>
    <n v="55"/>
    <m/>
    <m/>
    <m/>
    <m/>
    <m/>
    <m/>
    <m/>
    <m/>
    <m/>
  </r>
  <r>
    <x v="0"/>
    <m/>
    <m/>
    <x v="0"/>
    <s v="Subdirección de Fomento de Competencias"/>
    <s v="4.c. De aquí a 2030, aumentar considerablemente la oferta de docentes calificados, incluso mediante la cooperación internacional para la formación de docentes en los países en desarrollo, especialmente los países menos adelantados y los pequeños Estados insulares en desarrollo. "/>
    <s v="Brindar una educación con calidad y fomentar la permanencia en la educación inicial, preescolar, básica y media"/>
    <s v="1. Apuesta por el desarrollo integral desde la Educación Inicial y hasta la Educación Media"/>
    <s v="Formación Docente"/>
    <s v="1.7. Bienestar y desarrollo profesoral"/>
    <s v="1.7.1. Formación inicial de docentes"/>
    <n v="8"/>
    <s v="CALIDAD FOMENTO DE COMPETENCIAS"/>
    <s v="DCPBM - 07"/>
    <s v="Formación Docente"/>
    <n v="33"/>
    <s v="Número de Escuelas Normales Superiores ENS participando en procesos de fortalecimiento."/>
    <s v="PAI"/>
    <s v="X"/>
    <m/>
    <m/>
    <m/>
    <m/>
    <m/>
    <m/>
    <m/>
    <m/>
    <m/>
    <m/>
    <m/>
    <m/>
    <m/>
    <s v="Producto"/>
    <s v="Trimestral"/>
    <s v="Flujo"/>
    <s v="Número"/>
    <s v="Sumatoria de ENS participando en procesos de fortalecimiento."/>
    <s v="Listado de Escuelas normales superiores"/>
    <n v="129"/>
    <n v="129"/>
    <n v="129"/>
    <n v="129"/>
    <n v="129"/>
    <n v="129"/>
    <n v="64"/>
    <n v="65"/>
    <n v="129"/>
    <m/>
    <m/>
    <n v="32"/>
    <m/>
    <m/>
    <n v="65"/>
    <m/>
    <m/>
    <n v="100"/>
    <m/>
    <m/>
    <n v="129"/>
  </r>
  <r>
    <x v="0"/>
    <m/>
    <m/>
    <x v="0"/>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s v="1.4. Cualificación del tiempo escolar"/>
    <s v="4.2.4. Calidad para todos"/>
    <n v="8"/>
    <s v="CALIDAD FOMENTO DE COMPETENCIAS"/>
    <s v="DCPBM - 04"/>
    <s v="Entornos Escolares"/>
    <n v="34"/>
    <s v="Porcentaje de establecimientos educativos que cuentan con referentes de formación para la ciudadanía implementados"/>
    <s v="PMI"/>
    <m/>
    <m/>
    <m/>
    <m/>
    <m/>
    <m/>
    <m/>
    <m/>
    <m/>
    <m/>
    <m/>
    <m/>
    <m/>
    <m/>
    <s v="Resultado"/>
    <s v="Anual "/>
    <s v="Flujo"/>
    <s v="Porcentaje"/>
    <s v="(Número de EE oficiales en los municipios PDET que cuentan con referentes de formación para la ciudadanía implementados / Total EE oficiales en los municipios PDET de Educación preescolar, básica y media ) * 100"/>
    <s v="Base de datos de EE"/>
    <n v="0.05"/>
    <n v="0.1"/>
    <n v="0.8"/>
    <m/>
    <m/>
    <n v="0.8"/>
    <n v="0.1"/>
    <m/>
    <n v="0.8"/>
    <m/>
    <m/>
    <m/>
    <m/>
    <m/>
    <m/>
    <m/>
    <m/>
    <m/>
    <m/>
    <m/>
    <n v="0.8"/>
  </r>
  <r>
    <x v="0"/>
    <m/>
    <m/>
    <x v="0"/>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Brindar una educación con calidad y fomentar la permanencia en la educación inicial, preescolar, básica y media"/>
    <s v="1. Apuesta por el desarrollo integral desde la Educación Inicial y hasta la Educación Media"/>
    <s v="Entornos Escolares"/>
    <s v="1.4. Cualificación del tiempo escolar"/>
    <s v="1.2.3. Entornos escolares"/>
    <n v="8"/>
    <s v="CALIDAD FOMENTO DE COMPETENCIAS"/>
    <s v="DCPBM - 04"/>
    <s v="Entornos Escolares"/>
    <n v="35"/>
    <s v="Establecimientos Educativos que acceden al SIUCE en funcionamiento"/>
    <s v="Plan Sectorial"/>
    <m/>
    <s v="X"/>
    <m/>
    <m/>
    <m/>
    <m/>
    <m/>
    <m/>
    <m/>
    <m/>
    <m/>
    <m/>
    <m/>
    <m/>
    <s v="Producto"/>
    <s v="Trimestral"/>
    <s v="Acumulado"/>
    <s v="Porcentaje"/>
    <s v="Número de establecimientos que asisten a los procesos de capacitación para el uso del SIUCE*100/ Total de Establecimientos oficiales y no oficiales del país"/>
    <s v="Listas de asistencia y listados en excel"/>
    <n v="0"/>
    <n v="0.22"/>
    <n v="0.6"/>
    <n v="0.9"/>
    <n v="1"/>
    <n v="1"/>
    <n v="0.22"/>
    <n v="0"/>
    <n v="0.6"/>
    <m/>
    <m/>
    <n v="0.2"/>
    <m/>
    <m/>
    <n v="0.25"/>
    <m/>
    <m/>
    <n v="0.38"/>
    <m/>
    <m/>
    <n v="0.38"/>
  </r>
  <r>
    <x v="0"/>
    <m/>
    <m/>
    <x v="0"/>
    <s v="Subdirección de Fomento de Competencias"/>
    <s v="4.4. De aquí a 2030, aumentar considerablemente el número de jóvenes y adultos que tienen las competencias necesarias, en particular técnicas y profesionales, para acceder al empleo, el trabajo decente y el emprendimiento."/>
    <s v="Apuesta por una educación media con calidad y pertinencia para los jóvenes colombianos"/>
    <s v="1. Apuesta por el desarrollo integral desde la Educación Inicial y hasta la Educación Media"/>
    <s v="Educación Media"/>
    <s v="4.3. Compromisos del Plan Nacional de Desarrollo 2018-2022"/>
    <s v="1.3.4.  Doble titulación"/>
    <n v="9"/>
    <s v="CALIDAD TRANSVERSAL"/>
    <s v="DCPBM - 03"/>
    <s v="Educación Media"/>
    <n v="36"/>
    <s v="Estudiantes de Media que participen en la estrategia para el fortalecimiento de competencias básicas y socioemocionales."/>
    <s v="PAI"/>
    <m/>
    <n v="3931"/>
    <m/>
    <m/>
    <m/>
    <m/>
    <m/>
    <m/>
    <m/>
    <m/>
    <m/>
    <m/>
    <m/>
    <m/>
    <s v="Producto"/>
    <s v="Anual "/>
    <s v="Acumulado"/>
    <s v="Número"/>
    <s v="Sumatoria de Estudiantes de Media que participen en la estrategia para el fortalecimiento de competencias básicas y socioemocionales."/>
    <m/>
    <n v="0"/>
    <n v="2800"/>
    <n v="5000"/>
    <n v="0"/>
    <n v="2800"/>
    <n v="10600"/>
    <m/>
    <m/>
    <m/>
    <m/>
    <m/>
    <m/>
    <m/>
    <m/>
    <m/>
    <m/>
    <m/>
    <m/>
    <m/>
    <m/>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Mas y mejor Educación Rural"/>
    <s v="3. Mas y mejor Educación Rural"/>
    <s v="Referentes de Calidad Educativa"/>
    <s v="3.3. Promoción de trayectorias educativas en las zonas rurales "/>
    <s v="3.3.1. Atención integral en Educación Inicial y básica"/>
    <n v="11"/>
    <s v="CALIDAD REFERENTES Y EVALUACION"/>
    <s v="DCPBM - 01"/>
    <s v="Referentes de Calidad Educativa"/>
    <n v="37"/>
    <s v="Modelos Educativos Flexibles diseñados y/o actualizados"/>
    <s v="Plan Sectorial"/>
    <m/>
    <s v="X"/>
    <s v="X"/>
    <s v="E42"/>
    <s v="X"/>
    <m/>
    <m/>
    <m/>
    <m/>
    <m/>
    <m/>
    <m/>
    <m/>
    <m/>
    <s v="Producto"/>
    <s v="Trimestral"/>
    <s v="Acumulado"/>
    <s v="Porcentaje"/>
    <s v="Sumatoria de Modelo Educativos Flexibles diseñados y actualizados"/>
    <s v="Modelo Educativo Rrom_x000a_Modelo Educativo Guajira_x000a_Modelo Educativo Escurla Nueva"/>
    <n v="0"/>
    <n v="0"/>
    <n v="2"/>
    <n v="0"/>
    <n v="1"/>
    <n v="3"/>
    <n v="0"/>
    <m/>
    <n v="2"/>
    <m/>
    <m/>
    <m/>
    <m/>
    <m/>
    <m/>
    <m/>
    <m/>
    <m/>
    <m/>
    <m/>
    <n v="2"/>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Mas y mejor Educación Rural"/>
    <s v="3. Mas y mejor Educación Rural"/>
    <s v="Evaluación de Calidad Educativa"/>
    <s v="3.3. Promoción de trayectorias educativas en las zonas rurales "/>
    <s v="3.3.2. Fortalecimiento de la Educación Media rural"/>
    <n v="11"/>
    <s v="CALIDAD REFERENTES Y EVALUACION"/>
    <s v="DCPBM - 06"/>
    <s v="Evaluación de Calidad Educativa"/>
    <n v="38"/>
    <s v="Porcentaje de colegios oficiales rurales en las categorías A+ y A de la Prueba Saber 11 "/>
    <s v="PND"/>
    <s v="X"/>
    <m/>
    <m/>
    <m/>
    <m/>
    <m/>
    <m/>
    <m/>
    <m/>
    <m/>
    <m/>
    <m/>
    <m/>
    <m/>
    <s v="Resultado"/>
    <s v="Anual "/>
    <s v="Flujo"/>
    <s v="Porcentaje"/>
    <s v="Porcentaje de colegios oficiales rurales en categorías superiores de Saber 11° = (colegios oficiales rurales en categorías A+ y A / total de colegios oficiales rurales) * 100"/>
    <m/>
    <n v="4.75"/>
    <n v="6.25"/>
    <n v="8.5"/>
    <n v="8.5"/>
    <n v="10"/>
    <n v="10"/>
    <m/>
    <m/>
    <n v="8.5"/>
    <m/>
    <m/>
    <m/>
    <m/>
    <m/>
    <m/>
    <m/>
    <m/>
    <m/>
    <m/>
    <m/>
    <m/>
  </r>
  <r>
    <x v="0"/>
    <m/>
    <m/>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Plan Nacional de Lectura y Escritura"/>
    <s v="4.2. Hacia un Sistema Educativo inclusivo de la Educación Inicial hasta la Superior"/>
    <s v="4.2.4. Calidad para todos"/>
    <n v="8"/>
    <s v="CALIDAD FOMENTO DE COMPETENCIAS"/>
    <s v="DCPBM - 08"/>
    <s v="Plan Nacional de Lectura y Escritura"/>
    <n v="39"/>
    <s v="Número de textos en lenguas indígenas y afro incorporados en las dotaciones del Plan Nacional de Lectura y Escritura"/>
    <s v="Plan Sectorial"/>
    <m/>
    <n v="3944"/>
    <s v="F03"/>
    <s v="E50"/>
    <m/>
    <m/>
    <m/>
    <m/>
    <m/>
    <m/>
    <m/>
    <m/>
    <m/>
    <m/>
    <s v="Producto"/>
    <m/>
    <s v="Acumulado"/>
    <s v="Número"/>
    <s v="Sumatoria de Libros en lenguas indígenas incorporados en los listados de colecciones bibliográficas a entregar en las instituciones educativas  "/>
    <s v="Listado de colecciones con libros en lenguas indígenas"/>
    <n v="0"/>
    <n v="0"/>
    <n v="2"/>
    <n v="2"/>
    <n v="2"/>
    <n v="6"/>
    <n v="0"/>
    <m/>
    <n v="2"/>
    <m/>
    <m/>
    <m/>
    <m/>
    <m/>
    <m/>
    <m/>
    <m/>
    <m/>
    <m/>
    <n v="2"/>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0"/>
    <s v="Modelo educativo flexible de educación para jóvenes y adultos diseñado y desarrollado"/>
    <s v="PND"/>
    <s v="X"/>
    <m/>
    <m/>
    <s v="E42"/>
    <s v="1.A.11 y 1.A.14"/>
    <m/>
    <m/>
    <m/>
    <m/>
    <m/>
    <m/>
    <m/>
    <m/>
    <m/>
    <s v="Producto"/>
    <s v="Anual "/>
    <s v="Capacidad"/>
    <s v="Porcentaje"/>
    <s v="Sumatoria de las actividades previstas por el Ministerio de Educación para el desarrollo de un modelo educativo flexible en cada una de las vigencias."/>
    <m/>
    <n v="0"/>
    <n v="8"/>
    <n v="40"/>
    <n v="65"/>
    <n v="100"/>
    <n v="100"/>
    <n v="0.08"/>
    <m/>
    <n v="40"/>
    <m/>
    <m/>
    <m/>
    <m/>
    <m/>
    <m/>
    <m/>
    <m/>
    <m/>
    <m/>
    <m/>
    <n v="40"/>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1"/>
    <s v="Paquete de materiales de lectura incorporado en las colecciones del Plan Nacional de Lectura y Escritura Rrom"/>
    <s v="PND"/>
    <s v="X"/>
    <m/>
    <m/>
    <s v="E1"/>
    <s v="1.A.6"/>
    <m/>
    <m/>
    <m/>
    <m/>
    <m/>
    <m/>
    <m/>
    <m/>
    <m/>
    <s v="Producto"/>
    <s v="Anual "/>
    <s v="Capacidad"/>
    <s v="Porcentaje"/>
    <s v="Avance porcentual en el cumplimiento de actividades definidas en cada vigencia para diseñar y desarrollar los materiales de lectura que serán incorporados en las colecciones del PNLE, en concertación con el Pueblo Rrom"/>
    <m/>
    <n v="0"/>
    <n v="0"/>
    <n v="0"/>
    <n v="1"/>
    <n v="0"/>
    <n v="1"/>
    <n v="0"/>
    <m/>
    <n v="0"/>
    <m/>
    <m/>
    <m/>
    <m/>
    <m/>
    <m/>
    <m/>
    <m/>
    <m/>
    <m/>
    <m/>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2"/>
    <s v="Lineamiento de reconocimiento del Decreto 2957 de 2010 expedido"/>
    <s v="PND"/>
    <s v="X"/>
    <m/>
    <m/>
    <m/>
    <s v="1.A.2"/>
    <m/>
    <m/>
    <m/>
    <m/>
    <m/>
    <m/>
    <m/>
    <m/>
    <m/>
    <s v="Producto"/>
    <s v="Anual "/>
    <s v="Acumulado"/>
    <s v="Porcentaje"/>
    <s v="Porcentaje de avance en lineamiento de reconocimiento del Decreto 2957 de 2010  "/>
    <m/>
    <n v="0"/>
    <n v="0"/>
    <n v="0"/>
    <n v="0"/>
    <n v="1"/>
    <n v="1"/>
    <n v="0"/>
    <m/>
    <n v="0"/>
    <m/>
    <m/>
    <m/>
    <m/>
    <m/>
    <m/>
    <m/>
    <m/>
    <m/>
    <m/>
    <m/>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3"/>
    <s v="Proceso de acompañamiento coordinado y realizado Rrom"/>
    <s v="PND"/>
    <m/>
    <m/>
    <m/>
    <m/>
    <s v="1.A.8"/>
    <m/>
    <m/>
    <m/>
    <m/>
    <m/>
    <m/>
    <m/>
    <m/>
    <m/>
    <s v="Gestión"/>
    <s v="Anual "/>
    <s v="Capacidad"/>
    <s v="Porcentaje"/>
    <s v="Porcentaje de avance en el proceso de acompañamiento técnico del Ministerio de Educación al Ministerio de Cultura, de acuerdo con el número de reuniones programadas para cada vigencia del cuatrienio"/>
    <m/>
    <n v="0"/>
    <n v="0"/>
    <n v="0"/>
    <n v="1"/>
    <n v="0"/>
    <n v="1"/>
    <n v="0"/>
    <m/>
    <n v="0"/>
    <m/>
    <m/>
    <m/>
    <m/>
    <m/>
    <m/>
    <m/>
    <m/>
    <m/>
    <m/>
    <m/>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4"/>
    <s v="Lineamiento expedido"/>
    <s v="PND"/>
    <s v="X"/>
    <m/>
    <m/>
    <m/>
    <s v="1.A.2-1.A.9-1.A.10-1.A.12"/>
    <m/>
    <m/>
    <m/>
    <m/>
    <m/>
    <m/>
    <m/>
    <m/>
    <m/>
    <s v="Producto"/>
    <s v="Anual "/>
    <s v="Capacidad"/>
    <s v="Número"/>
    <s v="Cantidad de lineamientos expedidos: El indicador toma el valor de 1 al momento de la expedición del lineamiento"/>
    <m/>
    <n v="0"/>
    <n v="0"/>
    <n v="0"/>
    <n v="0"/>
    <n v="1"/>
    <n v="1"/>
    <n v="0"/>
    <m/>
    <n v="0"/>
    <m/>
    <m/>
    <m/>
    <m/>
    <m/>
    <m/>
    <m/>
    <m/>
    <m/>
    <m/>
    <m/>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5"/>
    <s v="Lineamiento de escuela intercultural  expedido"/>
    <s v="PND"/>
    <s v="X"/>
    <m/>
    <m/>
    <m/>
    <s v="1.A.2-1.A.9-1.A.10-1.A.12"/>
    <m/>
    <m/>
    <m/>
    <m/>
    <m/>
    <m/>
    <m/>
    <m/>
    <m/>
    <s v="Producto"/>
    <s v="Anual "/>
    <s v="Capacidad"/>
    <s v="Porcentaje"/>
    <s v="Porcentaje de avance en lineamiento de escuela intercultural para el pueblo Rrom"/>
    <m/>
    <n v="0"/>
    <n v="0"/>
    <n v="0"/>
    <n v="0"/>
    <n v="1"/>
    <n v="1"/>
    <n v="0"/>
    <m/>
    <n v="0"/>
    <m/>
    <m/>
    <m/>
    <m/>
    <m/>
    <m/>
    <m/>
    <m/>
    <m/>
    <m/>
    <m/>
    <m/>
  </r>
  <r>
    <x v="0"/>
    <m/>
    <m/>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3. Compromisos del Plan Nacional de Desarrollo 2018-2022"/>
    <s v="4.3.3. Pacto por la Equidad – Pueblos Rrom"/>
    <n v="8"/>
    <s v="CALIDAD FOMENTO DE COMPETENCIAS"/>
    <s v="DCPBM - 12"/>
    <s v="Gestión Institucional"/>
    <n v="46"/>
    <s v="Lineamiento de la cultura Gitana en los EE  expedido"/>
    <s v="PND"/>
    <s v="X"/>
    <m/>
    <m/>
    <m/>
    <s v="1.A.2-1.A.9-1.A.10-1.A.12"/>
    <m/>
    <m/>
    <m/>
    <m/>
    <m/>
    <m/>
    <m/>
    <m/>
    <m/>
    <s v="Producto"/>
    <s v="Anual "/>
    <s v="Acumulado"/>
    <s v="Porcentaje"/>
    <s v="Porcentaje de avance en lineamiento de la cultura Gitana en los establecimientos educativos"/>
    <m/>
    <n v="0"/>
    <n v="0"/>
    <n v="0"/>
    <n v="0"/>
    <n v="1"/>
    <n v="1"/>
    <n v="0"/>
    <m/>
    <n v="0"/>
    <m/>
    <m/>
    <m/>
    <m/>
    <m/>
    <m/>
    <m/>
    <m/>
    <m/>
    <m/>
    <m/>
    <m/>
  </r>
  <r>
    <x v="0"/>
    <m/>
    <m/>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2. Hacia un Sistema Educativo inclusivo de la Educación Inicial hasta la Superior"/>
    <s v="4.2.5. Pertinencia"/>
    <n v="8"/>
    <s v="CALIDAD FOMENTO DE COMPETENCIAS"/>
    <s v="DCPBM - 12"/>
    <s v="Gestión Institucional"/>
    <n v="47"/>
    <s v="Número de proyectos comunitarios propios, etnoeducativos, interculturales apoyados técnica y financieramente en el marco de la ruta de formulación, diseño e implementación de Proyectos Educativos Comunitarios"/>
    <s v="Plan Sectorial"/>
    <s v="X"/>
    <m/>
    <s v="X"/>
    <s v="x"/>
    <s v="X"/>
    <m/>
    <m/>
    <m/>
    <m/>
    <m/>
    <s v="X"/>
    <m/>
    <m/>
    <m/>
    <s v="Producto"/>
    <s v="Anual "/>
    <s v="Acumulado"/>
    <s v="Número"/>
    <s v="Sumatoria de proyectos comunitarios propios, etnoeducativos, interculturales apoyados técnica y financieramente en el marco de la ruta de formulación, diseño e implementación de Proyectos Educativos Comunitarios "/>
    <s v="Listas de asistencias_x000a_Actas _x000a_Presentaciones_x000a_Matrial del documento de lineamiento para la formulación e implementación de proyectos educativos comunitarios"/>
    <n v="0"/>
    <n v="3"/>
    <n v="10"/>
    <n v="25"/>
    <n v="25"/>
    <n v="25"/>
    <n v="3"/>
    <m/>
    <n v="10"/>
    <m/>
    <m/>
    <n v="0"/>
    <m/>
    <m/>
    <n v="0"/>
    <m/>
    <m/>
    <n v="0"/>
    <m/>
    <m/>
    <n v="10"/>
  </r>
  <r>
    <x v="0"/>
    <m/>
    <m/>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Brindar una educación con calidad y fomentar la permanencia en la educación inicial, preescolar, básica y media"/>
    <s v="4. Educación Inclusiva e Intercultural"/>
    <s v="Gestión Institucional"/>
    <s v="4.1. Política de Educación Inclusiva"/>
    <s v="4.1.1. Política de Educación Inclusiva e Intercultural"/>
    <n v="8"/>
    <s v="CALIDAD FOMENTO DE COMPETENCIAS"/>
    <s v="DCPBM - 12"/>
    <s v="Gestión Institucional"/>
    <n v="48"/>
    <s v="Número de ETC con la socialización de los lineamientos de política de inclusión y equidad en la educación."/>
    <s v="Plan Sectorial"/>
    <s v="X"/>
    <m/>
    <m/>
    <m/>
    <m/>
    <m/>
    <m/>
    <m/>
    <m/>
    <m/>
    <m/>
    <m/>
    <m/>
    <m/>
    <s v="Gestión "/>
    <s v="Trimestral"/>
    <s v="Mantenimiento"/>
    <s v="Porcentaje"/>
    <s v="Sumatoria de Secretarias de Educación acompañadas en la socialización e implementación de los lineamientos de política de inclusión y equidad en la educación"/>
    <s v="Listas de asistencias_x000a_Actas _x000a_Presentaciones_x000a_Material del documento de lineamiento de política"/>
    <n v="0"/>
    <n v="0"/>
    <n v="96"/>
    <n v="96"/>
    <n v="96"/>
    <n v="96"/>
    <n v="0"/>
    <m/>
    <n v="96"/>
    <m/>
    <m/>
    <n v="0"/>
    <m/>
    <m/>
    <n v="16"/>
    <m/>
    <m/>
    <n v="40"/>
    <m/>
    <m/>
    <n v="40"/>
  </r>
  <r>
    <x v="0"/>
    <m/>
    <m/>
    <x v="0"/>
    <s v="Subdirección de Fomento de Competencias"/>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Gestión Institucional"/>
    <s v="6.2.1. Fortalecimiento de la gestión territorial"/>
    <s v="4.2.4. Calidad para todos"/>
    <n v="8"/>
    <s v="CALIDAD FOMENTO DE COMPETENCIAS"/>
    <s v="DCPBM - 12"/>
    <s v="Gestión Institucional"/>
    <n v="49"/>
    <s v="Planes de apoyo al mejoramiento PAM de las entidades territoriales certificadas orientados, revisados y acompañados"/>
    <s v="PAI"/>
    <m/>
    <m/>
    <m/>
    <m/>
    <m/>
    <m/>
    <m/>
    <m/>
    <m/>
    <m/>
    <m/>
    <m/>
    <m/>
    <m/>
    <s v="Gestión "/>
    <s v="Trimestral"/>
    <s v="Mantenimiento"/>
    <s v="Número"/>
    <s v="Sumatoria de planes de apoyo al mejoramiento PAM de las entidades territoriales certificadas orientados, revisados y acompañados"/>
    <s v="Planes de apoyo al mejoramiento PAM_x000a_ _x000a_Retroalimentación de planes de apoyo al mejoramiento "/>
    <n v="96"/>
    <n v="0"/>
    <n v="96"/>
    <n v="96"/>
    <n v="96"/>
    <n v="96"/>
    <n v="0"/>
    <n v="0"/>
    <n v="96"/>
    <m/>
    <m/>
    <n v="22"/>
    <m/>
    <m/>
    <n v="74"/>
    <m/>
    <m/>
    <n v="96"/>
    <m/>
    <m/>
    <m/>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ducación Privada"/>
    <s v="6.2.1. Fortalecimiento de la gestión territorial"/>
    <s v="4.2.4. Calidad para todos"/>
    <n v="9"/>
    <s v="CALIDAD TRANSVERSAL"/>
    <s v="DCPBM - 10"/>
    <s v="Educación Privada"/>
    <n v="50"/>
    <s v="Número de ETC capacitadas en temas de calidad educativa y normativa de colegios privados"/>
    <s v="PAI"/>
    <m/>
    <m/>
    <m/>
    <m/>
    <m/>
    <m/>
    <m/>
    <m/>
    <m/>
    <m/>
    <m/>
    <m/>
    <m/>
    <m/>
    <s v="Gestión "/>
    <s v="Trimestral"/>
    <s v="Acumulado"/>
    <s v="Número"/>
    <s v="Sumatoria de ETC capacitadas sobre temas de Calidad Educativa y normativa de colegios privados"/>
    <s v="Listados de asistencia_x000a_Protocolos de capapcitación"/>
    <n v="0"/>
    <n v="89"/>
    <n v="96"/>
    <n v="96"/>
    <n v="96"/>
    <n v="96"/>
    <n v="89"/>
    <n v="0"/>
    <n v="96"/>
    <m/>
    <m/>
    <n v="0"/>
    <m/>
    <m/>
    <n v="32"/>
    <m/>
    <m/>
    <n v="32"/>
    <m/>
    <m/>
    <n v="32"/>
  </r>
  <r>
    <x v="0"/>
    <m/>
    <m/>
    <x v="0"/>
    <s v="Dirección de Calidad para la Educación Preescolar, Básica y Med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1. Apuesta por el desarrollo integral desde la Educación Inicial y hasta la Educación Media"/>
    <s v="Educación Privada"/>
    <s v="6.2.1. Fortalecimiento de la gestión territorial"/>
    <s v="4.2.4. Calidad para todos"/>
    <n v="9"/>
    <s v="CALIDAD TRANSVERSAL"/>
    <s v="DCPBM - 10"/>
    <s v="Educación Privada"/>
    <n v="51"/>
    <s v="Porcentaje en el avance de implementación del nuevo manual de autoevaluación y su implementación en el EVI"/>
    <s v="PAI"/>
    <m/>
    <m/>
    <m/>
    <m/>
    <m/>
    <m/>
    <m/>
    <m/>
    <m/>
    <m/>
    <m/>
    <m/>
    <m/>
    <m/>
    <s v="Producto"/>
    <s v="Trimestral"/>
    <s v="Acumulado"/>
    <s v="Porcentaje"/>
    <s v="Sumatoria de avance de la actualización de LA Guía 4 y su implementación en el EVI"/>
    <s v="Manual del Evi"/>
    <m/>
    <n v="0"/>
    <n v="0.5"/>
    <n v="1"/>
    <m/>
    <n v="1"/>
    <n v="0.2"/>
    <n v="0"/>
    <n v="0.5"/>
    <m/>
    <m/>
    <n v="0.1"/>
    <m/>
    <m/>
    <n v="0.1"/>
    <m/>
    <m/>
    <n v="0.2"/>
    <m/>
    <m/>
    <n v="0.1"/>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as y mejor Educación Rural"/>
    <s v="3. Mas y mejor Educación Rural"/>
    <s v="COBERTURA INFRAESTRUCTURA"/>
    <s v="3.2. Desarrollo de capacidades rurales "/>
    <s v="3.2.1. Fortalecimiento de la capacidad territorial para la atención integral en la ruralidad"/>
    <n v="7"/>
    <s v="COBERTURA INFRAESTRUCTURA"/>
    <n v="7"/>
    <s v="COBERTURA INFRAESTRUCTURA"/>
    <n v="52"/>
    <s v="Sedes rurales construidas y/o mejoradas en municipios PDET"/>
    <s v="PMI"/>
    <m/>
    <m/>
    <m/>
    <m/>
    <m/>
    <m/>
    <m/>
    <m/>
    <m/>
    <m/>
    <m/>
    <m/>
    <m/>
    <m/>
    <s v="Producto"/>
    <s v="Semestral"/>
    <s v="Acumulado"/>
    <s v="Número"/>
    <s v="Conteo semestral en la vigencia correspondiente del número de sedes intervenidas o beneficiadas en zona rural de municipios PDET_x000a_SrP =∑ S pit_x000a_Sr = sumatoria de sedes rurales del sector oficial en municipios PDET construidas y/o mejoradas para la prestación del servicio educativo. _x000a_S =   sedes rurales en municipios PDET construidas y/o mejoradas_x000a_p=   municipios PDET_x000a_i =   Número de sedes rurales en municipios PDET intervenidas desde 1 hasta n._x000a_t =   Año de observación"/>
    <s v="1. Base de datos con la relación de las sedes educativas entregadas._x000a_2. Acta de entrega del mobiliario escolar en las sedes educativas"/>
    <n v="682"/>
    <n v="199"/>
    <n v="67"/>
    <n v="82"/>
    <n v="81"/>
    <n v="429"/>
    <m/>
    <m/>
    <n v="67"/>
    <m/>
    <m/>
    <m/>
    <m/>
    <m/>
    <n v="50"/>
    <m/>
    <m/>
    <m/>
    <m/>
    <m/>
    <n v="50"/>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Mas y mejor Educación Rural"/>
    <s v="3. Mas y mejor Educación Rural"/>
    <s v="COBERTURA INFRAESTRUCTURA"/>
    <s v="3.2. Desarrollo de capacidades rurales "/>
    <s v="3.2.2. Mejoramiento de los Ambientes de aprendizaje"/>
    <n v="7"/>
    <s v="COBERTURA INFRAESTRUCTURA"/>
    <n v="7"/>
    <s v="COBERTURA INFRAESTRUCTURA"/>
    <n v="53"/>
    <s v="Sedes rurales construidas y/o mejoradas"/>
    <s v="PMI"/>
    <m/>
    <m/>
    <m/>
    <m/>
    <m/>
    <m/>
    <m/>
    <m/>
    <m/>
    <m/>
    <m/>
    <m/>
    <m/>
    <m/>
    <s v="Producto"/>
    <s v="Semestral"/>
    <s v="Acumulado"/>
    <s v="Número"/>
    <s v="Conteo por anualidad en la vigencia correspondiente del número de sedes intervenidas o beneficiadas._x000a_Sr =∑ S it_x000a_Sr = sumatoria de sedes rurales construidas y/o mejoradas del sector oficial para la prestación del servicio educativo. _x000a_S =   sedes rurales construidas y/o mejoradas_x000a_i =   Número de sedes rurales intervenidas desde 1 hasta n._x000a_t =   Año de observación"/>
    <s v="1. Base de datos con la relación de las sedes educativas entregadas._x000a_2. Acta de entrega del mobiliario escolar en las sedes educativas"/>
    <n v="704"/>
    <n v="365"/>
    <n v="191"/>
    <n v="199"/>
    <n v="223"/>
    <n v="978"/>
    <m/>
    <m/>
    <n v="191"/>
    <m/>
    <m/>
    <n v="50"/>
    <m/>
    <m/>
    <n v="50"/>
    <m/>
    <m/>
    <n v="50"/>
    <m/>
    <m/>
    <n v="50"/>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3. Mas y mejor Educación Rural"/>
    <s v="COBERTURA INFRAESTRUCTURA"/>
    <s v="3.2. Desarrollo de capacidades rurales "/>
    <s v="3.2.2. Mejoramiento de los Ambientes de aprendizaje"/>
    <n v="7"/>
    <s v="COBERTURA INFRAESTRUCTURA"/>
    <n v="7"/>
    <s v="COBERTURA INFRAESTRUCTURA"/>
    <n v="54"/>
    <s v="Número de Entidades Territoriales que cuentan con asistencia técnica para el fortalecimiento a la gestión territorial de la Infraestructura Educativa"/>
    <s v="Interno"/>
    <m/>
    <m/>
    <m/>
    <m/>
    <m/>
    <m/>
    <m/>
    <m/>
    <m/>
    <m/>
    <m/>
    <m/>
    <m/>
    <m/>
    <s v="Producto"/>
    <s v="Trimestral"/>
    <s v="Por período"/>
    <s v="Número"/>
    <s v="Porcentaje anual de ETCs asistidas técnicamente a la fecha de corte_x000a_Ar= % (N/D) t_x000a_Ar = Porcentaje anual de ETC asistidas_x000a_N = ETC Asistidas técnicamente_x000a_D = Demanda por número de solicitudes de asistencia técnica_x000a_t = Acumulado año a año de observación"/>
    <s v="1. Informes de comisión._x000a_2. Actas de reuniones y/o cómites."/>
    <m/>
    <m/>
    <n v="96"/>
    <n v="96"/>
    <n v="96"/>
    <n v="288"/>
    <m/>
    <m/>
    <n v="96"/>
    <m/>
    <m/>
    <n v="10"/>
    <m/>
    <m/>
    <n v="19"/>
    <m/>
    <m/>
    <n v="29"/>
    <m/>
    <m/>
    <n v="38"/>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55"/>
    <s v="Aulas terminadas y entregadas en educación preescolar, básica y media "/>
    <s v="PND"/>
    <m/>
    <m/>
    <m/>
    <m/>
    <m/>
    <m/>
    <m/>
    <m/>
    <m/>
    <m/>
    <m/>
    <m/>
    <m/>
    <m/>
    <s v="Producto"/>
    <s v="mensual"/>
    <s v="Acumulado"/>
    <s v="Número"/>
    <s v="Sumatoria de aulas básicas terminadas y entregadas, tanto en zonas rurales como urbanas, bien sea por construcción o mejoramiento._x000a_Sumatoria acumulada del total de aulas terminadas a la fecha de corte_x000a_Ar=∑ A it_x000a_Ar = sumatoria de aulas terminadas y entregadas prestación del servicio educativo, tanto en zonas rurales como urbanas. _x000a_A = Aulas terminadas por construcción o mejoramiento_x000a_i = Número de sedes rurales intervenidas desde 1 hasta n._x000a_t = Año de observación"/>
    <s v="1. Acta de inventario por espacios de la sede educativa. _x000a_2. Acta de entrega de la sede educativa. "/>
    <m/>
    <n v="2317"/>
    <n v="2284"/>
    <n v="980"/>
    <n v="25"/>
    <n v="5606"/>
    <m/>
    <m/>
    <m/>
    <m/>
    <m/>
    <m/>
    <m/>
    <m/>
    <m/>
    <m/>
    <m/>
    <m/>
    <m/>
    <m/>
    <m/>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56"/>
    <s v="Aulas funcionales construidas en colegios oficiales "/>
    <s v="PND"/>
    <m/>
    <m/>
    <m/>
    <m/>
    <m/>
    <m/>
    <m/>
    <m/>
    <m/>
    <m/>
    <m/>
    <m/>
    <m/>
    <m/>
    <s v="Producto"/>
    <s v="mensual"/>
    <s v="Acumulado"/>
    <s v="Número"/>
    <s v="Sumatoria acumulada del total de aulas funcionales terminadas a la fecha de corte._x000a_Ar=∑ A it_x000a_Ar = sumatoria de AULAS FUNCIONALES terminadas y entregadas prestación del servicio educativo, tanto en zonas rurales como urbanas. _x000a_A = AULAS FUNCIONALES intervenidas por construcción o mejoramiento_x000a_i = Número de sedes rurales intervenidas desde 1 hasta n._x000a_t = Año de observación"/>
    <s v="1. Acta de inventario por espacios de la sede educativa. _x000a_2. Acta de entrega de la sede educativa. "/>
    <m/>
    <n v="920"/>
    <n v="1205"/>
    <n v="3228"/>
    <n v="1712"/>
    <n v="7065"/>
    <m/>
    <m/>
    <m/>
    <m/>
    <m/>
    <m/>
    <m/>
    <m/>
    <m/>
    <m/>
    <m/>
    <m/>
    <m/>
    <m/>
    <m/>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57"/>
    <s v="Formulación de lineamientos, normas y politicas públicas para fortalecer los procesos de gestión de cobertura y contratación del servicio educativo"/>
    <s v="Interno"/>
    <m/>
    <m/>
    <m/>
    <m/>
    <m/>
    <m/>
    <m/>
    <m/>
    <m/>
    <m/>
    <m/>
    <m/>
    <m/>
    <m/>
    <s v="Producto"/>
    <s v="Anual"/>
    <s v="Acumulado"/>
    <s v="Número"/>
    <s v="Sumatoria anual del total de normas técnicas actualizadas a la fecha de corte._x000a_Ar=∑ N t_x000a_Ar = sumatoria de NORMAS TÉCNICAS actualizadas._x000a_N = NORMAS TÉCNICAS_x000a_t = Año de observación"/>
    <s v="1. Lineamiento expedido de canastas educativas 2. Decreto expedido de educación para adultos."/>
    <n v="0"/>
    <n v="0"/>
    <n v="2"/>
    <m/>
    <m/>
    <m/>
    <m/>
    <m/>
    <m/>
    <m/>
    <m/>
    <m/>
    <m/>
    <m/>
    <m/>
    <m/>
    <m/>
    <m/>
    <m/>
    <m/>
    <m/>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58"/>
    <s v="Sedes dotadas con mobiliario escolar, comedor y cocina"/>
    <s v="Interno"/>
    <m/>
    <m/>
    <m/>
    <m/>
    <m/>
    <m/>
    <m/>
    <m/>
    <m/>
    <m/>
    <m/>
    <m/>
    <m/>
    <m/>
    <s v="Producto"/>
    <s v="mensual"/>
    <s v="Por período"/>
    <s v="Número"/>
    <s v="Sumatoria mensual del total de sedes dotadas a la fecha de corte._x000a_Ar=∑ N t_x000a_Ar = sumatoria de SEDES DOTADAS_x000a_N = SEDES DOTADAS_x000a_t = Mes de observación"/>
    <s v="1. Acta de entrega de la dotación de mobiliario escolar y/o base de datos con la relación de las entregas"/>
    <m/>
    <m/>
    <n v="965"/>
    <m/>
    <m/>
    <m/>
    <m/>
    <m/>
    <n v="965"/>
    <m/>
    <n v="3"/>
    <n v="133"/>
    <n v="35"/>
    <n v="4"/>
    <n v="245"/>
    <m/>
    <n v="20"/>
    <n v="338"/>
    <n v="78"/>
    <n v="39"/>
    <n v="70"/>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59"/>
    <s v="Proyectos con Fase I terminada"/>
    <s v="PAI"/>
    <m/>
    <m/>
    <m/>
    <m/>
    <m/>
    <m/>
    <m/>
    <m/>
    <m/>
    <m/>
    <m/>
    <m/>
    <m/>
    <m/>
    <s v="Gestión"/>
    <s v="Trimestral"/>
    <s v="Flujo"/>
    <s v="Número"/>
    <s v="No. de proyectos con actas de recibo a satisfacción Fase I firmadas"/>
    <s v="Documento de Acta de recibo a satisfacción Fase I firmada entre interventoría y contratista"/>
    <n v="0"/>
    <m/>
    <n v="45"/>
    <m/>
    <m/>
    <m/>
    <n v="491"/>
    <m/>
    <n v="45"/>
    <m/>
    <m/>
    <n v="0"/>
    <m/>
    <m/>
    <n v="9"/>
    <m/>
    <m/>
    <n v="7"/>
    <m/>
    <m/>
    <n v="29"/>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60"/>
    <s v="Proyectos con fase II iniciada"/>
    <s v="PAI"/>
    <m/>
    <m/>
    <m/>
    <m/>
    <m/>
    <m/>
    <m/>
    <m/>
    <m/>
    <m/>
    <m/>
    <m/>
    <m/>
    <m/>
    <s v="Gestión"/>
    <s v="Trimestral"/>
    <s v="Flujo"/>
    <s v="Número"/>
    <s v="No. de Órdenes de inicio de Fase II firmadas"/>
    <s v="Orden de inicio Fase II firmada por el interventor"/>
    <n v="0"/>
    <m/>
    <n v="120"/>
    <m/>
    <m/>
    <m/>
    <n v="358"/>
    <m/>
    <n v="137"/>
    <m/>
    <m/>
    <n v="67"/>
    <m/>
    <m/>
    <n v="26"/>
    <m/>
    <m/>
    <n v="28"/>
    <m/>
    <m/>
    <n v="16"/>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61"/>
    <s v="Proyectos con reasignación efectuada"/>
    <s v="PAI"/>
    <m/>
    <m/>
    <m/>
    <m/>
    <m/>
    <m/>
    <m/>
    <m/>
    <m/>
    <m/>
    <m/>
    <m/>
    <m/>
    <m/>
    <s v="Gestión"/>
    <s v="Trimestral"/>
    <s v="Flujo"/>
    <s v="Porcentaje"/>
    <s v="No. de proyectos reasignados / No. de proyectos con proceso de reasignación iniciado_x000a__x000a_Alcance: los proyectos reportados como reasignados corresponderán a aquellos que tengan autorización de reasignación del comité y recursos aprobados."/>
    <s v="Acta de Comité Fiduciario con aprobación de reasignación de contratos"/>
    <n v="0"/>
    <m/>
    <n v="89"/>
    <m/>
    <m/>
    <m/>
    <n v="89"/>
    <m/>
    <n v="96"/>
    <m/>
    <m/>
    <n v="0"/>
    <m/>
    <m/>
    <n v="96"/>
    <m/>
    <m/>
    <n v="0"/>
    <m/>
    <m/>
    <n v="0"/>
  </r>
  <r>
    <x v="0"/>
    <m/>
    <m/>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Brindar una educación con calidad y fomentar la permanencia en la educación inicial, preescolar, básica y media"/>
    <s v="1. Apuesta por el desarrollo integral desde la Educación Inicial y hasta la Educación Media"/>
    <s v="COBERTURA INFRAESTRUCTURA"/>
    <s v="Acceso y acogida"/>
    <s v="3.2.2. Mejoramiento de los Ambientes de aprendizaje"/>
    <n v="7"/>
    <s v="COBERTURA INFRAESTRUCTURA"/>
    <n v="7"/>
    <s v="COBERTURA INFRAESTRUCTURA"/>
    <n v="62"/>
    <s v="Proyectos con 50% de avance de obra"/>
    <s v="PAI"/>
    <m/>
    <m/>
    <m/>
    <m/>
    <m/>
    <m/>
    <m/>
    <m/>
    <m/>
    <m/>
    <m/>
    <m/>
    <m/>
    <m/>
    <s v="Gestión"/>
    <s v="Trimestral"/>
    <s v="Flujo"/>
    <s v="Número"/>
    <s v="No. de Proyectos con avance de obra superior o igual a 50%"/>
    <s v="Certificación interventoría"/>
    <n v="0"/>
    <m/>
    <n v="145"/>
    <m/>
    <m/>
    <m/>
    <n v="241"/>
    <m/>
    <n v="145"/>
    <m/>
    <m/>
    <n v="11"/>
    <m/>
    <m/>
    <n v="16"/>
    <m/>
    <m/>
    <n v="48"/>
    <m/>
    <m/>
    <n v="70"/>
  </r>
  <r>
    <x v="0"/>
    <m/>
    <m/>
    <x v="1"/>
    <s v="Dirección de Cobertura y Equidad"/>
    <s v="4.1. De aquí a 2030, asegurar que todas las niñas y todos los niños terminen la enseñanza primaria y secundaria, que ha de ser gratuita, equitativa y de calidad y producir resultados de aprendizaje pertinentes y efectivos."/>
    <s v="Brindar una educación con calidad y_x000a_fomentar la permanencia en la educación inicial, preescolar, básica y media"/>
    <s v="1. Apuesta por el desarrollo integral desde la Educación Inicial y hasta la Educación Media"/>
    <s v="COBERTURA PAE"/>
    <s v="1.2. Bienestar y permanencia "/>
    <s v="1.2.4. Alimentación Escolar"/>
    <n v="5"/>
    <s v="COBERTURA PAE"/>
    <n v="5"/>
    <s v="COBERTURA PAE"/>
    <n v="63"/>
    <s v="Estudiantes beneficiarios del nuevo Programa de Alimentación Escolar"/>
    <s v="PND"/>
    <s v="X"/>
    <n v="3944"/>
    <m/>
    <m/>
    <m/>
    <m/>
    <m/>
    <m/>
    <m/>
    <m/>
    <m/>
    <m/>
    <m/>
    <m/>
    <s v="Producto"/>
    <s v="Semestral"/>
    <s v="Capacidad"/>
    <s v="Número"/>
    <s v="Beneficiarios PAE = Sumatoria de estudiantes beneficiarios del PAE en las Entidades Territoriales Certificadas en el año en todas las modalidades de atención"/>
    <s v="Reporte realizado por las ET en el sistema integrado de matricula SIMAT"/>
    <n v="5300000"/>
    <n v="5600000"/>
    <n v="6033000"/>
    <n v="6469000"/>
    <n v="7000000"/>
    <n v="7000000"/>
    <m/>
    <m/>
    <n v="6033000"/>
    <n v="240400"/>
    <n v="1502500"/>
    <n v="3203330"/>
    <n v="3658287"/>
    <n v="4874711"/>
    <n v="5192640.0000000009"/>
    <n v="5410202"/>
    <n v="5649400"/>
    <n v="5821286"/>
    <n v="5937880"/>
    <n v="6003990"/>
    <n v="6033000"/>
  </r>
  <r>
    <x v="0"/>
    <m/>
    <m/>
    <x v="1"/>
    <s v="Subdirección de Permanencia"/>
    <s v="4.1. De aquí a 2030,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3. Mas y mejor Educación Rural"/>
    <s v="COBERTURA PAE"/>
    <s v="1.2. Bienestar y permanencia "/>
    <s v="1.2.4. Alimentación Escolar"/>
    <n v="5"/>
    <s v="COBERTURA PAE"/>
    <n v="5"/>
    <s v="COBERTURA PAE"/>
    <n v="64"/>
    <s v="Estudiantes beneficiarios del nuevo Programa de Alimentación Escolar en zonas rurales"/>
    <s v="PND"/>
    <s v="X"/>
    <m/>
    <m/>
    <m/>
    <m/>
    <m/>
    <m/>
    <m/>
    <m/>
    <m/>
    <m/>
    <m/>
    <m/>
    <m/>
    <s v="Producto"/>
    <s v="Semestral"/>
    <s v="Capacidad"/>
    <s v="Número"/>
    <s v="Beneficiarios PAE = Sumatoria de estudiantes beneficiarios del PAE en las Entidades Territoriales Certificadas en el año en todas las modalidades de atención PAE Rural"/>
    <s v="Reporte realizado por las ET en el sistema integrado de matricula SIMAT"/>
    <n v="1786000"/>
    <n v="1824572"/>
    <n v="1862342"/>
    <n v="1900113"/>
    <n v="1937883"/>
    <n v="1937883"/>
    <m/>
    <m/>
    <n v="1862342"/>
    <m/>
    <m/>
    <m/>
    <m/>
    <m/>
    <m/>
    <m/>
    <m/>
    <m/>
    <m/>
    <m/>
    <m/>
  </r>
  <r>
    <x v="0"/>
    <m/>
    <m/>
    <x v="1"/>
    <s v="Subdirección de Permanencia"/>
    <s v="4.1. De aquí a 2030, asegurar que todas las niñas y todos los niños terminen la enseñanza primaria y secundaria, que ha de ser gratuita, equitativa y de calidad y producir resultados de aprendizaje pertinentes y efectivos."/>
    <s v="Brindar una educación con calidad y_x000a_fomentar la permanencia en la educación inicial, preescolar, básica y media"/>
    <s v="1. Apuesta por el desarrollo integral desde la Educación Inicial y hasta la Educación Media"/>
    <s v="COBERTURA PAE"/>
    <s v="1.2. Bienestar y permanencia "/>
    <s v="1.2.4. Alimentación Escolar"/>
    <n v="5"/>
    <s v="COBERTURA PAE"/>
    <n v="5"/>
    <s v="COBERTURA PAE"/>
    <n v="65"/>
    <s v="Numero de  ETC con asistencia técnica y acompañamiento para la implementación del PAE"/>
    <s v="PAI"/>
    <s v="X"/>
    <m/>
    <s v="X"/>
    <m/>
    <m/>
    <m/>
    <m/>
    <m/>
    <m/>
    <m/>
    <m/>
    <s v="x"/>
    <m/>
    <m/>
    <s v="Gestión "/>
    <s v="Trimestral"/>
    <s v="Acumulado"/>
    <s v="Número"/>
    <s v="Sumatoria del número de ETC con asistencia técnica y acompañamiento para la implementación del PAE"/>
    <s v="Listados de asistencia y actas de asisetncia técnica."/>
    <n v="0"/>
    <n v="96"/>
    <n v="96"/>
    <n v="96"/>
    <n v="96"/>
    <n v="96"/>
    <m/>
    <m/>
    <n v="96"/>
    <n v="8"/>
    <n v="8"/>
    <n v="8"/>
    <n v="8"/>
    <n v="8"/>
    <n v="8"/>
    <n v="8"/>
    <n v="8"/>
    <n v="8"/>
    <n v="8"/>
    <n v="8"/>
    <n v="8"/>
  </r>
  <r>
    <x v="0"/>
    <m/>
    <m/>
    <x v="1"/>
    <s v="Subdirección de Permanencia"/>
    <s v="4.1. De aquí a 2030, asegurar que todas las niñas y todos los niños terminen la enseñanza primaria y secundaria, que ha de ser gratuita, equitativa y de calidad y producir resultados de aprendizaje pertinentes y efectivos."/>
    <s v="Brindar una educación con calidad y_x000a_fomentar la permanencia en la educación inicial, preescolar, básica y media"/>
    <s v="1. Apuesta por el desarrollo integral desde la Educación Inicial y hasta la Educación Media"/>
    <s v="COBERTURA PAE"/>
    <s v="1.2. Bienestar y permanencia "/>
    <s v="1.2.4. Alimentación Escolar"/>
    <n v="5"/>
    <s v="COBERTURA PAE"/>
    <n v="5"/>
    <s v="COBERTURA PAE"/>
    <n v="66"/>
    <s v="Porcentaje  de ETC con transferencias realizadas para la implementación del programa."/>
    <s v="PAI"/>
    <s v="X"/>
    <m/>
    <s v="X"/>
    <m/>
    <m/>
    <m/>
    <s v="X"/>
    <m/>
    <m/>
    <m/>
    <m/>
    <m/>
    <m/>
    <m/>
    <s v="Gestión "/>
    <s v="Trimestral"/>
    <s v="Acumulado"/>
    <s v="Porcentaje"/>
    <s v="Numero de ETC con transferencia realizada/Número total de ETC certificadas"/>
    <s v="Resoluciones de asignación de recursos de cofinanciación a ETC"/>
    <n v="0.98947368421052628"/>
    <n v="0.97916666666666663"/>
    <n v="0.98958333333333337"/>
    <n v="0.98958333333333337"/>
    <n v="0.98958333333333337"/>
    <n v="0.98958333333333337"/>
    <n v="0.97916666666666663"/>
    <m/>
    <n v="0.98958333333333337"/>
    <n v="0.98958333333333337"/>
    <n v="0.98958333333333337"/>
    <n v="0.98958333333333337"/>
    <n v="0.98958333333333337"/>
    <n v="0.98958333333333337"/>
    <n v="0.98958333333333337"/>
    <n v="0.98958333333333337"/>
    <n v="0.98958333333333337"/>
    <n v="0.98958333333333337"/>
    <n v="0.98958333333333337"/>
    <n v="0.98958333333333337"/>
    <n v="0.98958333333333337"/>
  </r>
  <r>
    <x v="0"/>
    <m/>
    <m/>
    <x v="1"/>
    <s v="Dirección de Cobertura y Equidad"/>
    <s v="4.1. De aquí a 2030, asegurar que todas las niñas y todos los niños terminen la enseñanza primaria y secundaria, que ha de ser gratuita, equitativa y de calidad y producir resultados de aprendizaje pertinentes y efectivos."/>
    <s v="Apuesta por una educación media con calidad y pertinencia para los jóvenes colombianos"/>
    <s v="1. Apuesta por el desarrollo integral desde la Educación Inicial y hasta la Educación Media"/>
    <s v="COBERTURA BRECHAS"/>
    <s v="1.1.  Acceso y acogida"/>
    <s v="1.1.1.  Acceso y Acogida"/>
    <n v="12"/>
    <s v="COBERTURA BRECHAS"/>
    <n v="12"/>
    <s v="COBERTURA BRECHAS"/>
    <n v="67"/>
    <s v="Tasa de cobertura bruta para la educación media"/>
    <s v="PND"/>
    <s v="X"/>
    <m/>
    <m/>
    <s v="E27"/>
    <m/>
    <m/>
    <m/>
    <m/>
    <m/>
    <m/>
    <m/>
    <m/>
    <m/>
    <m/>
    <s v="Resultado"/>
    <s v="Anual "/>
    <s v="Flujo"/>
    <s v="Porcentaje"/>
    <s v="TCB media = (Matriculados en educación media / Población con edades entre 15 y 16 años) x 100"/>
    <m/>
    <n v="80.099999999999994"/>
    <n v="80.8"/>
    <n v="81.7"/>
    <n v="82.3"/>
    <n v="83"/>
    <n v="83"/>
    <m/>
    <m/>
    <n v="81.5"/>
    <m/>
    <m/>
    <m/>
    <m/>
    <m/>
    <m/>
    <m/>
    <m/>
    <m/>
    <m/>
    <m/>
    <n v="81.7"/>
  </r>
  <r>
    <x v="0"/>
    <m/>
    <m/>
    <x v="1"/>
    <s v="Dirección de Cobertura y Equidad"/>
    <s v="4.1. De aquí a 2030, asegurar que todas las niñas y todos los niños terminen la enseñanza primaria y secundaria, que ha de ser gratuita, equitativa y de calidad y producir resultados de aprendizaje pertinentes y efectivos."/>
    <s v="Mas y mejor Educación Rural"/>
    <s v="3. Mas y mejor Educación Rural"/>
    <s v="COBERTURA BRECHAS"/>
    <s v="3.3. Promoción de trayectorias educativas en las zonas rurales "/>
    <s v="3.3.1. Atención integral en Educación Inicial y básica"/>
    <n v="12"/>
    <s v="COBERTURA BRECHAS"/>
    <n v="12"/>
    <s v="COBERTURA BRECHAS"/>
    <n v="68"/>
    <s v="Brecha de la cobertura neta entre zona rural y urbana en los niveles de preescolar, básica y media."/>
    <s v="PND"/>
    <s v="X"/>
    <m/>
    <m/>
    <m/>
    <m/>
    <m/>
    <m/>
    <m/>
    <m/>
    <m/>
    <m/>
    <m/>
    <m/>
    <m/>
    <s v="Resultado"/>
    <s v="Anual "/>
    <s v="Reducción"/>
    <s v="Porcentaje"/>
    <s v="Brecha urbano- rural= (tasa de cobertura neta de la zona urbana - tasa de cobertura neta de la zona rural)"/>
    <m/>
    <n v="9.01"/>
    <s v="8,,06"/>
    <n v="8.1"/>
    <n v="7.09"/>
    <n v="7.5"/>
    <n v="7.5"/>
    <m/>
    <m/>
    <n v="8.3000000000000007"/>
    <m/>
    <m/>
    <m/>
    <m/>
    <m/>
    <m/>
    <m/>
    <m/>
    <m/>
    <m/>
    <m/>
    <n v="8.1"/>
  </r>
  <r>
    <x v="0"/>
    <m/>
    <m/>
    <x v="1"/>
    <s v="Dirección de Cobertura y Equidad"/>
    <s v="4.1. De aquí a 2030, asegurar que todas las niñas y todos los niños terminen la enseñanza primaria y secundaria, que ha de ser gratuita, equitativa y de calidad y producir resultados de aprendizaje pertinentes y efectivos."/>
    <s v="Mas y mejor Educación Rural"/>
    <s v="3. Mas y mejor Educación Rural"/>
    <s v="COBERTURA BRECHAS"/>
    <s v="3.3. Promoción de trayectorias educativas en las zonas rurales "/>
    <s v="3.3.1. Atención integral en Educación Inicial y básica"/>
    <n v="12"/>
    <s v="COBERTURA BRECHAS"/>
    <n v="12"/>
    <s v="COBERTURA BRECHAS"/>
    <n v="69"/>
    <s v="Tasa de cobertura bruta para la educación media rural "/>
    <s v="PND"/>
    <s v="X"/>
    <m/>
    <m/>
    <s v="E27"/>
    <m/>
    <m/>
    <m/>
    <m/>
    <m/>
    <m/>
    <m/>
    <m/>
    <m/>
    <m/>
    <s v="Resultado"/>
    <s v="Anual "/>
    <s v="Flujo"/>
    <s v="Porcentaje"/>
    <s v="TCB media = (Matriculados en educación media en la zona rural/ Población con edades entre 15 y 16 años de la zona rural) x 100"/>
    <m/>
    <n v="66.760000000000005"/>
    <n v="68.2"/>
    <n v="70.5"/>
    <n v="71.8"/>
    <n v="73"/>
    <n v="73"/>
    <m/>
    <m/>
    <n v="69.7"/>
    <m/>
    <m/>
    <m/>
    <m/>
    <m/>
    <m/>
    <m/>
    <m/>
    <m/>
    <m/>
    <m/>
    <n v="70.5"/>
  </r>
  <r>
    <x v="0"/>
    <m/>
    <m/>
    <x v="1"/>
    <s v="Subdirección de Permanencia"/>
    <s v="4.1. Asegurar que todas las niñas y todos los niños terminen la enseñanza primaria y secundaria, que ha de ser gratuita, equitativa y de calidad y producir resultados de aprendizaje pertinentes y efectivos."/>
    <s v="Brindar una educación con calidad y_x000a_fomentar la permanencia en la educación inicial, preescolar, básica y media"/>
    <s v="1. Apuesta por el desarrollo integral desde la Educación Inicial y hasta la Educación Media"/>
    <s v="COBERTURA BRECHAS"/>
    <s v="1.2. Bienestar y permanencia "/>
    <s v="1.2.1.  Permanencia"/>
    <n v="12"/>
    <s v="COBERTURA BRECHAS"/>
    <n v="12"/>
    <s v="COBERTURA BRECHAS"/>
    <n v="70"/>
    <s v="Tasa de deserción en la educación preescolar, básica y media del sector oficial "/>
    <s v="PND"/>
    <s v="X"/>
    <m/>
    <m/>
    <m/>
    <m/>
    <m/>
    <m/>
    <m/>
    <m/>
    <m/>
    <m/>
    <m/>
    <m/>
    <m/>
    <s v="Resultado"/>
    <s v="Anual "/>
    <s v="Reducción"/>
    <s v="Porcentaje"/>
    <s v="Tasa de deserción = (Sumatoria de desertores en transición, básica y media del sector oficial / Sumatoria de aprobados, reprobados y desertores en transición, básica y media del sector oficial) * 100"/>
    <s v="Reporte de OAPF"/>
    <n v="3.08"/>
    <n v="2.96"/>
    <n v="2.87"/>
    <n v="2.79"/>
    <n v="2.7"/>
    <n v="2.7"/>
    <m/>
    <m/>
    <n v="2.87"/>
    <m/>
    <m/>
    <m/>
    <m/>
    <m/>
    <m/>
    <m/>
    <m/>
    <m/>
    <m/>
    <m/>
    <n v="2.87"/>
  </r>
  <r>
    <x v="0"/>
    <m/>
    <m/>
    <x v="1"/>
    <s v="Subdirección de Permanencia"/>
    <s v="4.6. Asegurar que todos los jóvenes y una proporción considerable de los adultos, tanto hombres como mujeres, estén alfabetizados y tengan nociones elementales de aritmética. "/>
    <s v="Mas y mejor Educación Rural"/>
    <s v="3. Mas y mejor Educación Rural"/>
    <s v="COBERTURA VICTIMAS"/>
    <s v="3.3. Promoción de trayectorias educativas en las zonas rurales "/>
    <s v="3.3.3. Alfabetismo y educación de adultos"/>
    <n v="13"/>
    <s v="COBERTURA VICTIMAS"/>
    <n v="13"/>
    <s v="COBERTURA VICTIMAS"/>
    <n v="71"/>
    <s v="Tasa de analfabetismo en la población de 15 años y más"/>
    <s v="PND"/>
    <s v="X"/>
    <m/>
    <m/>
    <s v="E27"/>
    <m/>
    <m/>
    <m/>
    <m/>
    <m/>
    <m/>
    <m/>
    <m/>
    <m/>
    <m/>
    <s v="Resultado"/>
    <s v="Anual "/>
    <s v="Reducción"/>
    <s v="Porcentaje"/>
    <s v="Tasa de Analfabetismo = (población de 15 y más años que no sabe leer ni escribir / población total de 15 y más años) * 100"/>
    <s v="SIMAT "/>
    <n v="5.2"/>
    <n v="4.8"/>
    <n v="4.5999999999999996"/>
    <n v="4.4000000000000004"/>
    <n v="4.2"/>
    <n v="4.2"/>
    <m/>
    <m/>
    <n v="4.8"/>
    <m/>
    <m/>
    <m/>
    <m/>
    <m/>
    <m/>
    <m/>
    <m/>
    <m/>
    <m/>
    <m/>
    <n v="4.8"/>
  </r>
  <r>
    <x v="0"/>
    <m/>
    <m/>
    <x v="1"/>
    <s v="Subdirección de Permanencia"/>
    <s v="4.6. Asegurar que todos los jóvenes y una proporción considerable de los adultos, tanto hombres como mujeres, estén alfabetizados y tengan nociones elementales de aritmética. "/>
    <s v="Mas y mejor Educación Rural"/>
    <s v="3. Mas y mejor Educación Rural"/>
    <s v="COBERTURA VICTIMAS"/>
    <s v="3.3. Promoción de trayectorias educativas en las zonas rurales "/>
    <s v="3.3.3. Alfabetismo y educación de adultos"/>
    <n v="13"/>
    <s v="COBERTURA VICTIMAS"/>
    <n v="13"/>
    <s v="COBERTURA VICTIMAS"/>
    <n v="72"/>
    <s v="Personas mayores de 15 años alfabetizadas en las zonas rurales"/>
    <s v="PMI"/>
    <m/>
    <n v="3932"/>
    <m/>
    <m/>
    <m/>
    <m/>
    <m/>
    <m/>
    <m/>
    <m/>
    <m/>
    <m/>
    <m/>
    <m/>
    <s v="Producto"/>
    <s v="Anual "/>
    <s v="Acumulado"/>
    <s v="Número"/>
    <s v="Sumatoria de personas mayores de 15 años alfabetizadas en las zonas rurales"/>
    <s v="SIMAT "/>
    <n v="15804"/>
    <n v="2000"/>
    <n v="2000"/>
    <n v="2000"/>
    <n v="2000"/>
    <n v="8000"/>
    <n v="2000"/>
    <n v="0"/>
    <n v="2000"/>
    <m/>
    <m/>
    <m/>
    <m/>
    <m/>
    <m/>
    <m/>
    <m/>
    <m/>
    <m/>
    <m/>
    <n v="2000"/>
  </r>
  <r>
    <x v="0"/>
    <m/>
    <m/>
    <x v="1"/>
    <s v="Subdirección de Permanencia"/>
    <s v="4.6. Asegurar que todos los jóvenes y una proporción considerable de los adultos, tanto hombres como mujeres, estén alfabetizados y tengan nociones elementales de aritmética. "/>
    <s v="Mas y mejor Educación Rural"/>
    <s v="3. Mas y mejor Educación Rural"/>
    <s v="COBERTURA VICTIMAS"/>
    <s v="3.3. Promoción de trayectorias educativas en las zonas rurales "/>
    <s v="3.3.3. Alfabetismo y educación de adultos"/>
    <n v="13"/>
    <s v="COBERTURA VICTIMAS"/>
    <n v="13"/>
    <s v="COBERTURA VICTIMAS"/>
    <n v="73"/>
    <s v="Personas mayores de 15 años alfabetizadas en las zonas rurales de municipios PDET"/>
    <s v="PMI"/>
    <m/>
    <n v="3932"/>
    <m/>
    <m/>
    <m/>
    <m/>
    <m/>
    <m/>
    <m/>
    <m/>
    <m/>
    <m/>
    <m/>
    <m/>
    <s v="Producto"/>
    <s v="Anual "/>
    <s v="Acumulado"/>
    <s v="Número"/>
    <s v="Sumatoria de personas mayores de 15 años alfabetizadas en las zonas rurales de municipios PDET"/>
    <s v="SIMAT "/>
    <n v="6811"/>
    <n v="500"/>
    <n v="500"/>
    <n v="500"/>
    <n v="500"/>
    <n v="2000"/>
    <m/>
    <m/>
    <n v="500"/>
    <m/>
    <m/>
    <m/>
    <m/>
    <m/>
    <m/>
    <m/>
    <m/>
    <m/>
    <m/>
    <m/>
    <n v="500"/>
  </r>
  <r>
    <x v="0"/>
    <m/>
    <m/>
    <x v="1"/>
    <s v="Subdirección de Permanencia"/>
    <s v="4.1. Asegurar que todas las niñas y todos los niños terminen la enseñanza primaria y secundaria, que ha de ser gratuita, equitativa y de calidad y producir resultados de aprendizaje pertinentes y efectivos."/>
    <s v="Mas y mejor Educación Rural"/>
    <s v="3. Mas y mejor Educación Rural"/>
    <s v="COBERTURA VICTIMAS"/>
    <s v="3.3. Promoción de trayectorias educativas en las zonas rurales "/>
    <s v="3.3.1. Atención integral en Educación Inicial y básica"/>
    <n v="13"/>
    <s v="COBERTURA VICTIMAS"/>
    <n v="13"/>
    <s v="COBERTURA VICTIMAS"/>
    <n v="74"/>
    <s v="Porcentaje de instituciones educativas rurales que requieren y cuentan con modelos educativos flexibles implementados"/>
    <s v="PMI"/>
    <s v="X"/>
    <m/>
    <m/>
    <s v="E42"/>
    <m/>
    <m/>
    <m/>
    <m/>
    <m/>
    <m/>
    <m/>
    <m/>
    <m/>
    <m/>
    <s v="Producto"/>
    <s v="Anual "/>
    <s v="ND"/>
    <s v="Porcentaje"/>
    <s v="(Sumatoria de sedes educativas rurales fortalecidas con modelos educativos flexibles / Número total de sedes educativas rurales)*100"/>
    <s v="Contrato y focalización "/>
    <n v="3.3000000000000002E-2"/>
    <n v="4.7E-2"/>
    <n v="6.2E-2"/>
    <s v="7.7%"/>
    <n v="9.1999999999999998E-2"/>
    <n v="9.1999999999999998E-2"/>
    <n v="0"/>
    <n v="1.3999999999999999E-2"/>
    <n v="6.2E-2"/>
    <m/>
    <m/>
    <m/>
    <m/>
    <m/>
    <m/>
    <m/>
    <m/>
    <m/>
    <m/>
    <m/>
    <n v="6.2E-2"/>
  </r>
  <r>
    <x v="0"/>
    <m/>
    <m/>
    <x v="1"/>
    <s v="Subdirección de Permanencia"/>
    <s v="4.1. Asegurar que todas las niñas y todos los niños terminen la enseñanza primaria y secundaria, que ha de ser gratuita, equitativa y de calidad y producir resultados de aprendizaje pertinentes y efectivos."/>
    <s v="Mas y mejor Educación Rural"/>
    <s v="3. Mas y mejor Educación Rural"/>
    <s v="COBERTURA VICTIMAS"/>
    <s v="3.3. Promoción de trayectorias educativas en las zonas rurales "/>
    <s v="3.3.1. Atención integral en Educación Inicial y básica"/>
    <n v="13"/>
    <s v="COBERTURA VICTIMAS"/>
    <n v="13"/>
    <s v="COBERTURA VICTIMAS"/>
    <n v="75"/>
    <s v="Porcentaje de instituciones educativas rurales  en municipios PDET que requieren y cuentan con modelos educativos flexibles implementados"/>
    <s v="PMI"/>
    <m/>
    <m/>
    <m/>
    <s v="E42"/>
    <m/>
    <m/>
    <m/>
    <m/>
    <m/>
    <m/>
    <m/>
    <m/>
    <m/>
    <m/>
    <s v="Producto"/>
    <s v="Anual "/>
    <s v="Capacidad"/>
    <s v="Porcentaje"/>
    <s v="(Número de sedes educativas rurales en municipios PDET fortalecidas con modelos educativos flexibles/ Número total de sedes educativas rurales en municipios PDET)*100"/>
    <s v="Contrato y focalización "/>
    <n v="6.8000000000000005E-2"/>
    <n v="9.8000000000000004E-2"/>
    <n v="0.129"/>
    <n v="0.159"/>
    <n v="0.189"/>
    <n v="0.189"/>
    <n v="0"/>
    <n v="0.03"/>
    <n v="0.129"/>
    <m/>
    <m/>
    <m/>
    <m/>
    <m/>
    <m/>
    <m/>
    <m/>
    <m/>
    <m/>
    <m/>
    <n v="0.129"/>
  </r>
  <r>
    <x v="0"/>
    <m/>
    <m/>
    <x v="1"/>
    <s v="Dirección de Cobertura y Equidad"/>
    <s v="4.1. Asegurar que todas las niñas y todos los niños terminen la enseñanza primaria y secundaria, que ha de ser gratuita, equitativa y de calidad y producir resultados de aprendizaje pertinentes y efectivos."/>
    <s v="Mas y mejor Educación Rural"/>
    <s v="3. Mas y mejor Educación Rural"/>
    <s v="COBERTURA VICTIMAS"/>
    <s v="3.2. Desarrollo de capacidades rurales "/>
    <s v="3.2.2. Mejoramiento de los Ambientes de aprendizaje"/>
    <n v="13"/>
    <s v="COBERTURA VICTIMAS"/>
    <n v="13"/>
    <s v="COBERTURA VICTIMAS"/>
    <n v="76"/>
    <s v="Porcentaje de residencias escolares fortalecidas y cualificadas en el servicio educativo"/>
    <s v="PND"/>
    <s v="X"/>
    <m/>
    <m/>
    <m/>
    <m/>
    <m/>
    <m/>
    <m/>
    <m/>
    <m/>
    <m/>
    <m/>
    <m/>
    <m/>
    <s v="Resultado"/>
    <s v="Anual "/>
    <s v="Capacidad"/>
    <s v="Porcentaje"/>
    <s v="Porcentaje de residencias escolares fortalecidas y cualificadas en el servicio educativo = (Residencias escolares fortalecidas y cualificadas / Total de residencias escolares) * 100"/>
    <s v="Contrato y focalización "/>
    <n v="0"/>
    <n v="2"/>
    <n v="30"/>
    <n v="62"/>
    <n v="100"/>
    <n v="100"/>
    <m/>
    <m/>
    <m/>
    <m/>
    <m/>
    <m/>
    <m/>
    <m/>
    <m/>
    <m/>
    <m/>
    <m/>
    <m/>
    <m/>
    <n v="30"/>
  </r>
  <r>
    <x v="0"/>
    <m/>
    <m/>
    <x v="1"/>
    <s v="Subdirección de Permanencia"/>
    <s v="4.1. Asegurar que todas las niñas y todos los niños terminen la enseñanza primaria y secundaria, que ha de ser gratuita, equitativa y de calidad y producir resultados de aprendizaje pertinentes y efectivos."/>
    <s v="Brindar una educación con calidad y fomentar la permanencia en la educación inicial, preescolar, básica y media"/>
    <s v="4. Educación Inclusiva e Intercultural"/>
    <s v="COBERTURA VICTIMAS"/>
    <s v="1.2. Bienestar y permanencia "/>
    <s v="1.2.1.  Permanencia"/>
    <n v="13"/>
    <s v="COBERTURA VICTIMAS"/>
    <n v="13"/>
    <s v="COBERTURA VICTIMAS"/>
    <n v="77"/>
    <s v="Número de entidades territoriales certificadas con asistencia técnica para el fortalecimiento de la estrategia educativa del sistema de responsabilidad penal para adolescentes"/>
    <s v="PAI"/>
    <m/>
    <m/>
    <m/>
    <m/>
    <m/>
    <m/>
    <m/>
    <m/>
    <m/>
    <m/>
    <m/>
    <m/>
    <m/>
    <m/>
    <s v="Gestión "/>
    <s v="semestral "/>
    <s v="Capacidad"/>
    <s v="Número"/>
    <s v="Sumatoria de las entidades territoriales certificadas con asistencia técnica para el fortalecimiento de la estrategia educativa del sistema de responsabilidad penal para adolescentes"/>
    <s v="actas de asistencia técnica "/>
    <n v="0"/>
    <n v="38"/>
    <n v="48"/>
    <n v="48"/>
    <n v="48"/>
    <n v="48"/>
    <n v="65"/>
    <n v="0"/>
    <n v="48"/>
    <m/>
    <m/>
    <m/>
    <m/>
    <m/>
    <n v="24"/>
    <m/>
    <m/>
    <m/>
    <m/>
    <m/>
    <n v="24"/>
  </r>
  <r>
    <x v="0"/>
    <m/>
    <m/>
    <x v="1"/>
    <s v="Subdirección de Permanencia"/>
    <s v="4.1. Asegurar que todas las niñas y todos los niños terminen la enseñanza primaria y secundaria, que ha de ser gratuita, equitativa y de calidad y producir resultados de aprendizaje pertinentes y efectivos."/>
    <s v="Mas y mejor Educación Rural"/>
    <s v="3. Mas y mejor Educación Rural"/>
    <s v="COBERTURA BRECHAS"/>
    <s v="3.2. Desarrollo de capacidades rurales "/>
    <s v="3.2.1. Fortalecimiento de la capacidad territorial para la atención integral en la ruralidad"/>
    <n v="12"/>
    <s v="COBERTURA BRECHAS"/>
    <n v="12"/>
    <s v="COBERTURA BRECHAS"/>
    <n v="78"/>
    <s v="Porcentaje de Secretarías de Educación Certificadas con transporte escolar rural contratado que cumpla con la normatividad"/>
    <s v="PMI"/>
    <m/>
    <m/>
    <m/>
    <m/>
    <m/>
    <m/>
    <m/>
    <m/>
    <m/>
    <m/>
    <m/>
    <m/>
    <m/>
    <m/>
    <s v="Producto"/>
    <s v="Semestral"/>
    <s v="Flujo"/>
    <s v="Porcentaje"/>
    <s v="(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
    <s v="registro de contratos suscritos por las secretarías "/>
    <m/>
    <n v="0.74"/>
    <n v="1"/>
    <n v="1"/>
    <n v="1"/>
    <n v="1"/>
    <m/>
    <m/>
    <n v="1"/>
    <m/>
    <m/>
    <m/>
    <m/>
    <m/>
    <n v="100"/>
    <m/>
    <m/>
    <m/>
    <m/>
    <m/>
    <n v="100"/>
  </r>
  <r>
    <x v="0"/>
    <m/>
    <m/>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1. Apuesta por el desarrollo integral desde la Educación Inicial y hasta la Educación Media"/>
    <s v="PRIMERA INFANCIA"/>
    <s v="1.1.  Acceso y acogida"/>
    <s v="1.1.1.  Acceso y Acogida"/>
    <n v="14"/>
    <s v="PRIMERA INFANCIA"/>
    <n v="14"/>
    <s v="PRIMERA INFANCIA"/>
    <n v="79"/>
    <s v="Tasa de cobertura neta en educación para el grado transición"/>
    <s v="PND"/>
    <s v="X"/>
    <m/>
    <s v="E10"/>
    <s v="E7-E27"/>
    <m/>
    <m/>
    <m/>
    <m/>
    <m/>
    <m/>
    <m/>
    <m/>
    <m/>
    <m/>
    <s v="Resultado"/>
    <s v="Anual "/>
    <s v="Flujo"/>
    <s v="Porcentaje"/>
    <s v="TCN transición = (Matriculados en transición con 5 años / Población de 5 años) x 100"/>
    <s v="Reporte OAFP"/>
    <n v="55.3"/>
    <n v="58.44"/>
    <n v="61.63"/>
    <n v="64.81"/>
    <n v="68"/>
    <n v="68"/>
    <m/>
    <m/>
    <n v="61.63"/>
    <m/>
    <m/>
    <m/>
    <m/>
    <m/>
    <m/>
    <m/>
    <m/>
    <m/>
    <m/>
    <m/>
    <n v="61.63"/>
  </r>
  <r>
    <x v="0"/>
    <m/>
    <m/>
    <x v="2"/>
    <s v="Subdirección de Calidad"/>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1. Apuesta por el desarrollo integral desde la Educación Inicial y hasta la Educación Media"/>
    <s v="PRIMERA INFANCIA"/>
    <s v="1.7. Bienestar y desarrollo profesoral"/>
    <s v="1.7.2.  Formación en servicio"/>
    <n v="14"/>
    <s v="PRIMERA INFANCIA"/>
    <n v="14"/>
    <s v="PRIMERA INFANCIA"/>
    <n v="80"/>
    <s v="Talento humano en procesos de formación inicial, en servicio y/o avanzada, que realiza acciones para la atención integral de la primera infancia."/>
    <s v="Plan Sectorial"/>
    <m/>
    <m/>
    <m/>
    <m/>
    <m/>
    <m/>
    <m/>
    <m/>
    <m/>
    <m/>
    <s v="X"/>
    <m/>
    <m/>
    <m/>
    <s v="Producto"/>
    <s v="Semestral"/>
    <s v="Acumulado"/>
    <s v="Número"/>
    <s v="Sumatoria de personas que trabajan con primera infancia que estan en proceso de formación y/o cualificación para la Atención Integral de los niños y niñas menores de seis años."/>
    <s v="Reporte SIPI"/>
    <n v="3920"/>
    <n v="13000"/>
    <n v="17000"/>
    <n v="18000"/>
    <n v="19000"/>
    <n v="19000"/>
    <n v="10540"/>
    <n v="2460"/>
    <n v="17000"/>
    <m/>
    <m/>
    <m/>
    <m/>
    <m/>
    <m/>
    <m/>
    <m/>
    <m/>
    <m/>
    <m/>
    <n v="17000"/>
  </r>
  <r>
    <x v="0"/>
    <m/>
    <m/>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1. Apuesta por el desarrollo integral desde la Educación Inicial y hasta la Educación Media"/>
    <s v="PRIMERA INFANCIA"/>
    <s v="1.2. Bienestar y permanencia "/>
    <s v="1.2.2. Fortalecimiento de ambientes pedagógicos"/>
    <n v="14"/>
    <s v="PRIMERA INFANCIA"/>
    <n v="14"/>
    <s v="PRIMERA INFANCIA"/>
    <n v="81"/>
    <s v="Porcentaje de niños y niñas en preescolar cuyas sedes cuentan con fortaleciminento de ambientes pedagògicos."/>
    <s v="Plan Sectorial"/>
    <m/>
    <m/>
    <m/>
    <s v="E7"/>
    <m/>
    <m/>
    <m/>
    <m/>
    <m/>
    <m/>
    <m/>
    <m/>
    <m/>
    <m/>
    <s v="Producto"/>
    <s v="Trimestral"/>
    <s v="Mantenimiento"/>
    <s v="Porcentaje"/>
    <s v="NND  = NNDOT / NN_x000a_Dónde:_x000a_NND = Porcentaje de niños y niñas en preescolar cuyas sedes cuentan con fortaleciminento de ambientes pedagògicos._x000a_NN = Niños y niñas en preescolar oficial._x000a_NNDOT  = Niños y niñas en preescolar cuyas sedes cuentan con dotación para el fortaleciminento de ambientes pedagògicos."/>
    <s v="Reporte SSDIPI"/>
    <s v="NA"/>
    <n v="20"/>
    <n v="50"/>
    <n v="70"/>
    <n v="100"/>
    <n v="100"/>
    <n v="100"/>
    <m/>
    <n v="100"/>
    <m/>
    <m/>
    <m/>
    <m/>
    <m/>
    <m/>
    <m/>
    <m/>
    <m/>
    <m/>
    <m/>
    <n v="100"/>
  </r>
  <r>
    <x v="0"/>
    <m/>
    <m/>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ducación inicial de calidad para el desarrollo integral"/>
    <s v="1. Apuesta por el desarrollo integral desde la Educación Inicial y hasta la Educación Media"/>
    <s v="PRIMERA INFANCIA"/>
    <s v="1.8. Seguimiento al desarrollo integral y a las trayectorias"/>
    <s v="1.8.1.  Sistema de seguimiento al desarrollo integral de la Primera Infancia"/>
    <n v="14"/>
    <s v="PRIMERA INFANCIA"/>
    <n v="14"/>
    <s v="PRIMERA INFANCIA"/>
    <n v="82"/>
    <s v="Niños y niñas en preescolar con educación inicial en el marco de la atención integral"/>
    <s v="PND"/>
    <s v="X"/>
    <m/>
    <s v="E10"/>
    <s v="E7"/>
    <m/>
    <m/>
    <m/>
    <m/>
    <m/>
    <m/>
    <m/>
    <m/>
    <m/>
    <m/>
    <s v="Producto"/>
    <s v="Trimestral"/>
    <s v="Capacidad"/>
    <s v="Número"/>
    <s v="Sumatoria del número de niños y niñas en preescolar, cargados en el SSDIPI que están recibiendo a la fecha de corte educación inicial en el marco de la Atención Integral"/>
    <s v="Reporte SSDIPI"/>
    <n v="68080"/>
    <n v="110000"/>
    <n v="260000"/>
    <n v="400000"/>
    <n v="500000"/>
    <n v="500000"/>
    <n v="75727"/>
    <n v="34273"/>
    <n v="260000"/>
    <m/>
    <m/>
    <m/>
    <m/>
    <m/>
    <m/>
    <m/>
    <m/>
    <m/>
    <m/>
    <m/>
    <n v="260000"/>
  </r>
  <r>
    <x v="0"/>
    <m/>
    <m/>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Mas y mejor Educación Rural"/>
    <s v="3. Mas y mejor Educación Rural"/>
    <s v="PRIMERA INFANCIA"/>
    <s v="Acceso y acogida"/>
    <s v="3.3.1. Atención integral en Educación Inicial y básica"/>
    <n v="14"/>
    <s v="PRIMERA INFANCIA"/>
    <n v="14"/>
    <s v="PRIMERA INFANCIA"/>
    <n v="83"/>
    <s v="Porcentaje de niños y niñas en primera infancia que cuentan con atención integral en zonas rurales"/>
    <s v="PMI"/>
    <m/>
    <m/>
    <m/>
    <m/>
    <m/>
    <m/>
    <m/>
    <m/>
    <m/>
    <m/>
    <m/>
    <m/>
    <m/>
    <m/>
    <s v="Producto"/>
    <s v="Trimestral"/>
    <s v="Flujo"/>
    <s v="Porcentaje"/>
    <s v="(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
    <s v="Reporte SSDIPI"/>
    <n v="60"/>
    <n v="61"/>
    <n v="62"/>
    <n v="63"/>
    <n v="64"/>
    <n v="64"/>
    <n v="45"/>
    <m/>
    <n v="0"/>
    <m/>
    <m/>
    <m/>
    <m/>
    <m/>
    <m/>
    <m/>
    <m/>
    <m/>
    <m/>
    <m/>
    <n v="0"/>
  </r>
  <r>
    <x v="0"/>
    <m/>
    <m/>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Mas y mejor Educación Rural"/>
    <s v="3. Mas y mejor Educación Rural"/>
    <s v="PRIMERA INFANCIA"/>
    <s v="Acceso y acogida"/>
    <s v="3.3.1. Atención integral en Educación Inicial y básica"/>
    <n v="14"/>
    <s v="PRIMERA INFANCIA"/>
    <n v="14"/>
    <s v="PRIMERA INFANCIA"/>
    <n v="84"/>
    <s v="Porcentaje de niños y niñas en primera infancia que cuentan con atención integral en zonas rurales en municipios PDET"/>
    <s v="PMI"/>
    <m/>
    <m/>
    <m/>
    <m/>
    <m/>
    <m/>
    <m/>
    <m/>
    <m/>
    <m/>
    <m/>
    <m/>
    <m/>
    <m/>
    <s v="Producto"/>
    <s v="Trimestral"/>
    <s v="Acumulado"/>
    <s v="Porcentaje"/>
    <s v="(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
    <s v="Reporte SSDIPI"/>
    <n v="60"/>
    <n v="61"/>
    <n v="62"/>
    <n v="63"/>
    <n v="64"/>
    <n v="64"/>
    <n v="45"/>
    <m/>
    <n v="0"/>
    <m/>
    <m/>
    <m/>
    <m/>
    <m/>
    <m/>
    <m/>
    <m/>
    <m/>
    <m/>
    <m/>
    <n v="0"/>
  </r>
  <r>
    <x v="0"/>
    <m/>
    <m/>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Mas y mejor Educación Rural"/>
    <s v="3. Mas y mejor Educación Rural"/>
    <s v="PRIMERA INFANCIA"/>
    <s v="Acceso y acogida"/>
    <s v="3.3.1. Atención integral en Educación Inicial y básica"/>
    <n v="14"/>
    <s v="PRIMERA INFANCIA"/>
    <n v="14"/>
    <s v="PRIMERA INFANCIA"/>
    <n v="85"/>
    <s v="Cobertura universal de atención integral para niños y niñas en primera infancia en zonas rurales"/>
    <s v="PMI"/>
    <m/>
    <m/>
    <m/>
    <m/>
    <m/>
    <m/>
    <m/>
    <m/>
    <m/>
    <m/>
    <m/>
    <m/>
    <m/>
    <m/>
    <s v="Producto"/>
    <s v="Trimestral"/>
    <s v="Flujo"/>
    <s v="Porcentaje"/>
    <s v="CUnzr= (Nair/Tnr)*100_x000a_Nair = Número de niños y niñas en primera infancia con educación inicial en el marco de la atención integral en zona rural_x000a_Tnr = Total de niños en primera infancia, en la zona rural del municipio según proyección DANE_x000a_CUnzr: Cobertura Universal niños y niñas en primera infancia en Zona Rural."/>
    <s v="Reporte SSDIPI"/>
    <n v="29"/>
    <n v="30"/>
    <n v="31"/>
    <n v="32"/>
    <n v="33"/>
    <n v="33"/>
    <m/>
    <m/>
    <n v="0"/>
    <m/>
    <m/>
    <m/>
    <m/>
    <m/>
    <m/>
    <m/>
    <m/>
    <m/>
    <m/>
    <m/>
    <n v="0"/>
  </r>
  <r>
    <x v="0"/>
    <m/>
    <m/>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Mas y mejor Educación Rural"/>
    <s v="3. Mas y mejor Educación Rural"/>
    <s v="PRIMERA INFANCIA"/>
    <s v="Acceso y acogida"/>
    <s v="3.3.1. Atención integral en Educación Inicial y básica"/>
    <n v="14"/>
    <s v="PRIMERA INFANCIA"/>
    <n v="14"/>
    <s v="PRIMERA INFANCIA"/>
    <n v="86"/>
    <s v="Porcentaje de niñas y niños en primera infancia que cuentan con atención integral en zonas rurales con acuerdos colectivos para la sustitución de cultivos de uso ilícito."/>
    <s v="PMI"/>
    <m/>
    <m/>
    <m/>
    <m/>
    <m/>
    <m/>
    <m/>
    <m/>
    <m/>
    <m/>
    <m/>
    <m/>
    <m/>
    <m/>
    <s v="Producto"/>
    <s v="Trimestral"/>
    <s v="Acumulado"/>
    <s v="Porcentaje"/>
    <s v="(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
    <s v="Reporte SSDIPI"/>
    <n v="61"/>
    <n v="62"/>
    <n v="63"/>
    <n v="64"/>
    <n v="65"/>
    <n v="65"/>
    <n v="48"/>
    <m/>
    <n v="0"/>
    <m/>
    <m/>
    <m/>
    <m/>
    <m/>
    <m/>
    <m/>
    <m/>
    <m/>
    <m/>
    <m/>
    <n v="0"/>
  </r>
  <r>
    <x v="0"/>
    <m/>
    <m/>
    <x v="2"/>
    <s v="Subdirección de Calidad"/>
    <s v="4.2. De aquí a 2030, asegurar que todas las niñas y todos los niños tengan acceso a servicios de atención y desarrollo en la primera infancia y educación preescolar de calidad, a fin de que estén preparados para la enseñanza primaria."/>
    <s v="Eficiencia y desarrollo de capacidades para una gestión moderna del sector educativo"/>
    <s v="6. Desarrollo de capacidades para una gestión moderna del sector educativo"/>
    <s v="PRIMERA INFANCIA"/>
    <s v="6.2. Fortalecimiento de las competencias de las Entidades Territoriales Certificadas"/>
    <s v="6.2.3. Sistema de Gestión de la Calidad de la Educación Inicial "/>
    <n v="14"/>
    <s v="PRIMERA INFANCIA"/>
    <n v="14"/>
    <s v="PRIMERA INFANCIA"/>
    <n v="87"/>
    <s v="Número de unidades o sedes de Educación Inicial públicos y privados registrados con procesos de acompañamiento técnico en Educación Inicial y Preescolar"/>
    <s v="Plan Sectorial"/>
    <m/>
    <m/>
    <m/>
    <m/>
    <m/>
    <m/>
    <m/>
    <m/>
    <m/>
    <m/>
    <m/>
    <m/>
    <m/>
    <m/>
    <s v="Producto"/>
    <s v="Trimestral"/>
    <s v="Acumulado"/>
    <s v="Número"/>
    <s v="Sumatoria de unidades o sedes de la educación inicial públicos y privados registrados con procesos de acompañamiento técnico en educación inicial y preescolar"/>
    <s v="Reporte SIPI"/>
    <n v="2222"/>
    <n v="2900"/>
    <n v="3600"/>
    <n v="4300"/>
    <n v="5000"/>
    <n v="5000"/>
    <m/>
    <n v="2900"/>
    <n v="3600"/>
    <m/>
    <m/>
    <m/>
    <m/>
    <m/>
    <m/>
    <m/>
    <m/>
    <m/>
    <m/>
    <m/>
    <n v="3600"/>
  </r>
  <r>
    <x v="0"/>
    <m/>
    <m/>
    <x v="3"/>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4. Educación Inclusiva e Intercultural"/>
    <s v="FORTALECIMIENTO"/>
    <s v="4.1.1. Política de Educación Inclusiva e Intercultural"/>
    <s v="4.1.1. Política de Educación Inclusiva e Intercultural"/>
    <n v="6"/>
    <s v="FORTALECIMIENTO"/>
    <n v="6"/>
    <s v="FORTALECIMIENTO"/>
    <n v="88"/>
    <s v="Porcentaje  de Entidades Territoriales Certificadas con acompañamiento para la atención educativa pertinente a grupos etnicos "/>
    <s v="Plan Sectorial"/>
    <m/>
    <m/>
    <m/>
    <m/>
    <m/>
    <m/>
    <m/>
    <m/>
    <m/>
    <m/>
    <m/>
    <m/>
    <m/>
    <m/>
    <s v="Resultado"/>
    <s v="Trimestral"/>
    <s v="Acumulado"/>
    <s v="Porcentaje"/>
    <s v="[No. de ETC acompañadas / No. De ETC focalizados)"/>
    <s v="Listado de asistencia, informe cualitaivo"/>
    <n v="0"/>
    <n v="0"/>
    <n v="100"/>
    <n v="100"/>
    <n v="100"/>
    <n v="100"/>
    <m/>
    <m/>
    <m/>
    <m/>
    <m/>
    <m/>
    <n v="30"/>
    <m/>
    <m/>
    <m/>
    <n v="40"/>
    <m/>
    <m/>
    <m/>
    <n v="30"/>
  </r>
  <r>
    <x v="0"/>
    <m/>
    <m/>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s v="6.2.1. Fortalecimiento de la gestión territorial"/>
    <s v="6.2.1. Fortalecimiento de la gestión territorial"/>
    <n v="6"/>
    <s v="FORTALECIMIENTO"/>
    <n v="6"/>
    <s v="FORTALECIMIENTO"/>
    <n v="89"/>
    <s v="Numero de ETC con acompañamiento para la implementación de la estrategia de fortalecimiento a la gestión territorial"/>
    <s v="Plan Sectorial"/>
    <m/>
    <m/>
    <m/>
    <m/>
    <m/>
    <m/>
    <m/>
    <m/>
    <m/>
    <m/>
    <m/>
    <m/>
    <m/>
    <m/>
    <s v="Producto"/>
    <s v="Trimestral"/>
    <s v="Acumulado"/>
    <s v="Número"/>
    <s v="Sumatoria de las ETC acompañadas por la estrategia de fortalecimiento "/>
    <s v="Actas de asistencia tecnica"/>
    <n v="0"/>
    <n v="0"/>
    <n v="96"/>
    <n v="96"/>
    <n v="96"/>
    <n v="96"/>
    <m/>
    <m/>
    <n v="96"/>
    <m/>
    <m/>
    <m/>
    <m/>
    <m/>
    <m/>
    <m/>
    <m/>
    <m/>
    <m/>
    <m/>
    <n v="96"/>
  </r>
  <r>
    <x v="0"/>
    <m/>
    <m/>
    <x v="3"/>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s v="6.2. Fortalecimiento de las competencias de las Entidades Territoriales Certificadas"/>
    <s v="6.2.1. Fortalecimiento de la gestión territorial"/>
    <n v="6"/>
    <s v="FORTALECIMIENTO"/>
    <n v="6"/>
    <s v="FORTALECIMIENTO"/>
    <n v="90"/>
    <s v="No. de ETC que se encuentran en estado critico alto y critico medio en el indicador global de desempeño"/>
    <s v="Plan Acción"/>
    <m/>
    <m/>
    <m/>
    <m/>
    <m/>
    <m/>
    <m/>
    <m/>
    <m/>
    <m/>
    <m/>
    <m/>
    <m/>
    <m/>
    <s v="Resultado"/>
    <m/>
    <s v="Reducción"/>
    <s v="Número"/>
    <s v="Sumatoria de las ETC que se encuentran en estado critico alto y critico medio en el indicador global de desempeño"/>
    <s v="Informe anual de monitoreo"/>
    <n v="39"/>
    <n v="29"/>
    <n v="20"/>
    <n v="15"/>
    <n v="10"/>
    <n v="10"/>
    <m/>
    <m/>
    <n v="20"/>
    <m/>
    <m/>
    <m/>
    <m/>
    <m/>
    <m/>
    <n v="20"/>
    <m/>
    <m/>
    <m/>
    <m/>
    <m/>
  </r>
  <r>
    <x v="0"/>
    <m/>
    <m/>
    <x v="3"/>
    <s v="Subdirección de Monitoreo y Control"/>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s v="6.2. Fortalecimiento de las competencias de las Entidades Territoriales Certificadas"/>
    <s v="6.2.1. Fortalecimiento de la gestión territorial"/>
    <n v="6"/>
    <s v="FORTALECIMIENTO"/>
    <n v="6"/>
    <s v="FORTALECIMIENTO"/>
    <n v="91"/>
    <s v="_x000a_Numero de ETC acompañadas en aspectos conceptuales sobre el uso de los recursos del sector "/>
    <s v="Plan Acción"/>
    <s v="X"/>
    <m/>
    <m/>
    <m/>
    <m/>
    <m/>
    <m/>
    <m/>
    <m/>
    <m/>
    <m/>
    <m/>
    <m/>
    <m/>
    <s v="Resultado"/>
    <s v="Trimestral"/>
    <s v="Acumulado"/>
    <s v="Número"/>
    <s v="Sumatoria de las ETC acompañadas en aspectos conceptuales sobre el uso de los recursos del sector "/>
    <s v="Actas de visita, insumos de realización de los talleres"/>
    <n v="96"/>
    <n v="100"/>
    <n v="100"/>
    <n v="100"/>
    <n v="100"/>
    <n v="100"/>
    <m/>
    <m/>
    <m/>
    <m/>
    <m/>
    <m/>
    <n v="10"/>
    <n v="20"/>
    <n v="30"/>
    <n v="46"/>
    <n v="56"/>
    <n v="66"/>
    <n v="76"/>
    <n v="86"/>
    <n v="96"/>
  </r>
  <r>
    <x v="0"/>
    <m/>
    <m/>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s v="6.2. Fortalecimiento de las competencias de las Entidades Territoriales Certificadas"/>
    <s v="6.2.1. Fortalecimiento de la gestión territorial"/>
    <n v="6"/>
    <s v="FORTALECIMIENTO"/>
    <n v="6"/>
    <s v="FORTALECIMIENTO"/>
    <n v="92"/>
    <s v="Porcentaje de estudios técnicos de planta realizados"/>
    <s v="Plan Sectorial"/>
    <m/>
    <m/>
    <m/>
    <m/>
    <m/>
    <m/>
    <m/>
    <m/>
    <m/>
    <m/>
    <m/>
    <m/>
    <m/>
    <m/>
    <s v="Resultado"/>
    <s v="mensual"/>
    <s v="Acumulado"/>
    <s v="Porcentaje"/>
    <s v="[No. de estudios técnicos realizados / No. de estudios técnicos focalizados)"/>
    <s v="Estudio técnico"/>
    <m/>
    <n v="32"/>
    <n v="54"/>
    <n v="77"/>
    <n v="100"/>
    <n v="100"/>
    <m/>
    <m/>
    <n v="54"/>
    <m/>
    <m/>
    <m/>
    <m/>
    <m/>
    <m/>
    <m/>
    <m/>
    <m/>
    <m/>
    <m/>
    <n v="54"/>
  </r>
  <r>
    <x v="0"/>
    <m/>
    <m/>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ficiencia y desarrollo de capacidades para una gestión moderna del sector educativo"/>
    <s v="6. Desarrollo de capacidades para una gestión moderna del sector educativo"/>
    <s v="FORTALECIMIENTO"/>
    <s v="1.7. Bienestar y desarrollo profesoral"/>
    <s v="1.7.4. Bienestar docente"/>
    <n v="6"/>
    <s v="FORTALECIMIENTO"/>
    <n v="6"/>
    <s v="FORTALECIMIENTO"/>
    <n v="93"/>
    <s v="Número de Entidades Territoriales Certificadas con acompañamiento para la socialización e implementación de la política de bienestar"/>
    <s v="Plan Sectorial"/>
    <s v="X"/>
    <m/>
    <m/>
    <m/>
    <m/>
    <m/>
    <m/>
    <m/>
    <m/>
    <m/>
    <m/>
    <m/>
    <m/>
    <m/>
    <s v="Resultado"/>
    <s v="Trimestral"/>
    <s v="Acumulado"/>
    <s v="Número"/>
    <s v="Sumatoia de Entidades Territoriales Certficadas socializadas con la  política de bienestar laboral"/>
    <s v="Informe socialización de política de bienestar laboral docente"/>
    <m/>
    <m/>
    <n v="96"/>
    <n v="48"/>
    <n v="48"/>
    <n v="96"/>
    <m/>
    <m/>
    <m/>
    <m/>
    <m/>
    <m/>
    <m/>
    <m/>
    <m/>
    <m/>
    <m/>
    <n v="96"/>
    <m/>
    <m/>
    <m/>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1. Fortalecimiento de la Educación Superior pública"/>
    <s v="2.1.1. Fortalecimiento de la Educación Superior Pública"/>
    <s v="024"/>
    <s v="Fomento - Acuerdos"/>
    <s v="01FESP"/>
    <s v="Fortalecimiento de la Educación Superior Pública"/>
    <s v="0137"/>
    <s v="Porcentaje de avance en la ejecución de los Planes de Fomento a la Calidad"/>
    <s v="Plan Sectorial"/>
    <s v="X"/>
    <m/>
    <m/>
    <m/>
    <m/>
    <m/>
    <m/>
    <m/>
    <m/>
    <m/>
    <m/>
    <m/>
    <m/>
    <s v="X"/>
    <s v="Gestión"/>
    <s v="Trimestral"/>
    <s v="Flujo"/>
    <s v="Porcentaje"/>
    <s v="Sumatoria del ponderado de los hitos definidos"/>
    <s v="De acuerdo a lo entregables definidos en los hitos"/>
    <n v="0"/>
    <n v="1"/>
    <n v="1"/>
    <n v="1"/>
    <n v="1"/>
    <n v="1"/>
    <n v="1"/>
    <m/>
    <n v="1"/>
    <n v="0"/>
    <n v="0"/>
    <n v="0.3"/>
    <n v="0"/>
    <n v="0"/>
    <n v="0.85"/>
    <n v="0"/>
    <n v="0"/>
    <n v="0.95"/>
    <n v="0"/>
    <n v="0"/>
    <n v="1"/>
  </r>
  <r>
    <x v="1"/>
    <s v="Direccionamiento estratégico y planeación "/>
    <s v="2. Fortalecer la prestación de los servicios orientados al mejoramiento de la cobertura, calidad, eficiencia y pertinencia de la educación"/>
    <x v="4"/>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1. Fortalecimiento de la Educación Superior pública"/>
    <s v="2.1.1. Fortalecimiento de la Educación Superior Pública"/>
    <s v="020"/>
    <s v="Fomento Universidades"/>
    <s v="01FESP"/>
    <s v="Fortalecimiento de la Educación Superior Pública"/>
    <s v="0133"/>
    <s v="Porcentaje de avance en el proceso de revisión integral de fuentes y usos de los recursos de las Instituciones de Educación Superior públicas"/>
    <s v="Plan Sectorial"/>
    <s v="X"/>
    <m/>
    <m/>
    <m/>
    <m/>
    <m/>
    <m/>
    <m/>
    <m/>
    <m/>
    <m/>
    <m/>
    <m/>
    <s v="X"/>
    <s v="Gestión "/>
    <s v="Trimestral"/>
    <s v="Mantenimiento"/>
    <s v="Porcentaje"/>
    <s v="Sumatoria de ponderados de hitos"/>
    <s v="De acuerdo a los hitos definidos"/>
    <n v="0"/>
    <n v="0"/>
    <n v="100"/>
    <m/>
    <m/>
    <n v="100"/>
    <m/>
    <m/>
    <n v="100"/>
    <m/>
    <m/>
    <n v="10"/>
    <m/>
    <m/>
    <n v="60"/>
    <m/>
    <m/>
    <n v="90"/>
    <m/>
    <m/>
    <n v="100"/>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1. Fortalecimiento de la Educación Superior pública"/>
    <s v="2.1. Fortalecimiento de la Educación Superior pública"/>
    <s v="021"/>
    <s v="Fomento- Apoyo IES"/>
    <s v="01FESP"/>
    <s v="Fortalecimiento de la Educación Superior Pública"/>
    <s v="0134"/>
    <s v="Número de proyectos de infraestructura Física en IES publicas y privadas acompañados en su formulación y estructuración susceptibles de ser financiados con regalías y con tasa compensada FINDETER"/>
    <s v="Plan Sectorial"/>
    <s v="X"/>
    <m/>
    <m/>
    <m/>
    <m/>
    <m/>
    <m/>
    <m/>
    <m/>
    <m/>
    <m/>
    <m/>
    <m/>
    <m/>
    <s v="Producto"/>
    <s v="Trimestral"/>
    <s v="Flujo"/>
    <s v="Número"/>
    <s v="Suma de proyectos de Infraestructura con acompañamiento._x000a_"/>
    <s v="Entregables acordados contractualmente"/>
    <s v="N/A"/>
    <n v="16"/>
    <n v="60"/>
    <m/>
    <m/>
    <m/>
    <n v="16"/>
    <m/>
    <n v="60"/>
    <m/>
    <m/>
    <n v="15"/>
    <m/>
    <m/>
    <n v="15"/>
    <m/>
    <m/>
    <n v="15"/>
    <m/>
    <m/>
    <n v="15"/>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1"/>
    <s v="Fomento- Apoyo IES"/>
    <s v="05BRECHAS"/>
    <s v="Cierre de Brechas"/>
    <s v="0150"/>
    <s v="Tasa de cobertura en educación superior"/>
    <s v="PND"/>
    <s v="X"/>
    <m/>
    <s v="X"/>
    <s v="E27"/>
    <s v="X"/>
    <s v="x"/>
    <s v="X"/>
    <s v="X"/>
    <m/>
    <m/>
    <m/>
    <m/>
    <m/>
    <m/>
    <s v="Resultado"/>
    <s v="Anual "/>
    <s v="Flujo"/>
    <s v="Porcentaje"/>
    <s v="Tasa de Cobertura Bruta educación superior = (Matriculados en programas de pregrado / Población entre 17 y 21 años) x 100"/>
    <s v="Reportes anuales Subdirección de Desarrollo Sectorial"/>
    <n v="52.8"/>
    <n v="54.6"/>
    <n v="56.4"/>
    <n v="58.2"/>
    <n v="60"/>
    <n v="60"/>
    <m/>
    <m/>
    <n v="56.4"/>
    <m/>
    <m/>
    <m/>
    <m/>
    <m/>
    <m/>
    <m/>
    <m/>
    <m/>
    <m/>
    <m/>
    <s v="56.4%"/>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DESERCIÓN ES"/>
    <s v="2.3. Acceso, permanencia y graduación en la Educación Superior "/>
    <s v="2.3.1. Mejora de la cobertura de Educación Superior"/>
    <s v="021"/>
    <s v="Fomento- Apoyo IES"/>
    <s v="05BRECHAS"/>
    <s v="Cierre de Brechas"/>
    <s v="0151"/>
    <s v="Tasa de deserción anual en programas universitarios"/>
    <s v="PND"/>
    <s v="X"/>
    <m/>
    <m/>
    <m/>
    <m/>
    <m/>
    <m/>
    <m/>
    <m/>
    <m/>
    <m/>
    <m/>
    <m/>
    <m/>
    <s v="Resultado"/>
    <s v="Anual "/>
    <s v="Reducción"/>
    <s v="Porcentaje"/>
    <s v="TD período = (Desertores período t / matrícula período t-2) * 100"/>
    <s v="Reportes anuales Subdirección de Desarrollo Sectorial"/>
    <n v="9"/>
    <n v="8.6999999999999993"/>
    <n v="8.4"/>
    <n v="8.1"/>
    <n v="7.8"/>
    <n v="7.8"/>
    <m/>
    <m/>
    <n v="8.4"/>
    <m/>
    <m/>
    <m/>
    <m/>
    <m/>
    <m/>
    <m/>
    <m/>
    <m/>
    <m/>
    <m/>
    <s v="8.4%"/>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3"/>
    <s v="Generación E_x000a_"/>
    <s v="03GEEQUIDAD"/>
    <s v="Generación E "/>
    <s v="0152"/>
    <s v="Estudiantes beneficiados por el componente de equidad de Generación E"/>
    <s v="PND"/>
    <s v="X"/>
    <n v="3914"/>
    <s v="X"/>
    <s v="E3-E4-E5"/>
    <s v="X"/>
    <m/>
    <s v="X"/>
    <s v="X"/>
    <m/>
    <m/>
    <m/>
    <m/>
    <m/>
    <m/>
    <s v="Producto"/>
    <s v="Semestral"/>
    <s v="Acumulado"/>
    <s v="Número"/>
    <s v="Generación E (equidad) = Sumatoria de estudiantes de Generación E - Sumatoria de estudiantes beneficiarios del componente de excelencia de Generación E en el periodo t"/>
    <s v="Reportes de seguimiento por el equipo de gestión de Generación E"/>
    <n v="0"/>
    <n v="80000"/>
    <n v="80000"/>
    <n v="80000"/>
    <n v="80000"/>
    <n v="320000"/>
    <n v="80000"/>
    <n v="0"/>
    <n v="80000"/>
    <m/>
    <m/>
    <m/>
    <m/>
    <m/>
    <n v="40000"/>
    <m/>
    <m/>
    <m/>
    <m/>
    <m/>
    <n v="8000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3"/>
    <s v="Generación E_x000a_"/>
    <s v="04GEEXELENCIA"/>
    <s v="Generación E "/>
    <s v="0153"/>
    <s v="Estudiantes de alto rendimiento académico y bajos ingresos beneficiados por el componente de excelencia de Generación E"/>
    <s v="PND"/>
    <s v="X"/>
    <n v="3914"/>
    <s v="X"/>
    <s v="E3-E4-E5"/>
    <s v="X"/>
    <m/>
    <s v="X"/>
    <s v="X"/>
    <m/>
    <m/>
    <m/>
    <m/>
    <m/>
    <m/>
    <s v="Producto"/>
    <s v="Semestral"/>
    <s v="Acumulado"/>
    <s v="Número"/>
    <s v="Generación E (excelencia) = Sumatoria de estudiantes matriculados en IES acreditadas en alta calidad en el período t beneficiarios del componente de excelencia de Generación E"/>
    <s v="Reportes de seguimiento por el equipo de gestión de Generación E"/>
    <n v="0"/>
    <n v="4000"/>
    <n v="4000"/>
    <n v="4000"/>
    <n v="4000"/>
    <n v="16000"/>
    <n v="4000"/>
    <n v="0"/>
    <n v="4000"/>
    <m/>
    <m/>
    <m/>
    <m/>
    <m/>
    <n v="2000"/>
    <m/>
    <m/>
    <m/>
    <m/>
    <m/>
    <n v="200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Mas y mejor Educación Rural"/>
    <s v="COBERTURAES"/>
    <s v="3.3. Promoción de trayectorias educativas en las zonas rurales "/>
    <s v="3.3.4. Acceso y permanencia en la Educación Superior rural"/>
    <s v="021"/>
    <s v="Fomento- Apoyo IES"/>
    <s v="05BRECHAS"/>
    <s v="RURAL"/>
    <s v="0158"/>
    <s v="Nuevos cupos en educación técnica, tecnológica, y superior, habilitados en zonas rurales"/>
    <s v="PMI"/>
    <m/>
    <m/>
    <s v="X"/>
    <s v="E3-E4-E5"/>
    <s v="X"/>
    <s v="x"/>
    <s v="X"/>
    <s v="X"/>
    <m/>
    <m/>
    <m/>
    <m/>
    <m/>
    <m/>
    <s v="Producto"/>
    <s v="Anual "/>
    <s v="Acumulado"/>
    <s v="Número"/>
    <s v="Variable de medición_x000a_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_x000a_NcESr = Nuevos cupos en educación técnica, tecnológica, y universitario, habilitados en la zona rural_x000a_MESrt= Matrícula en educación superior en el nivel técnico, tecnológico, y universitario en la zona rural, más la matrícula proveniente de la zona rural atendida en municipios intermedios para el periodo en observación_x000a_MES rt-1 = Matrícula en educación superior en el nivel técnico, tecnológico, y universitario en la zona rural, más la matrícula proveniente de la zona rural atendida en municipios intermedios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200"/>
    <n v="200"/>
    <n v="200"/>
    <n v="200"/>
    <n v="800"/>
    <n v="200"/>
    <m/>
    <n v="200"/>
    <m/>
    <m/>
    <m/>
    <m/>
    <m/>
    <m/>
    <m/>
    <m/>
    <m/>
    <m/>
    <m/>
    <n v="20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3. Mas y mejor Educación Rural"/>
    <s v="COBERTURAES"/>
    <s v="3.3. Promoción de trayectorias educativas en las zonas rurales "/>
    <s v="3.3.4. Acceso y permanencia en la Educación Superior rural"/>
    <s v="021"/>
    <s v="Fomento- Apoyo IES"/>
    <s v="05BRECHAS"/>
    <s v="RURAL"/>
    <s v="0159"/>
    <s v="Nuevos cupos en educación técnica, tecnológica, y superior, habilitados en municipios del programa de desarrollo con Enfoque territorial PDET"/>
    <s v="PMI"/>
    <m/>
    <m/>
    <s v="X"/>
    <s v="E3-E4-E5"/>
    <s v="X"/>
    <s v="x"/>
    <s v="X"/>
    <s v="X"/>
    <m/>
    <m/>
    <m/>
    <m/>
    <m/>
    <m/>
    <s v="Producto"/>
    <s v="Anual "/>
    <s v="Acumulado"/>
    <s v="Número"/>
    <s v="Variable de medición_x000a_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_x000a_NcESp = Nuevos cupos en educación técnica, tecnológica, y universitario, habilitados en municipios PDET_x000a_MESpt= Matrícula en educación superior en el nivel técnico, tecnológico, y universitario en municipios PDET en el año de observación._x000a_MES pt-1 = Matrícula en educación superior en el nivel técnico, tecnológico, y universitario en municipios PDET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0"/>
    <n v="350"/>
    <n v="350"/>
    <n v="350"/>
    <n v="350"/>
    <n v="1400"/>
    <n v="350"/>
    <m/>
    <n v="350"/>
    <m/>
    <m/>
    <m/>
    <m/>
    <m/>
    <m/>
    <m/>
    <m/>
    <m/>
    <m/>
    <m/>
    <n v="35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3"/>
    <s v="Generación E_x000a_"/>
    <s v="03GEEQUIDAD"/>
    <s v="Generación E "/>
    <s v="0160"/>
    <s v="Becas con créditos condonables en educación técnica, tecnológica y universitaria otorgadas a la población rural más pobre, incluyendo personas con discapacidad"/>
    <s v="PMI"/>
    <m/>
    <n v="3914"/>
    <s v="X"/>
    <s v="E3-E4-E5"/>
    <s v="X"/>
    <s v="x"/>
    <s v="X"/>
    <s v="X"/>
    <m/>
    <m/>
    <m/>
    <m/>
    <m/>
    <m/>
    <s v="Producto"/>
    <s v="Anual "/>
    <s v="Acumulado"/>
    <s v="Número"/>
    <s v="Sumatoria de beneficiarios de créditos condonables en educación técnica profesional, tecnológica y universitaria otorgados a la población rural con condiciones socioeconómicas vulnerables, incluyendo personas con discapacidad._x000a__x000a_Variable de medición:_x000a_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_x000a_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
    <s v="Reportes de seguimiento por el equipo de gestión de Generación E"/>
    <s v="N.D."/>
    <n v="12000"/>
    <n v="10000"/>
    <n v="10000"/>
    <n v="8000"/>
    <n v="40000"/>
    <n v="12000"/>
    <m/>
    <n v="10000"/>
    <m/>
    <m/>
    <m/>
    <m/>
    <m/>
    <m/>
    <m/>
    <m/>
    <m/>
    <m/>
    <m/>
    <n v="1000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3"/>
    <s v="Generación E_x000a_"/>
    <s v="05BRECHAS"/>
    <s v="Generación E "/>
    <s v="0161"/>
    <s v="Becas con créditos condonables en educación técnica, tecnológica y universitaria otorgadas a la población de municipios PDET, incluyendo personas con discapacidad"/>
    <s v="PMI"/>
    <m/>
    <n v="3914"/>
    <s v="X"/>
    <s v="E3-E4-E5"/>
    <s v="X"/>
    <s v="x"/>
    <s v="X"/>
    <s v="X"/>
    <m/>
    <m/>
    <m/>
    <m/>
    <m/>
    <m/>
    <s v="Producto"/>
    <s v="Anual "/>
    <s v="Acumulado"/>
    <s v="Número"/>
    <s v="Sumatoria de beneficiarios de créditos condonables en educación técnica profesional, tecnológica y universitaria otorgados a la población rural con condiciones socioeconómicas vulnerables de municipios PDET, incluyendo personas con discapacidad."/>
    <s v="Reportes de seguimiento por el equipo de gestión de Generación E"/>
    <s v="N.D."/>
    <n v="4000"/>
    <n v="4000"/>
    <n v="4000"/>
    <n v="4000"/>
    <n v="16000"/>
    <n v="4000"/>
    <m/>
    <n v="4000"/>
    <m/>
    <m/>
    <m/>
    <m/>
    <m/>
    <m/>
    <m/>
    <m/>
    <m/>
    <m/>
    <m/>
    <n v="4000"/>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2. Financiamiento de la Educación Superior"/>
    <s v="2.2.2. Financiamiento de la Educación Superior"/>
    <s v="022"/>
    <s v="Fondos ICETEX"/>
    <s v="02FIES"/>
    <s v="Financiamiento de la Educación Superior"/>
    <s v="0136"/>
    <s v="Número de beneficiarios de subsidios y condonaciones de créditos otorgados a través del Icetex"/>
    <s v="PAI"/>
    <m/>
    <n v="3914"/>
    <s v="X"/>
    <s v="x"/>
    <s v="X"/>
    <s v="x"/>
    <s v="X"/>
    <s v="X"/>
    <m/>
    <m/>
    <m/>
    <m/>
    <m/>
    <s v="X"/>
    <s v="Producto"/>
    <s v="Trimestral"/>
    <s v="Acumulado"/>
    <s v="Número"/>
    <s v="Suma de los estudiantes con créditos Icetex que son beneficiarios de subsidios de tasa o sostenimiento o de condonaciones del 25%  o como mejores Saber PRO."/>
    <s v="Informes desde ICETEX"/>
    <m/>
    <n v="341582"/>
    <n v="373103"/>
    <m/>
    <m/>
    <m/>
    <m/>
    <m/>
    <n v="373103"/>
    <m/>
    <m/>
    <m/>
    <m/>
    <m/>
    <n v="223861.8"/>
    <m/>
    <m/>
    <m/>
    <m/>
    <m/>
    <n v="149241.20000000001"/>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2"/>
    <s v="Fondos ICETEX"/>
    <s v="02FIES"/>
    <s v="Financiamiento de la Educación Superior"/>
    <s v="0163"/>
    <s v="Número de beneficiarios adjudicados en los fondos poblacionales"/>
    <s v="PAI"/>
    <m/>
    <m/>
    <s v="X"/>
    <s v="x"/>
    <s v="X"/>
    <m/>
    <s v="X"/>
    <s v="X"/>
    <m/>
    <m/>
    <m/>
    <m/>
    <m/>
    <m/>
    <s v="Producto"/>
    <s v="Anual"/>
    <s v="Acumulado"/>
    <s v="Número"/>
    <s v="Suma de los nuevos beneficiarios adjudicados en los fondos poblacionales (Indígenas, Comunidades Negras, Rrom, Víctimas y Discapacidad)"/>
    <s v="Informes desde ICETEX"/>
    <m/>
    <n v="5016"/>
    <n v="5023"/>
    <n v="5028"/>
    <n v="5029"/>
    <n v="20096"/>
    <m/>
    <m/>
    <n v="5023"/>
    <m/>
    <m/>
    <m/>
    <m/>
    <m/>
    <m/>
    <m/>
    <m/>
    <m/>
    <n v="5023"/>
    <m/>
    <m/>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2"/>
    <s v="Fondos ICETEX"/>
    <s v="02FIES"/>
    <s v="Financiamiento de la Educación Superior"/>
    <s v="0166"/>
    <s v="Número de beneficiarios renovados en los fondos poblacionales"/>
    <s v="PAI"/>
    <m/>
    <m/>
    <s v="X"/>
    <s v="x"/>
    <s v="X"/>
    <m/>
    <s v="X"/>
    <s v="X"/>
    <m/>
    <m/>
    <m/>
    <m/>
    <m/>
    <m/>
    <s v="Producto"/>
    <s v="Semestral"/>
    <s v="Flujo"/>
    <s v="Número"/>
    <s v="Suma de los beneficiarios renovados en los fondos poblacionales (Indígenas, Comunidades Negras, Rrom, Víctimas y Discapacidad)"/>
    <s v="Informes desde ICETEX"/>
    <m/>
    <n v="18074"/>
    <n v="21469"/>
    <m/>
    <m/>
    <m/>
    <m/>
    <m/>
    <n v="21469"/>
    <m/>
    <m/>
    <m/>
    <m/>
    <m/>
    <n v="5582"/>
    <m/>
    <m/>
    <m/>
    <m/>
    <m/>
    <n v="15887"/>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2. Pacto por la Equidad – Comunidades Negras, Afrocolombianas, Raizales y Palanqueras (NARP)"/>
    <s v="022"/>
    <s v="Fondos ICETEX"/>
    <s v="02FIES"/>
    <s v="Financiamiento de la Educación Superior"/>
    <s v="0276"/>
    <s v="Número de beneficiarios adjudicados en Fondos NO poblacionales determinados por Ley (excluye Generación E)"/>
    <s v="PAI"/>
    <m/>
    <m/>
    <m/>
    <m/>
    <m/>
    <m/>
    <m/>
    <m/>
    <m/>
    <m/>
    <m/>
    <m/>
    <m/>
    <m/>
    <s v="Producto"/>
    <s v="Anual"/>
    <s v="Acumulado"/>
    <s v="Número"/>
    <s v="Suma de los nuevos beneficiarios adjudicados en los fondos NO poblacionales (Mejores Bachilleres, Mejores Saber PRO, Omaira, DIH, Luis Robles, Ciudadanos de Paz, Hipólita)"/>
    <s v="Informes desde ICETEX"/>
    <m/>
    <n v="912"/>
    <n v="857"/>
    <n v="911"/>
    <n v="911"/>
    <n v="3591"/>
    <m/>
    <m/>
    <n v="857"/>
    <m/>
    <m/>
    <m/>
    <m/>
    <m/>
    <m/>
    <m/>
    <m/>
    <m/>
    <n v="857"/>
    <m/>
    <m/>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3. Pacto por la Equidad – Pueblos Rrom"/>
    <s v="022"/>
    <s v="Fondos ICETEX"/>
    <s v="02FIES"/>
    <s v="Financiamiento de la Educación Superior"/>
    <s v="0290"/>
    <s v="Porcentaje de incremento anual de beneficiarios del Fondo especial para el pueblo Rrom (créditos educativos)"/>
    <s v="PND"/>
    <s v="X"/>
    <m/>
    <m/>
    <m/>
    <s v="1.A.1"/>
    <m/>
    <m/>
    <m/>
    <m/>
    <m/>
    <m/>
    <m/>
    <m/>
    <m/>
    <s v="Producto"/>
    <s v="Anual "/>
    <s v="Acumulado"/>
    <s v="Porcentaje"/>
    <s v="Incremento porcentual anual = ((Beneficiarios año t - Beneficiarios año t-1) / Beneficiarios año t-1) * 100"/>
    <s v="Informes desde ICETEX"/>
    <m/>
    <n v="20"/>
    <n v="25"/>
    <n v="30"/>
    <n v="35"/>
    <n v="35"/>
    <m/>
    <m/>
    <n v="25"/>
    <m/>
    <m/>
    <m/>
    <m/>
    <m/>
    <n v="7"/>
    <m/>
    <m/>
    <m/>
    <m/>
    <m/>
    <n v="25"/>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4. Pacto por la Equidad – Población con Discapacidad"/>
    <s v="022"/>
    <s v="Fondos ICETEX"/>
    <s v="02FIES"/>
    <s v="Financiamiento de la Educación Superior"/>
    <s v="0283"/>
    <s v="Número de beneficiarios renovados en Fondos NO poblacionales (excluye Generación E)"/>
    <s v="PAI"/>
    <m/>
    <m/>
    <m/>
    <m/>
    <m/>
    <m/>
    <m/>
    <m/>
    <m/>
    <m/>
    <m/>
    <m/>
    <m/>
    <m/>
    <s v="Producto"/>
    <s v="Semestral"/>
    <s v="Flujo"/>
    <s v="Número"/>
    <s v="Suma de los beneficiarios renovados en los fondos NO poblacionales (Mejores Bachilleres, Mejores Saber PRO, Ser Pilo Paga, Omaira, DIH, Luis Robles, Ciudadanos de Paz, Hipólita)"/>
    <s v="Informes desde ICETEX"/>
    <m/>
    <n v="35637"/>
    <n v="26227"/>
    <m/>
    <m/>
    <m/>
    <m/>
    <m/>
    <n v="26227"/>
    <m/>
    <m/>
    <m/>
    <m/>
    <m/>
    <n v="7868"/>
    <m/>
    <m/>
    <m/>
    <m/>
    <m/>
    <n v="18359"/>
  </r>
  <r>
    <x v="1"/>
    <s v="Direccionamiento estratégico y planeación "/>
    <s v="2. Fortalecer la prestación de los servicios orientados al mejoramiento de la cobertura, calidad, eficiencia y pertinencia de la educación"/>
    <x v="4"/>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1. Fortalecimiento de la Educación Superior pública"/>
    <s v="2.1.1. Fortalecimiento de la Educación Superior Pública"/>
    <s v="021"/>
    <s v="Fomento- Apoyo IES"/>
    <s v="01FESP"/>
    <s v="Fortalecimiento de la Educación Superior Pública"/>
    <n v="138"/>
    <s v="_x000a_Porcentaje de avance en el proceso de distribución y asignación de recursos para las IES públicas."/>
    <s v="Plan Sectorial"/>
    <s v="X"/>
    <m/>
    <m/>
    <m/>
    <m/>
    <m/>
    <m/>
    <m/>
    <m/>
    <m/>
    <m/>
    <m/>
    <m/>
    <s v="X"/>
    <s v="Gestión "/>
    <s v="Trimestral"/>
    <s v="Mantenimiento"/>
    <s v="Porcentaje"/>
    <s v="Sumatoria de ponderados de hitos"/>
    <s v="De acuerdo a los hitos definidos"/>
    <m/>
    <m/>
    <n v="100"/>
    <m/>
    <m/>
    <n v="100"/>
    <m/>
    <m/>
    <n v="100"/>
    <m/>
    <m/>
    <n v="10"/>
    <m/>
    <m/>
    <n v="70"/>
    <m/>
    <m/>
    <n v="100"/>
    <m/>
    <m/>
    <m/>
  </r>
  <r>
    <x v="1"/>
    <s v="Direccionamiento estratégico y planeación "/>
    <s v="2. Fortalecer la prestación de los servicios orientados al mejoramiento de la cobertura, calidad, eficiencia y pertinencia de la educación"/>
    <x v="4"/>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1"/>
    <s v="Fomento- Apoyo IES"/>
    <s v="13INTEG_SI"/>
    <s v="Fortalecimiento de los procesos de información para la toma de decisiones en educación superior"/>
    <s v="0168"/>
    <s v="Porcentaje de avance en el proceso de producción y publicación de la información estadística del sector "/>
    <s v="PAI"/>
    <m/>
    <m/>
    <m/>
    <m/>
    <m/>
    <m/>
    <m/>
    <m/>
    <m/>
    <m/>
    <m/>
    <m/>
    <m/>
    <m/>
    <s v="Gestión "/>
    <s v="Trimestral"/>
    <s v="Mantenimiento"/>
    <s v="Porcentaje"/>
    <s v="Sumatoria de ponderados de hitos"/>
    <s v="De acuerdo a los hitos definidos"/>
    <m/>
    <m/>
    <n v="100"/>
    <m/>
    <m/>
    <n v="100"/>
    <m/>
    <m/>
    <n v="100"/>
    <m/>
    <m/>
    <m/>
    <n v="50"/>
    <m/>
    <m/>
    <n v="30"/>
    <m/>
    <n v="20"/>
    <m/>
    <m/>
    <m/>
  </r>
  <r>
    <x v="1"/>
    <s v="Direccionamiento estratégico y planeación "/>
    <s v="2. Fortalecer la prestación de los servicios orientados al mejoramiento de la cobertura, calidad, eficiencia y pertinencia de la educación"/>
    <x v="4"/>
    <s v="Subdirección de Desarrollo Sectorial"/>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3. Acceso, permanencia y graduación en la Educación Superior "/>
    <s v="2.3.1. Mejora de la cobertura de Educación Superior"/>
    <s v="021"/>
    <s v="Fomento- Apoyo IES"/>
    <s v="13INTEG_SI"/>
    <s v="Fortalecimiento de los procesos de información para la toma de decisiones en educación superior"/>
    <s v="_x000a_169A"/>
    <s v="Número de documentos  técnicos y de análisis sectorial de educación superior"/>
    <s v="PAI"/>
    <m/>
    <m/>
    <m/>
    <m/>
    <m/>
    <m/>
    <m/>
    <m/>
    <m/>
    <m/>
    <m/>
    <m/>
    <m/>
    <m/>
    <s v="Producto"/>
    <s v="Trimestral"/>
    <s v="Acumulado"/>
    <s v="Número"/>
    <s v="Sumatoria de documentos generados"/>
    <s v="De acuerdo a la cantidad de documentos generados"/>
    <m/>
    <m/>
    <n v="8"/>
    <m/>
    <m/>
    <n v="8"/>
    <m/>
    <m/>
    <n v="8"/>
    <m/>
    <m/>
    <m/>
    <m/>
    <m/>
    <n v="2"/>
    <m/>
    <m/>
    <n v="3"/>
    <m/>
    <n v="3"/>
    <m/>
  </r>
  <r>
    <x v="1"/>
    <s v="Direccionamiento estratégico y planeación "/>
    <s v="2. Fortalecer la prestación de los servicios orientados al mejoramiento de la cobertura, calidad, eficiencia y pertinencia de la educación"/>
    <x v="4"/>
    <s v="Subdirección de Desarrollo Sectorial"/>
    <s v="4.3. Asegurar el acceso igualitario de todos los hombres y las mujeres a una formación técnica, profesional y superior de calidad, incluida la enseñanza universitaria."/>
    <s v="Eficiencia y desarrollo de capacidades para una gestión moderna del sector educativo"/>
    <s v="6. Desarrollo de capacidades para una gestión moderna del sector educativo"/>
    <s v="COBERTURAES"/>
    <s v="6.1. Fortalecimiento de la capacidad de gestión y liderazgo del Ministerio"/>
    <s v="6.1.3. Gobierno digital y sistemas de información"/>
    <s v="021"/>
    <s v="Fomento- Apoyo IES"/>
    <s v="13INTEG_SI"/>
    <s v="Fortalecimiento de los procesos de información para la toma de decisiones en educación superior"/>
    <s v="0170"/>
    <s v="Porcentaje de avance el proceso de revisión y mejoramiento conceptual de los sistemas de información y fortalecimiento de la analítica"/>
    <s v="PAI"/>
    <m/>
    <m/>
    <m/>
    <m/>
    <m/>
    <m/>
    <m/>
    <m/>
    <m/>
    <m/>
    <m/>
    <m/>
    <m/>
    <m/>
    <s v="Gestión "/>
    <s v="Trimestral"/>
    <s v="Mantenimiento"/>
    <s v="Porcentaje"/>
    <s v="Sumatoria de ponderados de hitos"/>
    <s v="De acuerdo a los hitos definidos"/>
    <n v="0"/>
    <m/>
    <n v="100"/>
    <n v="100"/>
    <n v="100"/>
    <n v="100"/>
    <m/>
    <m/>
    <n v="100"/>
    <m/>
    <m/>
    <m/>
    <n v="20"/>
    <m/>
    <m/>
    <n v="20"/>
    <m/>
    <n v="10"/>
    <m/>
    <n v="40"/>
    <n v="10"/>
  </r>
  <r>
    <x v="1"/>
    <s v="Direccionamiento estratégico y planeación "/>
    <s v="2. Fortalecer la prestación de los servicios orientados al mejoramiento de la cobertura, calidad, eficiencia y pertinencia de la educación"/>
    <x v="4"/>
    <s v="Subdirección de Desarrollo Sectorial"/>
    <s v="4.3. Asegurar el acceso igualitario de todos los hombres y las mujeres a una formación técnica, profesional y superior de calidad, incluida la enseñanza universitaria."/>
    <s v="Eficiencia y desarrollo de capacidades para una gestión moderna del sector educativo"/>
    <s v="6. Desarrollo de capacidades para una gestión moderna del sector educativo"/>
    <s v="COBERTURAES"/>
    <s v="6.1. Fortalecimiento de la capacidad de gestión y liderazgo del Ministerio"/>
    <s v="6.1.3. Gobierno digital y sistemas de información"/>
    <s v="021"/>
    <s v="Fomento- Apoyo IES"/>
    <s v="13INTEG_SI"/>
    <s v="Fortalecimiento de los procesos de información para la toma de decisiones en educación superior"/>
    <s v="0171"/>
    <s v="Porcentaje de avance en el proceso de soporte, actualización, mejoramiento e integración de los sistemas de información de educación superior"/>
    <s v="PAI"/>
    <s v="X"/>
    <m/>
    <m/>
    <m/>
    <m/>
    <m/>
    <m/>
    <m/>
    <m/>
    <m/>
    <m/>
    <m/>
    <m/>
    <m/>
    <s v="Gestión "/>
    <s v="Trimestral"/>
    <s v="Mantenimiento"/>
    <s v="Porcentaje"/>
    <s v="Sumatoria de ponderados de hitos"/>
    <s v="De acuerdo a los hitos definidos"/>
    <m/>
    <m/>
    <n v="100"/>
    <m/>
    <m/>
    <n v="100"/>
    <m/>
    <m/>
    <n v="100"/>
    <m/>
    <m/>
    <n v="0.2"/>
    <m/>
    <m/>
    <n v="0.3"/>
    <m/>
    <m/>
    <m/>
    <m/>
    <m/>
    <n v="0.5"/>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7. Formación de capital humano de alto nivel"/>
    <s v="2.7.1. Formación de capital humano de alto nivel"/>
    <s v="021"/>
    <s v="Fomento- Apoyo IES"/>
    <s v="11INVEST_CH"/>
    <s v="Fomento a la Investigación y Formación de maestrías y doctorados"/>
    <s v="0172"/>
    <s v="Número de IES y centros de investigación que participan de la estrategia de acceso y uso de información científica Mundial"/>
    <s v="PAI"/>
    <m/>
    <m/>
    <m/>
    <m/>
    <m/>
    <m/>
    <m/>
    <m/>
    <m/>
    <s v="X"/>
    <m/>
    <m/>
    <m/>
    <m/>
    <s v="Producto"/>
    <s v="Anual"/>
    <s v="Mantenimiento"/>
    <s v="Número"/>
    <s v="Sumatoria de IES y centros de investigación que acceden a la información científica Mundial"/>
    <s v="Informes de uso de los recursos"/>
    <n v="53"/>
    <m/>
    <n v="53"/>
    <m/>
    <m/>
    <m/>
    <n v="53"/>
    <m/>
    <n v="53"/>
    <m/>
    <m/>
    <m/>
    <m/>
    <m/>
    <m/>
    <n v="53"/>
    <m/>
    <m/>
    <m/>
    <m/>
    <m/>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8. Internacionalización de la Educación Superior"/>
    <s v="2.8.1. Internacionalización de las Instituciones de Educación Superior"/>
    <s v="021"/>
    <s v="Fomento- Apoyo IES"/>
    <s v="14INTER"/>
    <s v="Fomento a la Internacionalización de la Educación Superior"/>
    <s v="173A_x000a_"/>
    <s v="Porcentaje de avance de la estrategia para promover a Colombia como destino académico y científico"/>
    <s v="PAI"/>
    <m/>
    <m/>
    <m/>
    <m/>
    <m/>
    <m/>
    <m/>
    <m/>
    <m/>
    <m/>
    <m/>
    <m/>
    <m/>
    <m/>
    <s v="Gestión"/>
    <s v="Trimestral"/>
    <s v="Acumulado"/>
    <s v="Porcentaje"/>
    <s v="Sumatoria de ponderados de hitos"/>
    <s v="De acuerdo a los hitos definidos"/>
    <n v="0"/>
    <m/>
    <n v="1"/>
    <m/>
    <m/>
    <m/>
    <m/>
    <m/>
    <n v="1"/>
    <m/>
    <m/>
    <n v="0.2"/>
    <m/>
    <m/>
    <n v="0.8"/>
    <m/>
    <m/>
    <n v="1"/>
    <m/>
    <m/>
    <m/>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_x000a_superior incluyente y de calidad"/>
    <s v="2. Apuesta para impulsar una Educación Superior incluyente y de calidad"/>
    <s v="T y T"/>
    <s v="2.4. Fortalecimiento de la Educación Técnica y Tecnológica"/>
    <s v="2.4.1. Identidad y reconocimiento de la educación T&amp;T"/>
    <s v="021"/>
    <s v="Fomento- Apoyo IES"/>
    <s v="07TyT"/>
    <s v="Fortalecimiento de la Educación Técnica y Tecnológica"/>
    <s v="0213"/>
    <s v="Número de estudiantes en programas TyT en IES y Programas Acreditados _x000a_"/>
    <s v="Plan Sectorial"/>
    <s v="X"/>
    <m/>
    <m/>
    <m/>
    <m/>
    <m/>
    <m/>
    <m/>
    <m/>
    <m/>
    <m/>
    <m/>
    <m/>
    <m/>
    <s v="Producto"/>
    <s v="Anual"/>
    <s v="Acumulado"/>
    <s v="Número"/>
    <s v="Sumatoria  de estudiantes en programas TyT en IES y Programas Acreditados"/>
    <s v="Reporte Anual de la Subdirección de Desarrollo Sectorial"/>
    <n v="68376"/>
    <m/>
    <n v="70000"/>
    <m/>
    <m/>
    <m/>
    <m/>
    <m/>
    <n v="70000"/>
    <m/>
    <m/>
    <m/>
    <m/>
    <m/>
    <m/>
    <m/>
    <m/>
    <m/>
    <m/>
    <m/>
    <n v="70000"/>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puesta para impulsar una educación_x000a_superior incluyente y de calidad"/>
    <s v="2. Apuesta para impulsar una Educación Superior incluyente y de calidad"/>
    <s v="T y T"/>
    <s v="2.4. Fortalecimiento de la Educación Técnica y Tecnológica"/>
    <s v="2.4.2. Favorecimiento de la pertinencia, inclusión laboral y desarrollo productivo"/>
    <s v="021"/>
    <s v="Fomento- Apoyo IES"/>
    <s v="07TyT"/>
    <s v="Fortalecimiento de la Educación Técnica y Tecnológica"/>
    <s v="0209"/>
    <s v="Porcentaje de avance en la implementación del piloto modalidad dual"/>
    <s v="Plan Sectorial"/>
    <s v="X"/>
    <m/>
    <m/>
    <m/>
    <m/>
    <m/>
    <m/>
    <m/>
    <m/>
    <m/>
    <m/>
    <m/>
    <m/>
    <m/>
    <s v="Gestión"/>
    <s v="Trimestral"/>
    <s v="Acumulado"/>
    <s v="Porcentaje"/>
    <s v="Porcentaje de avance de acuerdo a los Siguientes Hitos:_x000a_1) Construcción del currículo 40% _x000a_2) Formación de Formadores 20% _x000a_3)Obtención de Registros Calificados 20% _x000a_4)Inscripción y selección de estudiantes 20% "/>
    <s v="Documentos  de seguimiento de cada una de las etapas"/>
    <n v="0"/>
    <n v="0"/>
    <n v="1"/>
    <m/>
    <m/>
    <n v="1"/>
    <m/>
    <m/>
    <n v="1"/>
    <m/>
    <m/>
    <m/>
    <n v="0.4"/>
    <m/>
    <m/>
    <m/>
    <n v="0.2"/>
    <n v="0.2"/>
    <m/>
    <n v="0.2"/>
    <m/>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COBERTURAES"/>
    <s v="2.7. Formación de capital humano de alto nivel"/>
    <s v="2.7.1. Formación de capital humano de alto nivel"/>
    <s v="021"/>
    <s v="Fomento- Apoyo IES"/>
    <s v="11INVEST_CH"/>
    <s v="Fomento a la Investigación y Formación de maestrías y doctorados"/>
    <s v="0154"/>
    <s v="Estudiantes matriculados en programas de maestría y doctorado"/>
    <s v="PND"/>
    <s v="X"/>
    <m/>
    <m/>
    <s v="E34"/>
    <m/>
    <m/>
    <m/>
    <m/>
    <m/>
    <m/>
    <m/>
    <m/>
    <m/>
    <m/>
    <s v="Resultado"/>
    <s v="Semestral"/>
    <s v="Flujo"/>
    <s v="Número"/>
    <s v="Estudiantes en programas de maestría y doctorado = Sumatoria de estudiantes matriculados en IES en programas de maestría y doctorado en el período t"/>
    <s v="Reporte Anual de la Subdirección de Desarrollo Sectorial"/>
    <n v="74900"/>
    <n v="77200"/>
    <n v="79700"/>
    <n v="82300"/>
    <n v="85000"/>
    <n v="85000"/>
    <n v="77200"/>
    <m/>
    <n v="79700"/>
    <m/>
    <m/>
    <m/>
    <m/>
    <m/>
    <n v="39850"/>
    <m/>
    <m/>
    <m/>
    <m/>
    <m/>
    <n v="39850"/>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Más y mejor educación rural"/>
    <s v="3. Mas y mejor Educación Rural"/>
    <s v="TRANESRURAL"/>
    <s v="3.3. Promoción de trayectorias educativas en las zonas rurales "/>
    <s v="3.3.4. Acceso y permanencia en la Educación Superior rural"/>
    <s v="021"/>
    <s v="Fomento- Apoyo IES"/>
    <s v="05BRECHAS"/>
    <s v="Cierre de Brechas"/>
    <s v="0215"/>
    <s v="Tasa de tránsito inmediato a la educación superior en zonas rurales"/>
    <s v="PND"/>
    <s v="X"/>
    <m/>
    <m/>
    <s v="E27"/>
    <m/>
    <m/>
    <m/>
    <m/>
    <m/>
    <m/>
    <m/>
    <m/>
    <m/>
    <m/>
    <s v="Resultado"/>
    <s v="Anual "/>
    <s v="Flujo"/>
    <s v="Porcentaje"/>
    <s v="TTI  = (estudiantes de primer curso que provienen de zonas rurales matriculados en programas académicos de pregrado en el período t  / estudiantes matriculados en grado 11 en período t-1 que residen en zonas rurales) * 100"/>
    <s v="Reporte Anual de la Subdirección de Desarrollo Sectorial"/>
    <n v="0.22"/>
    <n v="0.23"/>
    <n v="0.24"/>
    <n v="0.25"/>
    <n v="0.26"/>
    <n v="0.26"/>
    <m/>
    <m/>
    <n v="0.24"/>
    <m/>
    <m/>
    <m/>
    <m/>
    <m/>
    <m/>
    <m/>
    <m/>
    <m/>
    <m/>
    <m/>
    <n v="0.24"/>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Más y mejor educación rural"/>
    <s v="3. Mas y mejor Educación Rural"/>
    <s v="TRANESRURAL"/>
    <s v="3.3. Promoción de trayectorias educativas en las zonas rurales "/>
    <s v="3.3.4. Acceso y permanencia en la Educación Superior rural"/>
    <s v="021"/>
    <s v="Fomento- Apoyo IES"/>
    <s v="05BRECHAS"/>
    <s v="RURAL"/>
    <s v="0216"/>
    <s v="Número de Instituciones de Educación Superior oficiales con énfasis rural en líneas de inversión de sus Planes de Fomento a la Calidad"/>
    <s v="Plan Sectorial"/>
    <s v="X"/>
    <m/>
    <m/>
    <m/>
    <m/>
    <m/>
    <m/>
    <m/>
    <m/>
    <m/>
    <m/>
    <m/>
    <m/>
    <s v="X"/>
    <s v="Producto"/>
    <s v="Trimestral"/>
    <s v="Flujo"/>
    <s v="Número"/>
    <s v="Sumatoria de proyectos en los planes de fomento con énfasis de regionalización y rural en IES Publicas"/>
    <s v="Planes de Fomento a la Calidad de las IES"/>
    <s v="N.D."/>
    <n v="15"/>
    <n v="15"/>
    <m/>
    <m/>
    <m/>
    <m/>
    <m/>
    <n v="15"/>
    <m/>
    <m/>
    <m/>
    <m/>
    <m/>
    <n v="15"/>
    <m/>
    <m/>
    <m/>
    <m/>
    <m/>
    <m/>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Más y mejor educación rural"/>
    <s v="3. Mas y mejor Educación Rural"/>
    <s v="TRANESRURAL"/>
    <s v="3.3. Promoción de trayectorias educativas en las zonas rurales "/>
    <s v="3.3.4. Acceso y permanencia en la Educación Superior rural"/>
    <s v="021"/>
    <s v="Fomento- Apoyo IES"/>
    <s v="05BRECHAS"/>
    <s v="RURAL"/>
    <s v="0217"/>
    <s v="Número de proyectos con oferta de Educación Superior en nodos de desarrollo Rural (énfasis municipios PDET)"/>
    <s v="Plan Sectorial"/>
    <s v="X"/>
    <m/>
    <s v="X"/>
    <s v="E3-E4-E5"/>
    <s v="X"/>
    <s v="x"/>
    <s v="X"/>
    <s v="X"/>
    <m/>
    <m/>
    <m/>
    <m/>
    <m/>
    <m/>
    <s v="Producto"/>
    <s v="Anual "/>
    <s v="Flujo"/>
    <s v="Número"/>
    <s v="Sumatoria de proyectos con oferta de educación en nodos de desarrollo rural."/>
    <s v="Informes de avance de la implementación de la estrategia de Ruralidad"/>
    <s v="N.D."/>
    <m/>
    <n v="3"/>
    <m/>
    <m/>
    <m/>
    <m/>
    <m/>
    <n v="3"/>
    <m/>
    <m/>
    <m/>
    <m/>
    <m/>
    <m/>
    <m/>
    <m/>
    <m/>
    <m/>
    <m/>
    <n v="3"/>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Más y mejor educación rural"/>
    <s v="3. Mas y mejor Educación Rural"/>
    <s v="T y T"/>
    <s v="3.3. Promoción de trayectorias educativas en las zonas rurales "/>
    <s v="3.3.4. Acceso y permanencia en la Educación Superior rural"/>
    <s v="021"/>
    <s v="Fomento- Apoyo IES"/>
    <s v="05BRECHAS"/>
    <s v="RURAL"/>
    <s v="0261"/>
    <s v="Nuevos programas de educación técnica, tecnológica y universitaria en áreas relacionadas con el desarrollo rural"/>
    <s v="PMI"/>
    <m/>
    <m/>
    <s v="X"/>
    <s v="E3-E4-E5"/>
    <s v="X"/>
    <s v="x"/>
    <s v="X"/>
    <s v="X"/>
    <m/>
    <m/>
    <m/>
    <m/>
    <m/>
    <m/>
    <s v="Producto "/>
    <s v="Anual "/>
    <s v="Acumulado"/>
    <s v="Número"/>
    <s v="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
    <s v="Reporte de programas diseñados, con ampliación de lugar de oferta en el marco de las acciones de fomento "/>
    <n v="0"/>
    <n v="2"/>
    <n v="2"/>
    <n v="2"/>
    <n v="2"/>
    <n v="8"/>
    <m/>
    <m/>
    <n v="2"/>
    <m/>
    <m/>
    <m/>
    <m/>
    <m/>
    <m/>
    <m/>
    <m/>
    <m/>
    <m/>
    <m/>
    <n v="2"/>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Más y mejor educación rural"/>
    <s v="3. Mas y mejor Educación Rural"/>
    <s v="T y T"/>
    <s v="3.3. Promoción de trayectorias educativas en las zonas rurales "/>
    <s v="4.3.5.  Pacto por la Equidad – Equidad para las Mujeres"/>
    <s v="021"/>
    <s v="Fomento- Apoyo IES"/>
    <s v="09INCLUSION"/>
    <s v="Educación Inclusiva"/>
    <s v="0262"/>
    <s v="Avance en la estrategia de promoción, acceso y permanencia para la formación profesional de las mujeres en disciplinas no tradicionales para ellas, formulada e implementada "/>
    <s v="PMI"/>
    <m/>
    <m/>
    <m/>
    <m/>
    <m/>
    <s v="x"/>
    <m/>
    <m/>
    <m/>
    <m/>
    <m/>
    <m/>
    <m/>
    <m/>
    <s v="Gestión"/>
    <s v="Anual "/>
    <s v="Flujo"/>
    <s v="Número"/>
    <s v="Porcentaje de avance en la implementación de la  estrategia de promoción, acceso y permanencia para la formación profesional de las mujeres en disciplinas no tradicionales para ellas formuladas e implementadas"/>
    <s v="Documento de la estrategia de acceso y permanencia con enfoque de género"/>
    <n v="0"/>
    <n v="0.2"/>
    <n v="1"/>
    <m/>
    <m/>
    <m/>
    <m/>
    <m/>
    <n v="1"/>
    <m/>
    <m/>
    <m/>
    <m/>
    <m/>
    <m/>
    <m/>
    <m/>
    <m/>
    <m/>
    <n v="1"/>
    <m/>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TRANESRURAL"/>
    <s v="4.2. Hacia un Sistema Educativo inclusivo de la Educación Inicial hasta la Superior"/>
    <s v="4.2.2. Bienestar y permanencia"/>
    <s v="021"/>
    <s v="Fomento- Apoyo IES"/>
    <s v="09INCLUSION"/>
    <s v="Educación Inclusiva"/>
    <s v="0268"/>
    <s v="Número de Instituciones de Educación Superior con políticas de Educación Inclusiva e Intercultural definidas"/>
    <s v="Plan Sectorial"/>
    <m/>
    <m/>
    <s v="F05"/>
    <s v="E20"/>
    <s v="X"/>
    <s v="x"/>
    <s v="X"/>
    <s v="X"/>
    <m/>
    <m/>
    <m/>
    <m/>
    <m/>
    <m/>
    <s v="Producto "/>
    <s v="Trimestral"/>
    <s v="Flujo"/>
    <s v="Número"/>
    <s v="Sumatoria de Instituciones de Educación Superior con políticas de Educación Inclusiva e Intercultural definidas"/>
    <s v="Reporte de las IES, seguimiento por SAGIES"/>
    <m/>
    <n v="30"/>
    <n v="75"/>
    <m/>
    <m/>
    <m/>
    <m/>
    <m/>
    <n v="75"/>
    <m/>
    <m/>
    <n v="0"/>
    <m/>
    <m/>
    <n v="25"/>
    <m/>
    <m/>
    <n v="25"/>
    <m/>
    <m/>
    <n v="25"/>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1. Pacto por la Equidad – Pueblos Indígenas"/>
    <s v="022"/>
    <s v="Fondos ICETEX"/>
    <s v="09INCLUSION"/>
    <s v="Educación Inclusiva"/>
    <s v="0284"/>
    <s v="Número de estudiantes de Pueblos Indígenas beneficiados  del Fondo Álvaro Ulcué Chocué y otras estrategias de financiación "/>
    <s v="Plan Sectorial"/>
    <m/>
    <m/>
    <s v="F08"/>
    <m/>
    <m/>
    <m/>
    <m/>
    <m/>
    <m/>
    <m/>
    <m/>
    <m/>
    <m/>
    <m/>
    <s v="Producto "/>
    <s v="Anual"/>
    <s v="Flujo"/>
    <s v="Número"/>
    <s v="Suma de estudiantes de Pueblos Indígenas beneficiados  del Fondo Álvaro Ulcué Chocué y otras estrategias de financiación "/>
    <s v="Reporte ICETEX consolidado por SAGIES"/>
    <n v="0"/>
    <n v="2000"/>
    <n v="2000"/>
    <m/>
    <m/>
    <m/>
    <m/>
    <m/>
    <n v="2000"/>
    <m/>
    <m/>
    <m/>
    <m/>
    <m/>
    <m/>
    <m/>
    <m/>
    <m/>
    <m/>
    <m/>
    <n v="200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2. Pacto por la Equidad – Comunidades Negras, Afrocolombianas, Raizales y Palanqueras (NARP)"/>
    <s v="022"/>
    <s v="Fondos ICETEX"/>
    <s v="09INCLUSION"/>
    <s v="Educación Inclusiva"/>
    <s v="0276"/>
    <s v="Número de  beneficiarios del Fondo Especial Comunidades Negras y otras estrategias de financiación "/>
    <s v="Plan Sectorial"/>
    <m/>
    <m/>
    <m/>
    <s v="E3-E5-E27"/>
    <m/>
    <m/>
    <m/>
    <m/>
    <m/>
    <m/>
    <m/>
    <m/>
    <m/>
    <m/>
    <s v="Producto "/>
    <s v="Anual"/>
    <s v="Flujo"/>
    <s v="Número"/>
    <s v="Suma  de  beneficiarios del Fondo Especial Comunidades Negras y otras estrategias de financiación "/>
    <s v="Reporte ICETEX consolidado por SAGIES"/>
    <n v="0"/>
    <n v="2500"/>
    <n v="2500"/>
    <m/>
    <m/>
    <m/>
    <n v="2559"/>
    <m/>
    <n v="2500"/>
    <m/>
    <m/>
    <m/>
    <m/>
    <m/>
    <m/>
    <m/>
    <m/>
    <m/>
    <m/>
    <m/>
    <n v="250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3. Pacto por la Equidad – Pueblos Rrom"/>
    <s v="022"/>
    <s v="Fondos ICETEX"/>
    <s v="09INCLUSION"/>
    <s v="Educación Inclusiva"/>
    <s v="0290"/>
    <s v="Porcentaje de incremento anual de beneficiarios del Fondo especial para el pueblo Rrom (créditos educativos)"/>
    <s v="PND"/>
    <s v="X"/>
    <m/>
    <m/>
    <m/>
    <s v="1.A.1"/>
    <m/>
    <m/>
    <m/>
    <m/>
    <m/>
    <m/>
    <m/>
    <m/>
    <m/>
    <s v="Producto"/>
    <s v="Anual "/>
    <s v="Capacidad"/>
    <s v="Porcentaje"/>
    <s v="Incremento porcentual anual = ((Beneficiarios año t - Beneficiarios año t-1) / Beneficiarios año t-1) * 100"/>
    <s v="Reporte ICETEX consolidado por SAGIES"/>
    <n v="18"/>
    <n v="20"/>
    <n v="25"/>
    <n v="30"/>
    <n v="35"/>
    <n v="35"/>
    <n v="20"/>
    <m/>
    <n v="25"/>
    <m/>
    <m/>
    <m/>
    <m/>
    <m/>
    <m/>
    <m/>
    <m/>
    <m/>
    <m/>
    <m/>
    <n v="25"/>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3. Pacto por la Equidad – Pueblos Rrom"/>
    <s v="021"/>
    <s v="Fomento- Apoyo IES"/>
    <s v="09INCLUSION"/>
    <s v="Educación Inclusiva"/>
    <s v="0291"/>
    <s v="Instituciones de educación superior públicas con gestión en los Consejos Superiores para ampliación de cupos para la población Rrom"/>
    <s v="PND"/>
    <s v="X"/>
    <m/>
    <m/>
    <m/>
    <s v="1.A.15"/>
    <m/>
    <m/>
    <m/>
    <m/>
    <m/>
    <m/>
    <m/>
    <m/>
    <m/>
    <s v="Producto"/>
    <s v="Anual "/>
    <s v="Acumulado"/>
    <s v="Número"/>
    <s v="IES con gestión = Sumatoria de IES con gestión para la ampliación de cupos en el período t"/>
    <s v="Reporte IES"/>
    <n v="0"/>
    <n v="10"/>
    <n v="10"/>
    <n v="10"/>
    <n v="10"/>
    <n v="40"/>
    <m/>
    <m/>
    <n v="10"/>
    <m/>
    <m/>
    <m/>
    <m/>
    <m/>
    <m/>
    <m/>
    <m/>
    <m/>
    <m/>
    <m/>
    <n v="10"/>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4. Pacto por la Equidad – Población con Discapacidad"/>
    <s v="022"/>
    <s v="Fondos ICETEX"/>
    <s v="02FIES"/>
    <s v="Financiamiento de la Educación Superior"/>
    <s v="0283"/>
    <s v="Número de beneficiarios del Fondo Población con Discapacidad y otras estrategias de financiación "/>
    <s v="Plan Sectorial"/>
    <m/>
    <m/>
    <m/>
    <m/>
    <m/>
    <m/>
    <m/>
    <s v="X"/>
    <m/>
    <m/>
    <m/>
    <m/>
    <m/>
    <m/>
    <s v="Producto"/>
    <s v="Trimestral"/>
    <s v="Flujo"/>
    <s v="Número"/>
    <s v="Sumatoria de beneficiarios del Fondo Población con discapacidad y otras estrategias de financiación "/>
    <s v="Reporte ICETEX consolidado por SAGIES"/>
    <n v="0"/>
    <n v="2"/>
    <n v="5"/>
    <m/>
    <m/>
    <m/>
    <m/>
    <m/>
    <n v="5"/>
    <m/>
    <m/>
    <m/>
    <m/>
    <m/>
    <m/>
    <m/>
    <m/>
    <m/>
    <m/>
    <m/>
    <n v="5"/>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5.  Pacto por la Equidad – Equidad para las Mujeres"/>
    <s v="021"/>
    <s v="Fomento- Apoyo IES"/>
    <s v="09INCLUSION"/>
    <s v="Educación Inclusiva"/>
    <s v="0280"/>
    <s v="Porcentaje de avance en la construcción de lineamientos para atención de violencia contra la mujer en las IES"/>
    <s v="Plan Sectorial"/>
    <m/>
    <m/>
    <m/>
    <m/>
    <m/>
    <s v="x"/>
    <m/>
    <m/>
    <m/>
    <m/>
    <m/>
    <m/>
    <m/>
    <m/>
    <s v="Gestión"/>
    <s v="Trimestral"/>
    <s v="Flujo"/>
    <s v="Porcentaje"/>
    <s v="Suma de avances porcentuales según los hitos"/>
    <s v="Documento de la estrategia y lineamientos"/>
    <n v="0"/>
    <n v="0.2"/>
    <n v="1"/>
    <m/>
    <m/>
    <m/>
    <m/>
    <m/>
    <n v="1"/>
    <m/>
    <m/>
    <n v="0.5"/>
    <m/>
    <m/>
    <n v="0.5"/>
    <m/>
    <m/>
    <m/>
    <m/>
    <m/>
    <n v="0.5"/>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4. Educación Inclusiva e Intercultural"/>
    <s v="COBERTURAES"/>
    <s v="4.3. Compromisos del Plan Nacional de Desarrollo 2018-2022"/>
    <s v="4.3.6. Pacto por la Equidad – Víctimas del conflicto"/>
    <s v="022"/>
    <s v="Fondos ICETEX"/>
    <s v="02FIES"/>
    <s v="Financiamiento de la Educación Superior"/>
    <s v="0300"/>
    <s v="Número de beneficiarios del Fondo Población víctima del conflicto armado y otras estrategias de financiación "/>
    <s v="Plan Sectorial"/>
    <s v="X"/>
    <m/>
    <m/>
    <m/>
    <m/>
    <m/>
    <s v="X"/>
    <m/>
    <m/>
    <m/>
    <m/>
    <m/>
    <m/>
    <m/>
    <s v="Producto"/>
    <s v="Semestral"/>
    <s v="Flujo"/>
    <s v="Número"/>
    <s v="Sumatoria de beneficiarios del Fondo Población víctima del conflicto armado y otras estrategias de financiación "/>
    <s v="Reporte ICETEX consolidado por SAGIES"/>
    <n v="0"/>
    <n v="529"/>
    <n v="350"/>
    <m/>
    <m/>
    <m/>
    <m/>
    <m/>
    <n v="350"/>
    <m/>
    <m/>
    <m/>
    <m/>
    <m/>
    <m/>
    <m/>
    <m/>
    <m/>
    <m/>
    <m/>
    <n v="350"/>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s v="5.1. Marco Nacional de Cualificaciones"/>
    <s v="5.1.1. Institucionalidad, gobernanza y sostenibilidad del Marco Nacional de Cualificaciones"/>
    <s v="021"/>
    <s v="Fomento- Apoyo IES"/>
    <s v="12MNC"/>
    <s v="Implementación MNC"/>
    <s v="0310"/>
    <s v="Reglamentación del Marco Nacional de cualificaciones (MNC)"/>
    <s v="PND"/>
    <s v="X"/>
    <s v="3866_x000a_3920"/>
    <m/>
    <m/>
    <m/>
    <m/>
    <m/>
    <m/>
    <m/>
    <m/>
    <m/>
    <m/>
    <m/>
    <m/>
    <s v="Resultado"/>
    <s v="mensual"/>
    <s v="Acumulado"/>
    <s v="Porcentaje"/>
    <s v="%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 "/>
    <s v="Normativa de reglamentación MNC expedida"/>
    <n v="0"/>
    <n v="0.4"/>
    <n v="1"/>
    <n v="0"/>
    <n v="0"/>
    <n v="1"/>
    <n v="0.4"/>
    <n v="0"/>
    <n v="1"/>
    <n v="0"/>
    <n v="0.2"/>
    <n v="0.4"/>
    <n v="0.6"/>
    <n v="0.6"/>
    <n v="0.8"/>
    <n v="0.8"/>
    <n v="0.9"/>
    <n v="0.9"/>
    <n v="1"/>
    <m/>
    <m/>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s v="5.1. Marco Nacional de Cualificaciones"/>
    <s v="5.1.2. Construcción de catálogos sectoriales"/>
    <s v="021"/>
    <s v="Fomento- Apoyo IES"/>
    <s v="12MNC"/>
    <s v="Implementación MNC"/>
    <s v="0306"/>
    <s v="Número de Catálogos de Cualificaciones diseñados en sectores concertados en los pactos por el crecimiento y en la política de desarrollo productivo."/>
    <s v="Plan Sectorial"/>
    <m/>
    <n v="3866"/>
    <m/>
    <m/>
    <m/>
    <m/>
    <m/>
    <m/>
    <m/>
    <m/>
    <m/>
    <m/>
    <m/>
    <m/>
    <s v="Producto"/>
    <s v="Trimestral"/>
    <s v="Acumulado"/>
    <s v="Numero"/>
    <s v="Sumatoria de catálogos diseñados (Economía Naranja/ Categoría 2 - “Industrias Culturales, Categoría 3 - &quot;Creaciones Funcionales, Nuevos Medios y Software de Contenidos&quot; y Construcción)"/>
    <s v="Catálogos de Cualificaciones diseñados"/>
    <n v="11"/>
    <n v="11"/>
    <n v="14"/>
    <n v="17"/>
    <n v="20"/>
    <n v="20"/>
    <m/>
    <n v="0"/>
    <n v="3"/>
    <m/>
    <m/>
    <m/>
    <m/>
    <m/>
    <m/>
    <m/>
    <n v="3"/>
    <m/>
    <m/>
    <m/>
    <m/>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s v="5.1. Marco Nacional de Cualificaciones"/>
    <s v="5.1.2. Construcción de catálogos sectoriales"/>
    <s v="021"/>
    <s v="Fomento- Apoyo IES"/>
    <s v="12MNC"/>
    <s v="Implementación MNC"/>
    <s v="0307"/>
    <s v="Número de Alianzas formalizadas para el diseño de catálogos de cualificaciones en pactos por el crecimiento y en la política de desarrollo productivo"/>
    <s v="PAI"/>
    <m/>
    <s v="3866_x000a_3920"/>
    <m/>
    <m/>
    <m/>
    <m/>
    <m/>
    <m/>
    <m/>
    <m/>
    <m/>
    <m/>
    <m/>
    <m/>
    <s v="Gestión "/>
    <s v="Trimestral"/>
    <s v="Flujo"/>
    <s v="Porcentaje"/>
    <s v="Sumatoria de los hitos definidos (Categoría 1 de Economía Naranja &quot;Artes y Patrimonio&quot;, Químicos, Farmacéutico y Aeronáutico)"/>
    <s v="De acuerdo a los entregables definidos en los hitos"/>
    <n v="0"/>
    <n v="1"/>
    <n v="1"/>
    <n v="1"/>
    <n v="0"/>
    <n v="1"/>
    <n v="1"/>
    <n v="0"/>
    <n v="1"/>
    <m/>
    <m/>
    <n v="0.03"/>
    <n v="0.03"/>
    <n v="0.02"/>
    <n v="0.09"/>
    <n v="0.25"/>
    <n v="0"/>
    <n v="0.04"/>
    <n v="0.25"/>
    <n v="0"/>
    <n v="0.28999999999999998"/>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s v="5.1. Marco Nacional de Cualificaciones"/>
    <s v="5.1.1. Institucionalidad, gobernanza y sostenibilidad del Marco Nacional de Cualificaciones"/>
    <s v="021"/>
    <s v="Fomento- Apoyo IES"/>
    <s v="12MNC"/>
    <s v="Implementación MNC"/>
    <s v="0308"/>
    <s v="Implementación de la Institucionalidad y Gobernanza del MNC"/>
    <s v="PAI"/>
    <m/>
    <m/>
    <m/>
    <m/>
    <m/>
    <m/>
    <m/>
    <m/>
    <m/>
    <m/>
    <m/>
    <m/>
    <m/>
    <m/>
    <s v="Gestión"/>
    <s v="Semestral"/>
    <s v="Acumulado"/>
    <s v="Porcentaje"/>
    <s v="Sumatoria de los hitos para la implementación de la Institucionalidad y Gobernanza del MNC"/>
    <s v="De acuerdo a los entregables definidos en los hitos"/>
    <n v="0"/>
    <n v="0.38"/>
    <n v="0.53"/>
    <n v="0.69"/>
    <n v="1"/>
    <n v="1"/>
    <n v="0.38"/>
    <n v="0"/>
    <n v="0.53"/>
    <m/>
    <m/>
    <m/>
    <m/>
    <m/>
    <n v="0.5"/>
    <m/>
    <m/>
    <m/>
    <m/>
    <m/>
    <n v="1"/>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MARCO"/>
    <s v="5.1. Marco Nacional de Cualificaciones"/>
    <s v="5.1.3. Fomento del uso del MNC por parte de los sectores educativo y productivo"/>
    <s v="021"/>
    <s v="Fomento- Apoyo IES"/>
    <s v="12MNC"/>
    <s v="Implementación MNC"/>
    <s v="0309"/>
    <s v="Número de IES con apropiación del MNC para el diseño de oferta educativa basada en cualificaciones "/>
    <s v="PAI"/>
    <m/>
    <s v="3866_x000a_3920"/>
    <m/>
    <m/>
    <m/>
    <m/>
    <m/>
    <m/>
    <m/>
    <m/>
    <m/>
    <m/>
    <m/>
    <m/>
    <s v="Gestión "/>
    <s v="Trimestral"/>
    <s v="Acumulado"/>
    <s v="Porcentaje"/>
    <s v="Sumatoria de IES acompañadas en el proceso de apropiación del MNC y diseño de oferta banda en cualificaciones"/>
    <s v="Informe de asistencia técnica"/>
    <n v="22"/>
    <n v="27"/>
    <n v="98"/>
    <n v="201"/>
    <n v="301"/>
    <n v="301"/>
    <m/>
    <n v="0"/>
    <n v="71"/>
    <m/>
    <m/>
    <n v="0.15"/>
    <m/>
    <m/>
    <n v="0.45"/>
    <m/>
    <m/>
    <n v="0.55000000000000004"/>
    <m/>
    <m/>
    <n v="1"/>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INNOVACION"/>
    <s v="2.5. Innovación en la Educación Superior "/>
    <s v="2.5.1. Fomento de la innovación en la Educación Superior"/>
    <s v="021"/>
    <s v="Fomento- Apoyo IES"/>
    <s v="08INNOVACION"/>
    <s v="Innovación Educactiva y transformación Digital"/>
    <s v="0127"/>
    <s v="_x000a_% Avance en la  puesta en marcha laboratorio virtual de innovación educativa en E.S"/>
    <s v="PAI"/>
    <m/>
    <m/>
    <m/>
    <m/>
    <m/>
    <m/>
    <m/>
    <m/>
    <s v="x"/>
    <m/>
    <m/>
    <m/>
    <m/>
    <m/>
    <s v="Gestión "/>
    <s v="Trimestral"/>
    <s v="Acumulado"/>
    <s v="Porcentaje"/>
    <s v="Sumatoria de los hitos de la  puesta en marcha laboratorio virtual de innovación educativa en E.S"/>
    <s v="De acuerdo a los entregables definidos en los hitos"/>
    <m/>
    <m/>
    <n v="1"/>
    <m/>
    <m/>
    <m/>
    <m/>
    <m/>
    <n v="1"/>
    <m/>
    <m/>
    <n v="0.3"/>
    <m/>
    <m/>
    <n v="0.5"/>
    <m/>
    <m/>
    <n v="0.7"/>
    <m/>
    <m/>
    <n v="1"/>
  </r>
  <r>
    <x v="1"/>
    <s v="Gestión con valores para Resultados"/>
    <s v="2. Fortalecer la prestación de los servicios orientados al mejoramiento de la cobertura, calidad, eficiencia y pertinencia de la educación."/>
    <x v="4"/>
    <s v="Subdirección de Apoyo a la Gestión de las IES"/>
    <s v="4.3. Asegurar el acceso igualitario de todos los hombres y las mujeres a una formación técnica, profesional y superior de calidad, incluida la enseñanza universitaria."/>
    <s v="Apuesta para impulsar una educación superior incluyente y de calidad"/>
    <s v="2. Apuesta para impulsar una Educación Superior incluyente y de calidad"/>
    <s v="INNOVACION"/>
    <s v="2.5. Innovación en la Educación Superior "/>
    <s v="2.5.1. Fomento de la innovación en la Educación Superior"/>
    <s v="021"/>
    <s v="Fomento- Apoyo IES"/>
    <s v="08INNOVACION"/>
    <s v="Innovación Educactiva y transformación Digital"/>
    <s v="0127A"/>
    <s v="Número de estudiantes en programas virtuales y a distancia"/>
    <s v="Plan Sectorial"/>
    <s v="X"/>
    <m/>
    <m/>
    <m/>
    <m/>
    <m/>
    <m/>
    <m/>
    <m/>
    <m/>
    <m/>
    <m/>
    <m/>
    <m/>
    <s v="Producto"/>
    <s v="Anual "/>
    <s v="Acumulado"/>
    <s v="Número"/>
    <s v="Sumatoria de número de estudiantes que están matriculados en  programas de educación virtual  y a distancia."/>
    <s v="Reporte de matricula Subdirección de Desarrollo Sectorial"/>
    <n v="430000"/>
    <n v="472686"/>
    <n v="481320"/>
    <m/>
    <m/>
    <m/>
    <m/>
    <m/>
    <n v="481320"/>
    <m/>
    <m/>
    <m/>
    <m/>
    <m/>
    <m/>
    <m/>
    <m/>
    <m/>
    <m/>
    <m/>
    <n v="481320"/>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COBERTURAES"/>
    <s v="2.6. Fortalecimiento del Sistema de Aseguramiento de la Calidad"/>
    <s v="2.6.1. Fortalecimiento del Sistema de Aseguramiento de la Calidad"/>
    <s v="021"/>
    <s v="Fomento- Apoyo IES"/>
    <s v="06CALIDAD_SAC"/>
    <s v="Fomento al Mejoramiento de la Calidad"/>
    <s v="140A"/>
    <s v=" Número de IES acompañadas en el fortalecimiento de los sistemas internos de aseguramiento de la calidad"/>
    <s v="Plan Sectorial"/>
    <m/>
    <m/>
    <m/>
    <m/>
    <m/>
    <m/>
    <m/>
    <m/>
    <m/>
    <m/>
    <m/>
    <m/>
    <m/>
    <m/>
    <s v="Producto"/>
    <s v="Trimestral"/>
    <s v="Acumulado"/>
    <s v="Número"/>
    <s v="Suma del número de IES acompañadas técnicamente para el fortalecimiento de los Sistemas Internos de Aseguramiento de la Calidad en el marco del Decreto 1330 de 2019."/>
    <s v="Reporte Seguimiento SAGIES"/>
    <m/>
    <m/>
    <n v="50"/>
    <m/>
    <m/>
    <m/>
    <m/>
    <m/>
    <n v="50"/>
    <m/>
    <m/>
    <n v="0"/>
    <m/>
    <m/>
    <n v="0"/>
    <m/>
    <m/>
    <n v="25"/>
    <m/>
    <m/>
    <n v="25"/>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COBERTURAES"/>
    <s v="2.6. Fortalecimiento del Sistema de Aseguramiento de la Calidad"/>
    <s v="2.6.1. Fortalecimiento del Sistema de Aseguramiento de la Calidad"/>
    <s v="021"/>
    <s v="Fomento- Apoyo IES"/>
    <s v="06CALIDAD_SAC"/>
    <s v="Fomento al Mejoramiento de la Calidad"/>
    <s v="141A"/>
    <s v="% Avance en el acompañamiento académico para el desarrollo del Foro Educativo Nacional 2020_x000a_"/>
    <s v="PAI"/>
    <m/>
    <m/>
    <m/>
    <m/>
    <m/>
    <m/>
    <m/>
    <m/>
    <m/>
    <m/>
    <m/>
    <m/>
    <m/>
    <m/>
    <s v="Gestión "/>
    <s v="Semestral"/>
    <s v="Acumulado"/>
    <s v="Porcentaje"/>
    <s v="Sumatoria de % avance de la implementación del Foro Educativo Nacional 2020 en ES_x000a_"/>
    <s v="Entregables acordados contractualmente"/>
    <s v="N/A"/>
    <m/>
    <n v="1"/>
    <m/>
    <m/>
    <m/>
    <m/>
    <m/>
    <n v="1"/>
    <m/>
    <m/>
    <m/>
    <m/>
    <m/>
    <n v="0.5"/>
    <m/>
    <m/>
    <m/>
    <m/>
    <m/>
    <n v="1"/>
  </r>
  <r>
    <x v="1"/>
    <s v="Gestión con valores para Resultados"/>
    <s v="2. Fortalecer la prestación de los servicios orientados al mejoramiento de la cobertura, calidad, eficiencia y pertinencia de la educación."/>
    <x v="4"/>
    <s v="Dirección de Fomento de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COBERTURAES"/>
    <s v="2.6. Fortalecimiento del Sistema de Aseguramiento de la Calidad"/>
    <s v="2.6.1. Fortalecimiento del Sistema de Aseguramiento de la Calidad"/>
    <s v="021"/>
    <s v="Fomento- Apoyo IES"/>
    <s v="06CALIDAD_INFRA"/>
    <s v="Mejoramiento-Infraestructura"/>
    <s v="143A"/>
    <s v="Porcentaje de avance del proyecto de Infraestructura para la Universidad Autónoma Indígena Intercultural"/>
    <s v="PAI"/>
    <m/>
    <m/>
    <s v="X"/>
    <m/>
    <m/>
    <m/>
    <m/>
    <m/>
    <m/>
    <m/>
    <s v="X"/>
    <m/>
    <m/>
    <m/>
    <s v="Gestión"/>
    <s v="Anual"/>
    <s v="Acumulado"/>
    <s v="Número"/>
    <s v="Porcentaje de avance del proyecto de Infraestructura para la Universidad Autónoma Indígena Intercultural"/>
    <s v="Documentos de estudios técnicos y diseños."/>
    <s v="N/A"/>
    <m/>
    <n v="1"/>
    <m/>
    <m/>
    <m/>
    <m/>
    <m/>
    <n v="1"/>
    <m/>
    <m/>
    <m/>
    <m/>
    <m/>
    <m/>
    <m/>
    <m/>
    <m/>
    <m/>
    <m/>
    <n v="1"/>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0143"/>
    <s v="Reglamentación del sistema de aseguramiento de la calidad de la educación superior e implementación de una nueva plataforma tecnológica"/>
    <s v="PND"/>
    <s v="X"/>
    <m/>
    <m/>
    <m/>
    <m/>
    <m/>
    <m/>
    <m/>
    <m/>
    <m/>
    <m/>
    <m/>
    <m/>
    <m/>
    <s v="Producto"/>
    <s v="Semestral"/>
    <s v="Capacidad"/>
    <s v="Porcentaje"/>
    <s v="SAC = (DRE * 0,2) + (RLG * 0,15) + (EP * 0,15) + (SI * 0,5) i) decretos y resoluciones expedidas (DRE), ii) referentes, lineamientos y guías de calidad para la educación superior publicados y socializados (RLG), iii) avance en la implementación de la Escuela de pares (EP) y iv) avance en el diseño y desarrollo del Nuevo sistema de información (SI)"/>
    <m/>
    <n v="0"/>
    <n v="0.3"/>
    <n v="0.5"/>
    <n v="0.75"/>
    <n v="1"/>
    <n v="1"/>
    <n v="0.19"/>
    <m/>
    <n v="0.5"/>
    <m/>
    <m/>
    <m/>
    <m/>
    <m/>
    <m/>
    <m/>
    <m/>
    <m/>
    <m/>
    <m/>
    <n v="0.5"/>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2. Consolidación del marco normativo"/>
    <m/>
    <m/>
    <m/>
    <s v="Sistema de Aseguramiento de la Calidad"/>
    <s v="REEMPLAZA 0144 Y 0145"/>
    <s v="Reglamentación para el sistema de aseguramiento expedido"/>
    <s v="Plan Sectorial"/>
    <s v="X"/>
    <m/>
    <m/>
    <m/>
    <m/>
    <m/>
    <m/>
    <m/>
    <m/>
    <m/>
    <m/>
    <m/>
    <m/>
    <m/>
    <n v="0"/>
    <s v="Trimestral"/>
    <s v="Flujo"/>
    <s v="Número"/>
    <s v="Sumatoria de Iniciativas reglamentarias y regulatorias para la educación superior, construidas con los mecanismos legales pertinentes "/>
    <s v="Iniciativas reglamentarias y regulatorias construidas"/>
    <n v="0"/>
    <n v="0"/>
    <n v="5"/>
    <n v="3"/>
    <n v="3"/>
    <n v="11"/>
    <s v="NA"/>
    <n v="0"/>
    <n v="0"/>
    <m/>
    <n v="2"/>
    <n v="1"/>
    <m/>
    <n v="1"/>
    <m/>
    <n v="1"/>
    <m/>
    <m/>
    <m/>
    <m/>
    <m/>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3. Implementación de la Red del Sistema de Aseguramiento de la Calidad"/>
    <m/>
    <m/>
    <m/>
    <s v="Sistema de Aseguramiento de la Calidad"/>
    <s v="0146"/>
    <s v="Porcentaje de avance en el diseño e implementación de la red de conocimiento de SACES "/>
    <s v="Plan Sectorial"/>
    <s v="X"/>
    <m/>
    <m/>
    <m/>
    <m/>
    <m/>
    <m/>
    <m/>
    <m/>
    <m/>
    <m/>
    <m/>
    <m/>
    <m/>
    <s v="Gestión"/>
    <s v="Trimestral"/>
    <s v="Acumulado"/>
    <s v="Porcentaje"/>
    <s v="A+B+C+D_x000a_A= Formalización del contrato interadministrativo, (4%)_x000a_B= Red de conocimiento SACES implementada, (8%) _x000a_C= Otros componentes de la Red de Conocimiento (Incluye buenas prácticas), implementados, (12%) _x000a_D= Formación de pares y certificación, (16%)"/>
    <s v="Informe de avance de diseño y pilotaje del programa de formación de la Red de Conocimiento de Aseguramiento de la Calidad"/>
    <n v="0"/>
    <n v="0.3"/>
    <n v="0.4"/>
    <n v="0.15"/>
    <n v="0.15"/>
    <n v="1"/>
    <n v="0.15"/>
    <m/>
    <n v="0.4"/>
    <m/>
    <m/>
    <n v="4.0000000000000008E-2"/>
    <m/>
    <m/>
    <n v="4.0000000000000008E-2"/>
    <n v="4.0000000000000008E-2"/>
    <m/>
    <m/>
    <n v="8.0000000000000016E-2"/>
    <n v="8.0000000000000016E-2"/>
    <n v="0.12"/>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0147"/>
    <s v="Porcentaje de avance en el diseño y desarrollo del Nuevo sistema de información para el sistema de aseguramiento de la calidad "/>
    <s v="Plan Sectorial"/>
    <s v="X"/>
    <m/>
    <m/>
    <m/>
    <m/>
    <m/>
    <m/>
    <m/>
    <m/>
    <m/>
    <m/>
    <m/>
    <m/>
    <m/>
    <s v="Gestión"/>
    <s v="Trimestral"/>
    <s v="Capacidad"/>
    <s v="Porcentaje"/>
    <s v="A+B+C+D_x000a_A. Estructuración del proceso de licitación y adjudicación del contrato_x000a_B. Implementación y ajuste de la arquitectura del proceso de gestión de pares (banco de pares)_x000a_C. Implementación del trámite de Acreditación de Alta Calidad _x000a_D. Implementación del proceso de gestión de salas de evaluación de la CONACES_x000a_E. Ajustes al desarrollo del trámite de registro calificado"/>
    <s v="Documento proceso implementado "/>
    <n v="0"/>
    <n v="0.7"/>
    <n v="0.2"/>
    <n v="0.05"/>
    <n v="0.05"/>
    <n v="1"/>
    <n v="0.21"/>
    <m/>
    <n v="0.2"/>
    <m/>
    <m/>
    <m/>
    <n v="2.0000000000000004E-2"/>
    <m/>
    <m/>
    <m/>
    <m/>
    <n v="2.0000000000000004E-2"/>
    <n v="0.06"/>
    <n v="8.0000000000000016E-2"/>
    <n v="2.0000000000000004E-2"/>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8. Internacionalización de la Educación Superior"/>
    <s v="2.8. Internacionalización de la Educación Superior"/>
    <m/>
    <m/>
    <m/>
    <s v="Sistema de Aseguramiento de la Calidad"/>
    <s v="NUEVO"/>
    <s v="Porcentaje de avance en la elaboración del Marco de Referencia para la internacionalización de la Educación Superior"/>
    <s v="Plan Sectorial"/>
    <s v="X"/>
    <m/>
    <m/>
    <m/>
    <m/>
    <m/>
    <m/>
    <m/>
    <m/>
    <m/>
    <m/>
    <m/>
    <m/>
    <m/>
    <s v="Gestión"/>
    <s v="Trimestral"/>
    <s v="Flujo"/>
    <s v="Porcentaje"/>
    <s v="A+B+C+D_x000a_A. Firma del contrato/convenio externo_x000a_B. Construcción del Marco de Referencia de la Internacionalización de la Educación Superior_x000a_C. Construcción del documento de Estrategias para la gestión de la Internacionalización para las IES_x000a_D. Publicación y socialización de los referentes"/>
    <s v="Informe de avance en la elaboración del Marco de Referencia para la internacionalización de la Educación Superior"/>
    <n v="0"/>
    <n v="0"/>
    <n v="1"/>
    <m/>
    <m/>
    <n v="1"/>
    <m/>
    <m/>
    <m/>
    <m/>
    <m/>
    <n v="0.3"/>
    <m/>
    <m/>
    <n v="0.3"/>
    <m/>
    <m/>
    <m/>
    <n v="0.3"/>
    <m/>
    <n v="0.1"/>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lianza por la calidad y pertinencia de la educación y formación del talento humano"/>
    <s v="5. Alianza por la calidad y pertinencia de la educación y formación del talento humano"/>
    <s v="NUEVOSAC"/>
    <s v="5.2. Movilidad educativa y formativa"/>
    <s v="5.2. Movilidad educativa y formativa"/>
    <m/>
    <m/>
    <m/>
    <s v="Sistema de Aseguramiento de la Calidad"/>
    <s v="NUEVO"/>
    <s v="Porcentaje de avance en la definición del Subsistema de Movilidad Educativa y Formativa"/>
    <s v="Plan Sectorial"/>
    <s v="X"/>
    <m/>
    <m/>
    <m/>
    <m/>
    <m/>
    <m/>
    <m/>
    <m/>
    <m/>
    <m/>
    <m/>
    <m/>
    <m/>
    <s v="Gestión"/>
    <s v="Trimestral"/>
    <s v="Flujo"/>
    <s v="Porcentaje"/>
    <s v="Fórmula= A+B+C+D+E_x000a_A. Definición línea de base. _x000a_B. Diseño de la propuesta del esquema de movilidad educativa y formativa con referentes internacionales._x000a_C. Socializar y validar con el sector los objetivos y resultados esperados del esquema. _x000a_D. Pilotaje del modelo con Instituciones de Educación y de Formación en el país."/>
    <s v="Documento del Subsistema de Movilidad Educativa y Formativa "/>
    <n v="0"/>
    <n v="0.1"/>
    <n v="0.4"/>
    <n v="0.2"/>
    <n v="0.3"/>
    <n v="1"/>
    <m/>
    <m/>
    <n v="0.5"/>
    <m/>
    <m/>
    <n v="8.0000000000000016E-2"/>
    <n v="0.12"/>
    <n v="8.0000000000000016E-2"/>
    <m/>
    <m/>
    <m/>
    <m/>
    <m/>
    <n v="0.12"/>
    <m/>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NUEVO"/>
    <s v="Porcentaje de avance en la estrategia de articulación de los actores del SAC y órganos de asesoría (CONACES-CESU-CNA-COMISIÓN PERMANENTE)"/>
    <s v="PAI"/>
    <m/>
    <m/>
    <m/>
    <m/>
    <m/>
    <m/>
    <m/>
    <m/>
    <m/>
    <m/>
    <m/>
    <m/>
    <m/>
    <m/>
    <s v="Gestión"/>
    <s v="Trimestral"/>
    <s v="Acumulado"/>
    <s v="Porcentaje"/>
    <s v="Fórmula= A+B+C+D_x000a_A= Documento reglamentario de la comisión permanente_x000a_B= Generar alianzas estratégicas con organismos nacionales e internacionales para el fortalecimiento y la articulación del SAC_x000a_C= Eventos de socialización de las nuevas reglamentaciones en el marco de la actualización del SAC._x000a_D= Eventos de formación a la comunidad académica en las nuevas reglamentaciones en el marco de la armonización del SAC."/>
    <s v="Informe de avance"/>
    <n v="0"/>
    <n v="0"/>
    <n v="0.6"/>
    <n v="0.2"/>
    <n v="0.1"/>
    <n v="0.9"/>
    <m/>
    <m/>
    <n v="0.6"/>
    <m/>
    <n v="0.18"/>
    <m/>
    <m/>
    <m/>
    <m/>
    <n v="0.12"/>
    <m/>
    <m/>
    <m/>
    <n v="0.12"/>
    <n v="0.18"/>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0148"/>
    <s v="Porcentaje de avance en la conformación del banco de pares"/>
    <s v="Plan Sectorial"/>
    <s v="X"/>
    <m/>
    <m/>
    <m/>
    <m/>
    <m/>
    <m/>
    <m/>
    <m/>
    <m/>
    <m/>
    <m/>
    <m/>
    <m/>
    <s v="Gestión"/>
    <s v="Trimestral"/>
    <s v="Flujo"/>
    <s v="Porcentaje"/>
    <s v="A+B+C+D_x000a_A= Verificar los perfiles requeridos para seleccionar, así como los criterios esperados en el trámite (20%)_x000a_B= Contratar la firma que desarrollará la invitación pública (40%)_x000a_C= Posesionar a los nuevos integrantes del banco de elegibles de los PARES (20%)_x000a_D= Inducción de los nuevos integrantes del banco de elegibles de los PARES"/>
    <s v="Base de datos del banco de pares consolidado"/>
    <n v="0"/>
    <n v="0"/>
    <n v="1"/>
    <n v="0"/>
    <n v="0"/>
    <n v="1"/>
    <n v="0.5"/>
    <m/>
    <n v="1"/>
    <m/>
    <m/>
    <n v="0.2"/>
    <m/>
    <n v="0.4"/>
    <m/>
    <m/>
    <m/>
    <n v="0.2"/>
    <n v="0.2"/>
    <m/>
    <m/>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0149"/>
    <s v="Porcentaje de solicitudes atendidas de registro calificado radicadas por las Instituciones de Educación Superior"/>
    <s v="Plan Sectorial"/>
    <s v="X"/>
    <m/>
    <m/>
    <m/>
    <m/>
    <m/>
    <m/>
    <m/>
    <m/>
    <m/>
    <m/>
    <m/>
    <m/>
    <m/>
    <s v="Producto"/>
    <s v="mensual"/>
    <s v="Flujo"/>
    <s v="Porcentaje"/>
    <s v="(A/B)*100_x000a_A= Número de solicitudes atendidas_x000a_B= Número de solicitudes radicadas_x000a_Donde B incluye el rezago de la vigencia anterior + las solicitudes radicadas en la vigencia actual"/>
    <s v="Reporte de segumiento por etapas a las solicitudes de registro calificado radicadas por las IES en SACES"/>
    <n v="0"/>
    <n v="60"/>
    <n v="65"/>
    <n v="70"/>
    <n v="75"/>
    <n v="75"/>
    <n v="0.34"/>
    <m/>
    <n v="65"/>
    <n v="0"/>
    <n v="0.02"/>
    <n v="0.05"/>
    <n v="7.0000000000000007E-2"/>
    <n v="0.1"/>
    <n v="0.15"/>
    <n v="0.2"/>
    <n v="0.25"/>
    <n v="0.3"/>
    <n v="0.4"/>
    <n v="0.5"/>
    <n v="0.65"/>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NUEVO"/>
    <s v="Porcentaje de avance en el ajuste funcional y operativo necesario para la implementación del Decreto 1330 de 2019"/>
    <s v="PAI"/>
    <m/>
    <m/>
    <m/>
    <m/>
    <m/>
    <m/>
    <m/>
    <m/>
    <m/>
    <m/>
    <m/>
    <m/>
    <m/>
    <m/>
    <s v="Gestión"/>
    <s v="Trimestral"/>
    <s v="Flujo"/>
    <s v="Porcentaje"/>
    <s v="Fórmula= A+B+C+D_x000a_A= Desarrollar mesas de trabajo internas para fijar los elementos esenciales para la aplicación del Decreto 1330, tales como las etapas del trámite, regímenes de transición y tiempos de respuesta._x000a_B= Identificar los riesgos asociados al nuevo decreto con el objeto de mitigarlos de forma oportuna_x000a_C= Formulación y apropiación de lineamientos, manuales y normativa generada para el ajuste funcional y operativo necesario para la implementación del Decreto_x000a_D= Crear los espacios de difusión y capacitación interna y externa de los lineamientos y normativa  para el ajuste funcional y operativo necesario para la implementación del Decreto 1330 de 2019"/>
    <s v="Publicación de documentos de calidad en el Sistema Integrado de Gestión"/>
    <n v="0"/>
    <n v="0"/>
    <n v="1"/>
    <m/>
    <m/>
    <m/>
    <m/>
    <m/>
    <m/>
    <m/>
    <n v="0.2"/>
    <n v="0.2"/>
    <m/>
    <m/>
    <m/>
    <m/>
    <n v="0.4"/>
    <m/>
    <m/>
    <n v="0.2"/>
    <m/>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4. Mejoramiento del Subsistema de Convalidaciones"/>
    <m/>
    <m/>
    <m/>
    <s v="Sistema de Aseguramiento de la Calidad"/>
    <s v="NUEVO"/>
    <s v="Porcentaje de solicitudes de convalidaciones atendidas"/>
    <s v="PAI"/>
    <m/>
    <n v="3950"/>
    <m/>
    <m/>
    <m/>
    <m/>
    <m/>
    <m/>
    <m/>
    <m/>
    <m/>
    <m/>
    <m/>
    <m/>
    <s v="Producto"/>
    <s v="mensual"/>
    <s v="Flujo"/>
    <s v="Porcentaje"/>
    <s v="(A/B)*100_x000a_A= Número de solicitudes de convalidaciones atendidas_x000a_B= Número de solicitudes de convalidaciones radicadas_x000a_Donde B incluye el rezago de la vigencia anterior + las solicitudes radicadas en la vigencia actual"/>
    <s v="Reporte de segumiento a las solicitudes de convalidaciones radicadas"/>
    <m/>
    <m/>
    <n v="0.6"/>
    <m/>
    <m/>
    <m/>
    <m/>
    <m/>
    <m/>
    <n v="0.03"/>
    <n v="0.05"/>
    <n v="0.12"/>
    <n v="0.2"/>
    <n v="0.25"/>
    <n v="0.3"/>
    <n v="0.35"/>
    <n v="0.4"/>
    <n v="0.45"/>
    <n v="0.5"/>
    <n v="0.55000000000000004"/>
    <n v="0.6"/>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4. Mejoramiento del Subsistema de Convalidaciones"/>
    <m/>
    <m/>
    <m/>
    <s v="Sistema de Aseguramiento de la Calidad"/>
    <s v="0194"/>
    <s v="Porcentaje de avance en la definición e implementación de un nuevo modelo de convalidaciones y de su nueva plataforma tecnológica"/>
    <s v="Plan Sectorial"/>
    <s v="X"/>
    <n v="3950"/>
    <m/>
    <m/>
    <m/>
    <m/>
    <m/>
    <m/>
    <m/>
    <m/>
    <m/>
    <m/>
    <m/>
    <m/>
    <s v="Gestión"/>
    <s v="Trimestral"/>
    <s v="Acumulado"/>
    <s v="Porcentaje"/>
    <s v="A+B+C+D=66%_x000a_A. Elaborar los insumos para el diseño de las piezas comunicativas de socialización del nuevo proceso y nueva resolución de convalidación de títulos de educación superior en Colombia_x000a_B. Poner a disposición de los ciudadanos instrumentos de consulta de los sistemas educativos del mundo (guías y documentos paso a paso)_x000a_C. Implementar espacios pedagógicos de apropiación del trámite de convalidaciones con los diferentes actores _x000a_D. Poner en marcha plan de capacitación continua con el equipo de Convalidaciones de Educación Superior"/>
    <s v="Informe de avance en la definición e implementación de un nuevo modelo de convalidaciones y de su nueva plataforma tecnológica"/>
    <n v="0"/>
    <n v="0.66"/>
    <n v="0.3"/>
    <n v="0.04"/>
    <m/>
    <n v="1"/>
    <n v="0.26"/>
    <m/>
    <n v="0.3"/>
    <m/>
    <m/>
    <m/>
    <m/>
    <m/>
    <n v="0.06"/>
    <m/>
    <m/>
    <m/>
    <m/>
    <n v="0.06"/>
    <n v="0.18"/>
  </r>
  <r>
    <x v="1"/>
    <s v="Direccionamiento estratégico y planeación "/>
    <s v="2. Fortalecer la prestación de los servicios orientados al mejoramiento de la cobertura, calidad, eficiencia y pertinencia de la educación"/>
    <x v="5"/>
    <s v="Subdirección de Inspección y Vigilancia"/>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5. Fortalecimiento de las acciones preventivas y de vigilancia"/>
    <m/>
    <m/>
    <m/>
    <s v="Servicio de inspección y vigilancia del sector educativo"/>
    <s v="0142"/>
    <s v="Porcentaje de medidas preventivas y/o de vigilancia especial en IES gestionadas."/>
    <s v="Plan Sectorial"/>
    <s v="X"/>
    <m/>
    <m/>
    <m/>
    <m/>
    <m/>
    <m/>
    <m/>
    <m/>
    <m/>
    <m/>
    <m/>
    <m/>
    <m/>
    <s v="Gestión"/>
    <s v="Trimestral"/>
    <s v="Flujo"/>
    <s v="Porcentaje"/>
    <s v="A/B * 100_x000a_A= Número Total de Medidas gestionadas con corte al periodo evaluado_x000a_B=Número Total de Medidas Vigentes al corte del periodo evaluado_x000a_"/>
    <s v="Tabla de seguimiento de indicador con las medidas impuestas"/>
    <n v="0"/>
    <n v="1"/>
    <n v="1"/>
    <n v="1"/>
    <n v="1"/>
    <n v="1"/>
    <n v="63"/>
    <m/>
    <n v="1"/>
    <m/>
    <m/>
    <n v="0.24"/>
    <m/>
    <m/>
    <n v="0.41"/>
    <m/>
    <m/>
    <n v="0.81"/>
    <m/>
    <m/>
    <n v="1"/>
  </r>
  <r>
    <x v="1"/>
    <s v="Direccionamiento estratégico y planeación "/>
    <s v="2. Fortalecer la prestación de los servicios orientados al mejoramiento de la cobertura, calidad, eficiencia y pertinencia de la educación"/>
    <x v="5"/>
    <s v="Dirección de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5. Fortalecimiento de las acciones preventivas y de vigilancia"/>
    <m/>
    <m/>
    <m/>
    <s v="Servicio de inspección y vigilancia del sector educativo"/>
    <s v="0202"/>
    <s v="Porcentaje de avance en el diseño e implementación de una estrategia para la correcta conservacion y destinación de bienes y rentas de las IES "/>
    <s v="PAI"/>
    <m/>
    <m/>
    <m/>
    <m/>
    <m/>
    <m/>
    <m/>
    <m/>
    <m/>
    <m/>
    <m/>
    <m/>
    <m/>
    <m/>
    <s v="Gestión "/>
    <s v="Trimestral"/>
    <s v="Acumulado"/>
    <s v="Porcentaje"/>
    <s v="A + B + C +D._x000a_A=Contratación de una firma para la elaboración de un mecanismo de alertas tempranas para monitorear las IES en aspectos contables y financieros._x000a_B= Elaborar un mecanismo de alertas tempranas para monitorear las IES en aspectos contables y financieros._x000a_C=Generar el primer reporte de alertas tempranas a partir del mecanismo elaborado._x000a_D=Implementar el acompañamiento a IES en actividades de socialización y actualización sobre la normativa que rige la educación superior en Colombia, con base en el reporte de alertas."/>
    <s v="Informe de seguimiento"/>
    <n v="0"/>
    <n v="0.3"/>
    <n v="0.3"/>
    <n v="0.3"/>
    <n v="0.1"/>
    <n v="1"/>
    <n v="0.15"/>
    <m/>
    <n v="0.3"/>
    <m/>
    <m/>
    <n v="0.06"/>
    <m/>
    <m/>
    <n v="0.105"/>
    <n v="0.06"/>
    <m/>
    <m/>
    <m/>
    <m/>
    <n v="7.4999999999999997E-2"/>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s v="CNA"/>
    <s v="Sistema de Aseguramiento de la Calidad"/>
    <s v="NUEVO"/>
    <s v="Porcentaje de avance en la implementación del Modelo integrado de formación, evaluación, retroalimentación y seguimiento al desempeño de los pares académicos de acreditación."/>
    <s v="PAI"/>
    <m/>
    <m/>
    <m/>
    <m/>
    <m/>
    <m/>
    <m/>
    <m/>
    <m/>
    <m/>
    <m/>
    <m/>
    <m/>
    <m/>
    <s v="Gestión "/>
    <s v="Trimestral"/>
    <s v="Flujo"/>
    <s v="Porcentaje"/>
    <s v="Fórmula= A+B+C+D+E+F_x000a_A. Desarrollo primera cohorte de formación integral 2020 de 100 pares de acreditación _x000a_B. Desarrollo segunda cohorte de formación integral 2020 de 100 pares de acreditación _x000a_C. Llevar a cabo los ajustes o el diseño de nuevos módulos del curso de pares académicos de Acreditación, acorde con los nuevos Lineamientos  de Acreditación. _x000a_D. Implementar el proceso automatizado e integral de evaluación por rúbricas, retroalimentación de resultados consolidados a los pares, seguimiento y analisis de resultados._x000a_E. Depurar y ampliar el Banco de Pares a través de la actualización de información de los pares formados y llevar a cabo el proceso de invitación directa a los rectores para que postulen nuevos pares de acuerdo con el perfil definido en áreas de conocimiento con déficit de pares ._x000a_F. Desarrollo del módulo para la Administración del Banco de Pares con que cuenta el Sistema SACES -CNA"/>
    <s v="Informe de implementación del Modelo integrado de formación, evaluación, retroalimentación y seguimiento al desempeño de los pares académicos de acreditación."/>
    <s v="NA"/>
    <s v="NA"/>
    <n v="1"/>
    <n v="1"/>
    <n v="1"/>
    <n v="1"/>
    <m/>
    <m/>
    <n v="1"/>
    <m/>
    <m/>
    <m/>
    <m/>
    <m/>
    <n v="0.2"/>
    <n v="0.3"/>
    <m/>
    <m/>
    <m/>
    <n v="0.1"/>
    <n v="0.4"/>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8. Internacionalización de la Educación Superior"/>
    <s v="2.8. Internacionalización de la Educación Superior"/>
    <m/>
    <m/>
    <s v="CNA"/>
    <s v="Sistema de Aseguramiento de la Calidad"/>
    <s v="NUEVO"/>
    <s v="Porcentaje de avance en la estrategia de Internacionalización del SNA"/>
    <s v="PAI"/>
    <m/>
    <m/>
    <m/>
    <m/>
    <m/>
    <m/>
    <m/>
    <m/>
    <m/>
    <m/>
    <m/>
    <m/>
    <m/>
    <m/>
    <s v="Gestión "/>
    <s v="Trimestral"/>
    <s v="Flujo"/>
    <s v="Porcentaje"/>
    <s v="Fórmula= A+B+C_x000a_A= Planear y llevar a cabo el estudio de percepción con los diferentes actores del Sistema Nacional de Acreditación, con el fin de copnsolidar información vital a incorporar al informe de autoeveluación con fines de renovación de la certificación internaional ante INQAAHE. _x000a_B= Desarrollo de la convocatoria de acreditación internacional en el marco de ARCUSUR 2019-2020:  implementación de los procesos de acreditación para programas de disciplinas nuevas y segundos ciclos de disciplinas que ya se han sometido al proceso, según términos de referencia en proceso de definición._x000a_C= Desarrollar las actividades definidas en la hoja de ruta necesaria para la preparación del CNA al proceso de Reconocimiento ante la World Federation for Medical Education (WFME)."/>
    <s v="Cumplimiento de las acciones definidas en la hoja de ruta del proceso "/>
    <n v="0"/>
    <n v="0"/>
    <n v="1"/>
    <n v="1"/>
    <n v="1"/>
    <n v="1"/>
    <m/>
    <m/>
    <m/>
    <m/>
    <m/>
    <m/>
    <n v="0.1"/>
    <m/>
    <m/>
    <n v="0.1"/>
    <m/>
    <n v="0.3"/>
    <m/>
    <m/>
    <n v="0.5"/>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s v="CNA"/>
    <s v="Sistema de Aseguramiento de la Calidad"/>
    <s v="NUEVO"/>
    <s v="Porcentaje de avance en el ajuste funcional y operativo necesario para la implementación del Acuerdo del CESU que actualiza el modelo de acreditación"/>
    <s v="PAI"/>
    <m/>
    <m/>
    <m/>
    <m/>
    <m/>
    <m/>
    <m/>
    <m/>
    <m/>
    <m/>
    <m/>
    <m/>
    <m/>
    <m/>
    <s v="Gestión"/>
    <s v="Trimestral"/>
    <s v="Flujo"/>
    <s v="Porcentaje"/>
    <s v="Fórmula= A+B+C+D_x000a_A= Estructuración y documentación del proceso de seguimiento de planes de mejoramiento_x000a_B= Construcción de iniciativas reglamentarias y regulatorias, con los mecanismos legales pertinentes_x000a_C= Formulación de una batería de indicadores para medir la implementación_x000a_D= Evaluación de Apropiación del Acuerdo que actualiza el modelo de acreditación"/>
    <s v="Procedimiento elaborado"/>
    <n v="0"/>
    <n v="0"/>
    <n v="1"/>
    <m/>
    <m/>
    <m/>
    <m/>
    <m/>
    <n v="1"/>
    <n v="0"/>
    <n v="0"/>
    <n v="0.1"/>
    <n v="0"/>
    <n v="0"/>
    <n v="0.25"/>
    <n v="0.25"/>
    <n v="0"/>
    <n v="0"/>
    <n v="0"/>
    <n v="0"/>
    <n v="0.4"/>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s v="CNA"/>
    <s v="Sistema de Aseguramiento de la Calidad"/>
    <s v="NUEVO"/>
    <s v="Porcentaje de avance en la implementación de Estrategias Pedagógicas de Apropiación del nuevo modelo de acreditación de Alta Calidad"/>
    <s v="PAI"/>
    <m/>
    <m/>
    <m/>
    <m/>
    <m/>
    <m/>
    <m/>
    <m/>
    <m/>
    <m/>
    <m/>
    <m/>
    <m/>
    <m/>
    <s v="Gestión"/>
    <s v="Trimestral"/>
    <s v="Flujo"/>
    <s v="Porcentaje"/>
    <s v="Fórmula= A+B+C+D+E_x000a_A= Definir la nueva estructura del portal, que cumpla con los parámetros definidos por Gobierno en Línea   _x000a_B= Establecer los protocolos para la publicación periódica de información con el fin de que el portal se mantenga activo y dar mayor difusión a los procesos de evaluación externa, internacionalización, eventos, curso de formación de pares, ingreso al Sistema SACES-CNA y otros enlaces estratégicos_x000a_C= Desarrollar los mecanismos que permitan mantener actualizado el buscador de Programas e Instituciones acreditadas. _x000a_D= Atención a IES de acuerdo con demanda _x000a_E= Desarrollo de los eventos programados por el CNA"/>
    <s v="Procedimiento elaborado"/>
    <n v="0"/>
    <n v="0"/>
    <n v="1"/>
    <n v="1"/>
    <n v="1"/>
    <n v="1"/>
    <m/>
    <m/>
    <n v="1"/>
    <n v="0"/>
    <n v="0"/>
    <n v="0"/>
    <n v="0.3"/>
    <n v="0"/>
    <n v="0"/>
    <n v="0.3"/>
    <n v="0.1"/>
    <n v="0"/>
    <n v="0"/>
    <n v="0.1"/>
    <n v="0.2"/>
  </r>
  <r>
    <x v="1"/>
    <s v="Direccionamiento estratégico y planeación "/>
    <s v="2. Fortalecer la prestación de los servicios orientados al mejoramiento de la cobertura, calidad, eficiencia y pertinencia de la educación"/>
    <x v="5"/>
    <s v="Subdirección de Inspección y Vigilancia"/>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5. Fortalecimiento de las acciones preventivas y de vigilancia"/>
    <m/>
    <m/>
    <m/>
    <s v="Servicio de inspección y vigilancia del sector educativo"/>
    <s v="NUEVO"/>
    <s v="Porcentaje de  investigaciones administrativas abiertas, gestionadas."/>
    <s v="PAI"/>
    <m/>
    <m/>
    <m/>
    <m/>
    <m/>
    <m/>
    <m/>
    <m/>
    <m/>
    <m/>
    <m/>
    <m/>
    <m/>
    <m/>
    <s v="Gestión"/>
    <s v="Semestral"/>
    <s v="Capacidad"/>
    <s v="Porcentaje"/>
    <s v=" ((A / B)+(C / D)) * 100_x000a_A=Sumatoria de actos administrativos proferidos dentro de las investigaciones iniciadas a 31 de diciembre de 2019 en etapa preliminar._x000a_B=Línea base de investigaciones en etapa preliminar a corte de diciembre 31 de 2019._x000a_C=Sumatoria de informes finales radicados en el marco de las investigaciones iniciadas a 31 de diciembre de 2019 en etapas posteriores a la investigación preliminar._x000a_D=Línea base de investigaciones en etapas posteriores a la investigación preliminar a corte de diciembre 31 de 2019."/>
    <s v="Actos administrativos de las investigaciones en etapa preliminar que impulsen a la siguiente etapa del procedimiento y  la radicación informes finales de las investigaciones en etapas posteriores a investigación preliminar."/>
    <n v="0"/>
    <n v="0"/>
    <n v="0.5"/>
    <m/>
    <m/>
    <m/>
    <m/>
    <m/>
    <n v="0.5"/>
    <m/>
    <m/>
    <m/>
    <m/>
    <m/>
    <n v="0.15"/>
    <m/>
    <m/>
    <m/>
    <m/>
    <m/>
    <n v="0.5"/>
  </r>
  <r>
    <x v="1"/>
    <s v="Direccionamiento estratégico y planeación "/>
    <s v="2. Fortalecer la prestación de los servicios orientados al mejoramiento de la cobertura, calidad, eficiencia y pertinencia de la educación"/>
    <x v="5"/>
    <s v="Subdirección de Inspección y Vigilancia"/>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5. Fortalecimiento de las acciones preventivas y de vigilancia"/>
    <m/>
    <m/>
    <m/>
    <s v="Servicio de inspección y vigilancia del sector educativo"/>
    <s v="0208"/>
    <s v="Porcentaje de visitas administrativas realizadas a programas de derecho de IES no acreditadas"/>
    <s v="PAI"/>
    <m/>
    <m/>
    <m/>
    <m/>
    <m/>
    <m/>
    <m/>
    <m/>
    <m/>
    <m/>
    <m/>
    <m/>
    <m/>
    <m/>
    <s v="Gestión"/>
    <s v="Trimestral"/>
    <s v="Acumulado"/>
    <s v="Porcentual"/>
    <s v="Fórmula= (A/B)*100_x000a_A= Numero de visitas adelantadas a los programas de derecho ofertados y desarrollados por IES no acreditadas_x000a_B= Número de programas de derecho ofertados y desarrollados por IES no acreditadas"/>
    <s v="Informes de visita de verificacion de las condiciones de calidad a los programas de derecho ofertados y desarrollados por IES no acreditadas .- Archivo de la Subdirección de Inspección y Vigilancia "/>
    <n v="0"/>
    <m/>
    <n v="0.4"/>
    <n v="0.2"/>
    <n v="0.4"/>
    <n v="1"/>
    <n v="0"/>
    <m/>
    <n v="0.4"/>
    <m/>
    <m/>
    <n v="0.1"/>
    <m/>
    <m/>
    <n v="0.2"/>
    <m/>
    <m/>
    <n v="0.3"/>
    <m/>
    <m/>
    <n v="0.4"/>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1. Potenciar y continuar fortaleciendo el Sistema de Aseguramiento de la Calidad"/>
    <m/>
    <m/>
    <m/>
    <s v="Sistema de Aseguramiento de la Calidad"/>
    <s v="NUEVO"/>
    <s v="Porcentaje de trámites de RC atendidos en menor tiempo establecido en el Decreto 1330 de 2019"/>
    <s v="Plan Sectorial"/>
    <s v="X"/>
    <m/>
    <m/>
    <m/>
    <m/>
    <m/>
    <m/>
    <m/>
    <m/>
    <m/>
    <m/>
    <m/>
    <m/>
    <m/>
    <s v="Resultado"/>
    <s v="Trimestral"/>
    <s v="Flujo"/>
    <s v="Porcentaje"/>
    <s v="(A/B)*100_x000a_A= Número de solicitudes de RC finalizadas en menor tiempo establecido en el Decreto 1330 de 2019_x000a_B= Número de  solicitudes de RC finalizadas"/>
    <m/>
    <n v="0"/>
    <m/>
    <n v="0.1"/>
    <m/>
    <m/>
    <m/>
    <m/>
    <m/>
    <m/>
    <m/>
    <m/>
    <n v="0.02"/>
    <m/>
    <m/>
    <n v="0.05"/>
    <m/>
    <m/>
    <n v="7.0000000000000007E-2"/>
    <m/>
    <m/>
    <n v="0.1"/>
  </r>
  <r>
    <x v="1"/>
    <s v="Direccionamiento estratégico y planeación "/>
    <s v="2. Fortalecer la prestación de los servicios orientados al mejoramiento de la cobertura, calidad, eficiencia y pertinencia de la educación"/>
    <x v="5"/>
    <s v="Subdirección de Aseguramiento de la Calidad para la Educación Superior"/>
    <s v="4.3. Asegurar el acceso igualitario de todos los hombres y las mujeres a una formación técnica, profesional y superior de calidad, incluida la enseñanza universitaria."/>
    <s v="Apuesta para impulsar una eduación superior incluyente y de calidad"/>
    <s v="2. Apuesta para impulsar una Educación Superior incluyente y de calidad"/>
    <s v="NUEVOSAC"/>
    <s v="2.6. Fortalecimiento del Sistema de Aseguramiento de la Calidad"/>
    <s v="2.6.4. Mejoramiento del Subsistema de Convalidaciones"/>
    <m/>
    <m/>
    <m/>
    <s v="Sistema de Aseguramiento de la Calidad"/>
    <s v="NUEVO"/>
    <s v="Porcentaje de trámites de convalidaciones atendidos en menor tiempo al establecido en la Resolución 10687 de 2019"/>
    <s v="Plan Sectorial"/>
    <s v="X"/>
    <n v="3950"/>
    <m/>
    <m/>
    <m/>
    <m/>
    <m/>
    <m/>
    <m/>
    <m/>
    <m/>
    <m/>
    <m/>
    <m/>
    <s v="Resultado"/>
    <s v="Trimestral"/>
    <s v="Flujo"/>
    <s v="Porcentaje"/>
    <s v="(A/B)*100_x000a_A= Número de solicitudes de convalidaciones finalizadas en menor tiempo establecido en la Resolución 10687 de 2019_x000a_B= Número de  solicitudes de convalidaciones finalizadas"/>
    <m/>
    <n v="0"/>
    <m/>
    <n v="0.15"/>
    <m/>
    <m/>
    <m/>
    <m/>
    <m/>
    <m/>
    <m/>
    <m/>
    <n v="0.03"/>
    <m/>
    <m/>
    <n v="0.05"/>
    <m/>
    <m/>
    <n v="0.1"/>
    <m/>
    <m/>
    <n v="0.15"/>
  </r>
  <r>
    <x v="2"/>
    <s v="Gestión con valores para Resultados"/>
    <s v="1. Aumentar los niveles de satisfacción del cliente y partes interesadas"/>
    <x v="6"/>
    <s v="Unidad de Atención al Ciudadano"/>
    <m/>
    <s v="Eficiencia y desarrollo de capacidades para una gestión moderna del sector educativo"/>
    <s v="6. Desarrollo de capacidades para una gestión moderna del sector educativo"/>
    <m/>
    <s v="6.1. Fortalecimiento de la capacidad de gestión y liderazgo del Ministerio"/>
    <s v="6.1.4. Atención al Ciudadano"/>
    <m/>
    <m/>
    <n v="26"/>
    <s v="Unidad de Atención al Ciudadano"/>
    <s v="0314"/>
    <s v="Porcentaje de avance en la implementación del nuevo Canal de Servicio"/>
    <s v="Plan Sectorial"/>
    <s v="X"/>
    <m/>
    <m/>
    <m/>
    <m/>
    <m/>
    <m/>
    <m/>
    <m/>
    <m/>
    <m/>
    <m/>
    <m/>
    <m/>
    <s v="Gestión"/>
    <s v="Trimestral"/>
    <s v="Flujo"/>
    <s v="Porcentaje"/>
    <s v="Número de actividades ejecutadas / Número de actividades planeadas para la implementación del nuevo Canal de Servicio"/>
    <s v="Informe de avance"/>
    <n v="0"/>
    <n v="1"/>
    <n v="1"/>
    <n v="1"/>
    <n v="1"/>
    <n v="1"/>
    <n v="1"/>
    <n v="0"/>
    <n v="1"/>
    <n v="0"/>
    <n v="0"/>
    <n v="0.25"/>
    <n v="0"/>
    <n v="0"/>
    <n v="0.25"/>
    <n v="0"/>
    <n v="0"/>
    <n v="0.25"/>
    <n v="0"/>
    <n v="0"/>
    <n v="0.25"/>
  </r>
  <r>
    <x v="2"/>
    <s v="Gestión con valores para Resultados"/>
    <s v="1. Aumentar los niveles de satisfacción del cliente y partes interesadas"/>
    <x v="6"/>
    <s v="Unidad de Atención al Ciudadano"/>
    <m/>
    <s v="Eficiencia y desarrollo de capacidades para una gestión moderna del sector educativo"/>
    <s v="6. Desarrollo de capacidades para una gestión moderna del sector educativo"/>
    <m/>
    <s v="6.1. Fortalecimiento de la capacidad de gestión y liderazgo del Ministerio"/>
    <m/>
    <m/>
    <m/>
    <n v="26"/>
    <s v="Unidad de Atención al Ciudadano"/>
    <s v="0315"/>
    <s v="Porcentaje de asistencias técnicas a las Secretarias de Educacion Certificadas con aplicativo SAC en el Modelo Integrado de Planeacion y Gestión - Servicio al Ciudadano "/>
    <s v="PAI"/>
    <m/>
    <m/>
    <m/>
    <m/>
    <m/>
    <m/>
    <m/>
    <m/>
    <m/>
    <m/>
    <m/>
    <m/>
    <m/>
    <m/>
    <s v="Gestión"/>
    <s v="mensual"/>
    <s v="Flujo"/>
    <s v="Porcentaje"/>
    <s v="Número de asistencias técnicas realizadas en las Secretarías de Educación  / Total asistencias técnicas  programadas _x000a__x000a_Nota: Se programan dos asistencias técnicas por Secretaría de Educación Certificada con el Aplicativo SAC (85 SEC)"/>
    <s v="Informe ejecutivo de las asistencias técnicas"/>
    <n v="0"/>
    <n v="1"/>
    <n v="1"/>
    <n v="1"/>
    <n v="1"/>
    <n v="1"/>
    <n v="1.75"/>
    <n v="0"/>
    <n v="1"/>
    <n v="0"/>
    <n v="0.09"/>
    <n v="0.09"/>
    <n v="0.1"/>
    <n v="0.09"/>
    <n v="0.09"/>
    <n v="0.09"/>
    <n v="0.09"/>
    <n v="0.09"/>
    <n v="0.09"/>
    <n v="0.09"/>
    <n v="0.09"/>
  </r>
  <r>
    <x v="2"/>
    <s v="Información y Comunicación "/>
    <s v="7. Proteger los activos de información de amenazas internas que puedan afectar la privacidad, confidencialidad, integridad y disponibilidad de la información del Ministerio."/>
    <x v="6"/>
    <s v="Unidad de Atención al Ciudadano"/>
    <m/>
    <s v="Eficiencia y desarrollo de capacidades para una gestión moderna del sector educativo"/>
    <s v="6. Desarrollo de capacidades para una gestión moderna del sector educativo"/>
    <m/>
    <s v="6.1. Fortalecimiento de la capacidad de gestión y liderazgo del Ministerio"/>
    <m/>
    <m/>
    <m/>
    <n v="26"/>
    <s v="Unidad de Atención al Ciudadano"/>
    <s v="0316"/>
    <s v="Porcentaje de avance en la organización técnica de documentos"/>
    <s v="PAI"/>
    <m/>
    <m/>
    <m/>
    <m/>
    <m/>
    <m/>
    <m/>
    <m/>
    <m/>
    <m/>
    <m/>
    <m/>
    <m/>
    <m/>
    <s v="Gestión"/>
    <s v="mensual"/>
    <s v="Flujo"/>
    <s v="Porcentaje"/>
    <s v="Número de documentos organizados / total de documentos  por  organizar"/>
    <s v="Informe de documentos organizados"/>
    <n v="0"/>
    <n v="1"/>
    <n v="1"/>
    <n v="1"/>
    <n v="1"/>
    <n v="1"/>
    <n v="1"/>
    <n v="0"/>
    <n v="1"/>
    <n v="0"/>
    <n v="0"/>
    <n v="0"/>
    <n v="0"/>
    <n v="0.1111"/>
    <n v="0.1111"/>
    <n v="0.1111"/>
    <n v="0.1111"/>
    <n v="0.1111"/>
    <n v="0.1111"/>
    <n v="0.1111"/>
    <n v="0.2223"/>
  </r>
  <r>
    <x v="2"/>
    <s v="Información y Comunicación "/>
    <s v="7. Proteger los activos de información de amenazas internas que puedan afectar la privacidad, confidencialidad, integridad y disponibilidad de la información del Ministerio."/>
    <x v="6"/>
    <s v="Unidad de Atención al Ciudadano"/>
    <m/>
    <s v="Eficiencia y desarrollo de capacidades para una gestión moderna del sector educativo"/>
    <s v="6. Desarrollo de capacidades para una gestión moderna del sector educativo"/>
    <m/>
    <s v="6.1. Fortalecimiento de la capacidad de gestión y liderazgo del Ministerio"/>
    <m/>
    <m/>
    <m/>
    <n v="26"/>
    <s v="Unidad de Atención al Ciudadano"/>
    <s v="0317"/>
    <s v="Porcentaje de avance en la digitalización de documentos"/>
    <s v="PAI"/>
    <m/>
    <m/>
    <m/>
    <m/>
    <m/>
    <m/>
    <m/>
    <m/>
    <m/>
    <m/>
    <m/>
    <m/>
    <m/>
    <m/>
    <s v="Gestión"/>
    <s v="mensual"/>
    <s v="Flujo"/>
    <s v="Porcentaje"/>
    <s v="Número de documentos digitalizados / total de documentos a  digitalizar"/>
    <s v="  Informe de  documentos digitalizados "/>
    <n v="0"/>
    <n v="1"/>
    <n v="1"/>
    <n v="1"/>
    <n v="1"/>
    <n v="1"/>
    <n v="1"/>
    <n v="0"/>
    <n v="1"/>
    <n v="0"/>
    <n v="0"/>
    <n v="0"/>
    <n v="0"/>
    <n v="0.1111"/>
    <n v="0.1111"/>
    <n v="0.1111"/>
    <n v="0.1111"/>
    <n v="0.1111"/>
    <n v="0.1111"/>
    <n v="0.1111"/>
    <n v="0.2223"/>
  </r>
  <r>
    <x v="2"/>
    <s v="Información y Comunicación "/>
    <s v="7. Proteger los activos de información de amenazas internas que puedan afectar la privacidad, confidencialidad, integridad y disponibilidad de la información del Ministerio."/>
    <x v="6"/>
    <s v="Unidad de Atención al Ciudadano"/>
    <m/>
    <s v="Eficiencia y desarrollo de capacidades para una gestión moderna del sector educativo"/>
    <s v="6. Desarrollo de capacidades para una gestión moderna del sector educativo"/>
    <m/>
    <s v="6.1. Fortalecimiento de la capacidad de gestión y liderazgo del Ministerio"/>
    <s v="6.1.1. Modelo Integrado de Planeación y Gestión"/>
    <m/>
    <m/>
    <n v="26"/>
    <s v="Unidad de Atención al Ciudadano"/>
    <s v="0360"/>
    <s v="Porcentaje de avance en la implementación de la solución tecnológica (SGDEA) basada en el Modelo de Gestión Documental de la Entidad "/>
    <s v="Plan Sectorial"/>
    <s v="X"/>
    <m/>
    <m/>
    <m/>
    <m/>
    <m/>
    <m/>
    <m/>
    <m/>
    <m/>
    <m/>
    <m/>
    <m/>
    <m/>
    <s v="Producto"/>
    <s v="Semestral"/>
    <s v="Acumulado"/>
    <s v="Porcentaje"/>
    <s v="Número de actividades ejecutadas / Número de actividades planeadas para la implementación de la solución tecnológica (SGDEA) _x000a__x000a_SGDEA: Sistema de Gestión de Documentos Electrónicos de Archivo"/>
    <s v="Informe de  avance"/>
    <n v="0"/>
    <n v="0.15"/>
    <n v="0.25"/>
    <n v="0.3"/>
    <n v="0.3"/>
    <n v="1"/>
    <n v="0.15"/>
    <n v="0"/>
    <n v="0.25"/>
    <n v="0"/>
    <n v="0"/>
    <n v="0"/>
    <n v="0"/>
    <n v="0"/>
    <n v="0.125"/>
    <n v="0"/>
    <n v="0"/>
    <n v="0"/>
    <n v="0"/>
    <n v="0"/>
    <n v="0.125"/>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3. Fortalecimiento de las Entidades Adscritas y Vinculadas"/>
    <m/>
    <m/>
    <m/>
    <n v="25"/>
    <s v="Oficina de Tecnología y Sistemas de Información"/>
    <s v="0334"/>
    <s v="Porcentaje de avance en la implementación del plan integral de acompañamiento a las entidades adscritas y vinculadas en TI"/>
    <s v="Plan Sectorial"/>
    <s v="X"/>
    <m/>
    <m/>
    <m/>
    <m/>
    <m/>
    <m/>
    <m/>
    <s v="x"/>
    <m/>
    <m/>
    <m/>
    <m/>
    <m/>
    <s v="Gestión"/>
    <s v="Trimestral"/>
    <s v="Capacidad"/>
    <s v="Porcentaje"/>
    <s v="Número de actividades ejecutadas del plan integral de acompañamiento / Número total de actividades planeadas_x000a__x000a_ESTRATEGIAS PARA MOVILIZAR LA META_x000a_1. Acompañamiento en Gobierno Digital_x000a_2. Acompañamiento en Seguridad Digital_x000a_3. Apropiación de buenas prácticas de gestión"/>
    <s v="Informe de avances en la implementación del plan integral de acompañamiento"/>
    <n v="0"/>
    <n v="0.25"/>
    <n v="0.5"/>
    <n v="0.75"/>
    <n v="1"/>
    <n v="1"/>
    <n v="0.25"/>
    <n v="0"/>
    <n v="0.25"/>
    <n v="0"/>
    <n v="0"/>
    <n v="6.25E-2"/>
    <n v="0"/>
    <n v="0"/>
    <n v="6.25E-2"/>
    <n v="0"/>
    <n v="0"/>
    <n v="6.25E-2"/>
    <n v="0"/>
    <n v="0"/>
    <n v="6.25E-2"/>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1. Fortalecimiento de la capacidad de gestión y liderazgo del Ministerio"/>
    <s v="6.1.3. Gobierno digital y sistemas de información"/>
    <m/>
    <m/>
    <n v="25"/>
    <s v="Oficina de Tecnología y Sistemas de Información"/>
    <s v="0340"/>
    <s v="Porcentaje de avance en la implementación de la Política de Gobierno Digital"/>
    <s v="Plan Sectorial"/>
    <s v="X"/>
    <m/>
    <m/>
    <m/>
    <m/>
    <m/>
    <m/>
    <m/>
    <s v="x"/>
    <m/>
    <m/>
    <m/>
    <m/>
    <m/>
    <s v="Gestión"/>
    <s v="Trimestral"/>
    <s v="Capacidad"/>
    <s v="Porcentaje"/>
    <s v="Número de actividades ejecutadas del plan de implementación de la política de Gobierno Digital / Número de actividades planeadas_x000a__x000a_ESTRATEGIAS PARA MOVILIZAR LA META_x000a_Preparación para medición FURAG"/>
    <s v="Informe de avance del plan de implementación de la Política de Gobierno Digital"/>
    <n v="0.84399999999999997"/>
    <n v="0.86"/>
    <n v="0.9"/>
    <n v="0.95"/>
    <n v="1"/>
    <n v="1"/>
    <n v="0.86036666666666672"/>
    <n v="0"/>
    <n v="0.04"/>
    <n v="0"/>
    <n v="0"/>
    <n v="0.01"/>
    <n v="0"/>
    <n v="0"/>
    <n v="0.01"/>
    <n v="0"/>
    <n v="0"/>
    <n v="0.01"/>
    <n v="0"/>
    <n v="0"/>
    <n v="0.01"/>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1. Fortalecimiento de la capacidad de gestión y liderazgo del Ministerio"/>
    <s v="6.1.3. Gobierno digital y sistemas de información"/>
    <m/>
    <m/>
    <n v="25"/>
    <s v="Oficina de Tecnología y Sistemas de Información"/>
    <s v="0341"/>
    <s v="Porcentaje de avance en la implementación del Plan de Seguridad y Privacidad de la Información"/>
    <s v="Plan Sectorial"/>
    <s v="X"/>
    <m/>
    <m/>
    <m/>
    <m/>
    <m/>
    <m/>
    <m/>
    <s v="x"/>
    <m/>
    <m/>
    <m/>
    <m/>
    <m/>
    <s v="Gestión"/>
    <s v="mensual"/>
    <s v="Capacidad"/>
    <s v="Porcentaje"/>
    <s v="Número de actividades ejecutadas del plan de Seguridad y Privacidad de la Información / Número Total de actividades planeadas_x000a__x000a_ESTRATEGIAS PARA MOVILIZAR LA META_x000a_1. Generación de protocolos de paso a producción incluyendo IPv6. _x000a_2. Campaña de divulgación en Seguridad y Privacidad de la información "/>
    <s v="Informe de avance del Plan de Seguridad y Privacidad de la Información"/>
    <n v="0.76700000000000002"/>
    <n v="0.8"/>
    <n v="0.85"/>
    <n v="0.87"/>
    <n v="0.9"/>
    <n v="0.9"/>
    <n v="0.79999999999999993"/>
    <n v="0"/>
    <n v="0.05"/>
    <n v="4.1666666666666666E-3"/>
    <n v="4.1666666666666666E-3"/>
    <n v="4.1666666666666666E-3"/>
    <n v="4.1666666666666666E-3"/>
    <n v="4.1666666666666666E-3"/>
    <n v="4.1666666666666666E-3"/>
    <n v="4.1666666666666666E-3"/>
    <n v="4.1666666666666666E-3"/>
    <n v="4.1666666666666666E-3"/>
    <n v="4.1666666666666666E-3"/>
    <n v="4.1666666666666666E-3"/>
    <n v="4.1666666666666666E-3"/>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1. Fortalecimiento de la capacidad de gestión y liderazgo del Ministerio"/>
    <s v="6.1.3. Gobierno digital y sistemas de información"/>
    <m/>
    <m/>
    <n v="25"/>
    <s v="Oficina de Tecnología y Sistemas de Información"/>
    <s v="0342"/>
    <s v="Porcentaje de avance en la implementación de la Arquitectura Empresarial del Sector Educación"/>
    <s v="Plan Sectorial"/>
    <s v="X"/>
    <m/>
    <m/>
    <m/>
    <m/>
    <m/>
    <m/>
    <m/>
    <s v="x"/>
    <m/>
    <m/>
    <m/>
    <m/>
    <m/>
    <s v="Gestión "/>
    <s v="mensual"/>
    <s v="Capacidad"/>
    <s v="Porcentaje"/>
    <s v="Número de actividades ejecutadas / Número de actividades planeadas_x000a__x000a_ESTRATEGIAS PARA MOVILIZAR LA META_x000a_1. Acompañar la renovación de los servicios de información para que cumplan con la arquitectura objetivo _x000a_2.  Servicios de datos implementados para los ocho (8) registros únicos. _x000a_3. Calidad sobre los datos maestros, acciones e históricos  "/>
    <s v="Informe de avance en la implementación de la Arquitectura Empresarial del Sector Educación"/>
    <n v="0.35"/>
    <n v="0"/>
    <n v="0.37"/>
    <n v="0.4"/>
    <n v="0.45"/>
    <n v="0.45"/>
    <n v="0"/>
    <n v="0"/>
    <n v="0.02"/>
    <n v="1.6666666666666668E-3"/>
    <n v="1.6666666666666668E-3"/>
    <n v="1.6666666666666668E-3"/>
    <n v="1.6666666666666668E-3"/>
    <n v="1.6666666666666668E-3"/>
    <n v="1.6666666666666668E-3"/>
    <n v="1.6666666666666668E-3"/>
    <n v="1.6666666666666668E-3"/>
    <n v="1.6666666666666668E-3"/>
    <n v="1.6666666666666668E-3"/>
    <n v="1.6666666666666668E-3"/>
    <n v="1.6666666666666668E-3"/>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1. Fortalecimiento de la capacidad de gestión y liderazgo del Ministerio"/>
    <s v="6.1.3. Gobierno digital y sistemas de información"/>
    <m/>
    <m/>
    <n v="25"/>
    <s v="Oficina de Tecnología y Sistemas de Información"/>
    <s v="0343"/>
    <s v="Porcentaje de avance en el fortalecimiento de los servicios de información existentes y nuevos"/>
    <s v="Plan Sectorial"/>
    <s v="X"/>
    <m/>
    <m/>
    <m/>
    <m/>
    <m/>
    <m/>
    <m/>
    <s v="x"/>
    <m/>
    <m/>
    <m/>
    <m/>
    <m/>
    <s v="Gestión "/>
    <s v="mensual"/>
    <s v="Capacidad"/>
    <s v="Porcentaje"/>
    <s v="Número de servicios de información fortalecidos / Número total de servicios de información "/>
    <s v="Informe de avance en el fortalecimiento de los servicios de información existentes y nuevos"/>
    <n v="0.16"/>
    <n v="0.24399999999999999"/>
    <n v="0.5"/>
    <n v="0.75"/>
    <n v="0.9"/>
    <n v="0.9"/>
    <n v="0.24399999999999994"/>
    <n v="0"/>
    <n v="0.25600000000000001"/>
    <n v="2.1333333333333333E-2"/>
    <n v="2.1333333333333333E-2"/>
    <n v="2.1333333333333333E-2"/>
    <n v="2.1333333333333333E-2"/>
    <n v="2.1333333333333333E-2"/>
    <n v="2.1333333333333333E-2"/>
    <n v="2.1333333333333333E-2"/>
    <n v="2.1333333333333333E-2"/>
    <n v="2.1333333333333333E-2"/>
    <n v="2.1333333333333333E-2"/>
    <n v="2.1333333333333333E-2"/>
    <n v="2.1333333333333333E-2"/>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1. Fortalecimiento de la capacidad de gestión y liderazgo del Ministerio"/>
    <s v="6.1.3. Gobierno digital y sistemas de información"/>
    <m/>
    <m/>
    <n v="25"/>
    <s v="Oficina de Tecnología y Sistemas de Información"/>
    <s v="0345"/>
    <s v="Porcentaje de estudiantes de Instituciones Educativas oficiales con acceso a internet"/>
    <s v="Plan Sectorial"/>
    <s v="X"/>
    <m/>
    <m/>
    <m/>
    <m/>
    <m/>
    <m/>
    <m/>
    <s v="x"/>
    <m/>
    <m/>
    <m/>
    <m/>
    <m/>
    <s v="Producto"/>
    <s v="mensual"/>
    <s v="Acumulado"/>
    <s v="Porcentaje"/>
    <s v="(Matrícula oficial con conexión a Internet / matrícula oficial total) * 100_x000a__x000a_ESTRATEGIAS PARA MOVILIZAR LA META_x000a_1. Apoyar el CONPES de Tecnologías para Educar._x000a_2. Asistencia técnica a las Entidades Territoriales Certificadas para la estructuración de proyectos de conectividad._x000a__x000a_Nota: Se aclara que para el mes de diciembre las IE en su mayoría, históricamente, no cuentan con servicio de conectividad, dado que la contratación de las Sedes Territoriales se proyecta hasta el mes de noviembre por el periodo de receso escolar de fin de año."/>
    <s v="Informe de avance de matrícula conectada"/>
    <n v="0.72"/>
    <n v="0.65"/>
    <n v="0.7"/>
    <n v="0.75"/>
    <n v="0.8"/>
    <n v="0.8"/>
    <n v="0.65080000000000005"/>
    <n v="0"/>
    <n v="0.7"/>
    <n v="0.35"/>
    <n v="0"/>
    <n v="5.0000000000000001E-3"/>
    <n v="1.2E-2"/>
    <n v="1.7999999999999999E-2"/>
    <n v="2.3E-2"/>
    <n v="3.6999999999999998E-2"/>
    <n v="4.3999999999999997E-2"/>
    <n v="5.8999999999999997E-2"/>
    <n v="7.0000000000000007E-2"/>
    <n v="8.2000000000000003E-2"/>
    <n v="0"/>
  </r>
  <r>
    <x v="3"/>
    <s v="Direccionamiento estratégico y planeación "/>
    <s v="7. Proteger los activos de información de amenazas internas que puedan afectar la privacidad, confidencialidad, integridad y disponibilidad de la información del Ministerio."/>
    <x v="7"/>
    <s v="Oficina de Tecnología y Sistemas de Información"/>
    <m/>
    <s v="Eficiencia y desarrollo de capacidades para una gestión moderna del sector educativo"/>
    <s v="6. Desarrollo de capacidades para una gestión moderna del sector educativo"/>
    <m/>
    <s v="6.1. Fortalecimiento de la capacidad de gestión y liderazgo del Ministerio"/>
    <s v="6.1.3. Gobierno digital y sistemas de información"/>
    <m/>
    <m/>
    <n v="25"/>
    <s v="Oficina de Tecnología y Sistemas de Información"/>
    <m/>
    <s v="Porcentaje de avance en la implementación del Plan de fortalecimiento de servicios tecnológicos"/>
    <s v="Plan Sectorial"/>
    <s v="X"/>
    <m/>
    <m/>
    <m/>
    <m/>
    <m/>
    <m/>
    <m/>
    <s v="x"/>
    <m/>
    <m/>
    <m/>
    <m/>
    <m/>
    <s v="Gestión"/>
    <s v="Trimestral"/>
    <s v="Capacidad"/>
    <s v="Porcentaje"/>
    <s v="Número de actividades ejecutadas del plan de fortalecimiento de servicios tecnológicos / Número Total de actividades planeadas_x000a__x000a_ESTRATEGIAS PARA MOVILIZAR LA META_x000a_1. Migración servicios no críticos a la Nube._x000a_2. Continuar la modernización de la red LAN del Ministerio._x000a_3.  Modernización de la solución de control de acceso._x000a_4. Reducción de riesgos de seguridad informática._x000a_5.  Diseñar e implementar nuevas modalidades de suministro de equipos de cómputo para los colaboradores del Ministerio."/>
    <s v="Informe de avance  en la implementación del plan de fortalecimiento de servicios tecnológicos"/>
    <n v="0.1"/>
    <n v="0.35"/>
    <n v="0.6"/>
    <n v="0.85"/>
    <n v="1"/>
    <n v="1"/>
    <n v="0.35"/>
    <n v="0"/>
    <n v="0.25"/>
    <n v="0"/>
    <n v="0"/>
    <n v="6.25E-2"/>
    <n v="0"/>
    <n v="0"/>
    <n v="6.25E-2"/>
    <n v="0"/>
    <n v="0"/>
    <n v="6.25E-2"/>
    <n v="0"/>
    <n v="0"/>
    <n v="6.25E-2"/>
  </r>
  <r>
    <x v="3"/>
    <s v="Información y Comunicación "/>
    <s v="7. Proteger los activos de información de amenazas internas que puedan afectar la privacidad, confidencialidad, integridad y disponibilidad de la información del Ministerio."/>
    <x v="8"/>
    <s v="Oficina Asesora de Comunicaciones"/>
    <m/>
    <s v="Eficiencia y desarrollo de capacidades para una gestión moderna del sector educativo"/>
    <s v="6. Desarrollo de capacidades para una gestión moderna del sector educativo"/>
    <m/>
    <s v="6.1. Fortalecimiento de la capacidad de gestión y liderazgo del Ministerio"/>
    <m/>
    <m/>
    <m/>
    <n v="29"/>
    <s v="Oficina Asesora de Comunicaciones"/>
    <s v="0427"/>
    <s v="Número de visitas de la Página Web del MEN"/>
    <s v="PAI"/>
    <m/>
    <m/>
    <m/>
    <m/>
    <m/>
    <m/>
    <m/>
    <m/>
    <m/>
    <m/>
    <m/>
    <m/>
    <m/>
    <m/>
    <s v="Gestión "/>
    <s v="mensual"/>
    <s v="Flujo"/>
    <s v="Número"/>
    <s v="Sumatoria de visitas a la página a web del MEN"/>
    <s v="Informe de Google Analytic"/>
    <n v="0"/>
    <n v="20100000"/>
    <n v="22500000"/>
    <n v="24000000"/>
    <n v="25500000"/>
    <n v="25500000"/>
    <n v="21080549"/>
    <n v="0"/>
    <n v="22500000"/>
    <n v="1350000"/>
    <n v="1550000"/>
    <n v="1650000"/>
    <n v="1650000"/>
    <n v="1700000"/>
    <n v="1750000"/>
    <n v="1850000"/>
    <n v="1950000"/>
    <n v="2150000"/>
    <n v="2250000"/>
    <n v="2300000"/>
    <n v="2350000"/>
  </r>
  <r>
    <x v="3"/>
    <s v="Información y Comunicación "/>
    <s v="7. Proteger los activos de información de amenazas internas que puedan afectar la privacidad, confidencialidad, integridad y disponibilidad de la información del Ministerio."/>
    <x v="8"/>
    <s v="Oficina Asesora de Comunicaciones"/>
    <m/>
    <s v="Eficiencia y desarrollo de capacidades para una gestión moderna del sector educativo"/>
    <s v="6. Desarrollo de capacidades para una gestión moderna del sector educativo"/>
    <m/>
    <s v="6.1. Fortalecimiento de la capacidad de gestión y liderazgo del Ministerio"/>
    <m/>
    <m/>
    <m/>
    <n v="29"/>
    <s v="Oficina Asesora de Comunicaciones"/>
    <s v="0428"/>
    <s v="Número de cuentas alcanzadas a través de los contenidos divulgados en las redes sociales del  Ministerio"/>
    <s v="PAI"/>
    <m/>
    <m/>
    <m/>
    <m/>
    <m/>
    <m/>
    <m/>
    <m/>
    <m/>
    <m/>
    <m/>
    <m/>
    <m/>
    <m/>
    <s v="Gestión "/>
    <s v="mensual"/>
    <s v="Flujo"/>
    <s v="Número"/>
    <s v="Sumatoria de cuentas alcanzadas a través de los contenidos divulgados en las redes sociales del Ministerio_x000a__x000a_Nota: Alcance de facebook e instagram e impresiones de twitter"/>
    <s v="Informe de Redes Sociales"/>
    <s v="NA"/>
    <s v="NA"/>
    <n v="35000000"/>
    <n v="37500000"/>
    <n v="40000000"/>
    <n v="40000000"/>
    <s v="NA"/>
    <s v="NA"/>
    <n v="35000000"/>
    <n v="1300000"/>
    <n v="1600000"/>
    <n v="1900000"/>
    <n v="2200000"/>
    <n v="2500000"/>
    <n v="2800000"/>
    <n v="3100000"/>
    <n v="3400000"/>
    <n v="3700000"/>
    <n v="3950000"/>
    <n v="4150000"/>
    <n v="4400000"/>
  </r>
  <r>
    <x v="3"/>
    <s v="Información y Comunicación "/>
    <s v="7. Proteger los activos de información de amenazas internas que puedan afectar la privacidad, confidencialidad, integridad y disponibilidad de la información del Ministerio."/>
    <x v="8"/>
    <s v="Oficina Asesora de Comunicaciones"/>
    <m/>
    <s v="Eficiencia y desarrollo de capacidades para una gestión moderna del sector educativo"/>
    <s v="6. Desarrollo de capacidades para una gestión moderna del sector educativo"/>
    <m/>
    <s v="6.1. Fortalecimiento de la capacidad de gestión y liderazgo del Ministerio"/>
    <m/>
    <m/>
    <m/>
    <n v="29"/>
    <s v="Oficina Asesora de Comunicaciones"/>
    <s v="0429"/>
    <s v="Número de contenidos comunicacionales internos divulgados"/>
    <s v="PAI"/>
    <m/>
    <m/>
    <m/>
    <m/>
    <m/>
    <m/>
    <m/>
    <m/>
    <m/>
    <m/>
    <m/>
    <m/>
    <m/>
    <m/>
    <s v="Producto"/>
    <s v="mensual"/>
    <s v="Flujo"/>
    <s v="Número"/>
    <s v="Sumatoria de contenidos comunicacionales internos divulgados"/>
    <s v="Informe de Comunicación Interna"/>
    <n v="0"/>
    <n v="2430"/>
    <n v="2900"/>
    <n v="3190"/>
    <n v="3500"/>
    <n v="3500"/>
    <n v="2677"/>
    <n v="0"/>
    <n v="2900"/>
    <n v="200"/>
    <n v="235"/>
    <n v="245"/>
    <n v="250"/>
    <n v="245"/>
    <n v="245"/>
    <n v="250"/>
    <n v="245"/>
    <n v="255"/>
    <n v="250"/>
    <n v="245"/>
    <n v="235"/>
  </r>
  <r>
    <x v="3"/>
    <s v="Información y Comunicación "/>
    <s v="7. Proteger los activos de información de amenazas internas que puedan afectar la privacidad, confidencialidad, integridad y disponibilidad de la información del Ministerio."/>
    <x v="8"/>
    <s v="Oficina Asesora de Comunicaciones"/>
    <m/>
    <s v="Eficiencia y desarrollo de capacidades para una gestión moderna del sector educativo"/>
    <s v="6. Desarrollo de capacidades para una gestión moderna del sector educativo"/>
    <m/>
    <s v="6.1. Fortalecimiento de la capacidad de gestión y liderazgo del Ministerio"/>
    <m/>
    <m/>
    <m/>
    <n v="29"/>
    <s v="Oficina Asesora de Comunicaciones"/>
    <s v="0431"/>
    <s v="Número de asesorías, acompañamientos y eventos institucionales realizados "/>
    <s v="PAI"/>
    <m/>
    <m/>
    <m/>
    <m/>
    <m/>
    <m/>
    <m/>
    <m/>
    <m/>
    <m/>
    <m/>
    <m/>
    <m/>
    <m/>
    <s v="Gestión "/>
    <s v="mensual"/>
    <s v="Flujo"/>
    <s v="Número"/>
    <s v="Sumatoria de asesorías, acompañamientos y eventos institucionales realizados "/>
    <s v="Informe mensual asesorías, acompañamientos y eventos"/>
    <n v="0"/>
    <n v="180"/>
    <n v="180"/>
    <n v="200"/>
    <n v="220"/>
    <n v="220"/>
    <n v="172"/>
    <n v="8"/>
    <n v="180"/>
    <n v="10"/>
    <n v="10"/>
    <n v="15"/>
    <n v="15"/>
    <n v="15"/>
    <n v="20"/>
    <n v="15"/>
    <n v="15"/>
    <n v="15"/>
    <n v="15"/>
    <n v="20"/>
    <n v="15"/>
  </r>
  <r>
    <x v="3"/>
    <s v="Información y Comunicación "/>
    <s v="7. Proteger los activos de información de amenazas internas que puedan afectar la privacidad, confidencialidad, integridad y disponibilidad de la información del Ministerio."/>
    <x v="8"/>
    <s v="Oficina Asesora de Comunicaciones"/>
    <m/>
    <s v="Eficiencia y desarrollo de capacidades para una gestión moderna del sector educativo"/>
    <s v="6. Desarrollo de capacidades para una gestión moderna del sector educativo"/>
    <m/>
    <s v="6.1. Fortalecimiento de la capacidad de gestión y liderazgo del Ministerio"/>
    <m/>
    <m/>
    <m/>
    <n v="29"/>
    <s v="Oficina Asesora de Comunicaciones"/>
    <s v="0432"/>
    <s v="Número de contenidos comunicacionales externos divulgados"/>
    <s v="PAI"/>
    <m/>
    <m/>
    <m/>
    <m/>
    <m/>
    <m/>
    <m/>
    <m/>
    <m/>
    <m/>
    <m/>
    <m/>
    <m/>
    <m/>
    <s v="Producto"/>
    <s v="mensual"/>
    <s v="Flujo"/>
    <s v="Número"/>
    <s v="Sumatoria de contenidos comunicacionales externos  divulgados"/>
    <s v="Informe de Comunicación Externa"/>
    <n v="0"/>
    <n v="1300"/>
    <n v="1650"/>
    <n v="1800"/>
    <n v="1950"/>
    <n v="1950"/>
    <n v="1498"/>
    <n v="0"/>
    <n v="1600"/>
    <n v="100"/>
    <n v="120"/>
    <n v="130"/>
    <n v="140"/>
    <n v="130"/>
    <n v="140"/>
    <n v="150"/>
    <n v="130"/>
    <n v="140"/>
    <n v="150"/>
    <n v="130"/>
    <n v="140"/>
  </r>
  <r>
    <x v="3"/>
    <s v="Gestión con valores para Resultados"/>
    <s v="8. Facilitar el cumplimiento del Modelo Integrado de Planeación y Gestión y la mejora en los resultados de los índices de Buen Gobierno"/>
    <x v="9"/>
    <s v="Oficina de Cooperación y Asuntos Internacionales"/>
    <m/>
    <s v="Eficiencia y desarrollo de capacidades para una gestión moderna del sector educativo"/>
    <s v="6. Desarrollo de capacidades para una gestión moderna del sector educativo"/>
    <m/>
    <s v="6.1. Fortalecimiento de la capacidad de gestión y liderazgo del Ministerio"/>
    <m/>
    <m/>
    <m/>
    <n v="30"/>
    <s v="Oficina de Cooperación y Asuntos Internacionales"/>
    <s v="0433"/>
    <s v="Recursos de cooperación gestionados con el apoyo y acompañamiento de la OCAI"/>
    <s v="PAI"/>
    <m/>
    <m/>
    <m/>
    <m/>
    <m/>
    <m/>
    <m/>
    <m/>
    <m/>
    <m/>
    <m/>
    <m/>
    <m/>
    <m/>
    <s v="Gestión"/>
    <s v="mensual"/>
    <s v="Flujo"/>
    <s v="Número"/>
    <s v="Sumatoria de los recursos de cooperación gestionados_x000a__x000a_Nota: Comprende recursos de cooperación técnica y financiera"/>
    <s v="Documento soporte cooperación  y/o matriz de relación de cooperación"/>
    <n v="0"/>
    <n v="35000000000"/>
    <n v="35000000000"/>
    <n v="30000000000"/>
    <n v="20000000000"/>
    <n v="120000000000"/>
    <n v="43834197549"/>
    <n v="0"/>
    <n v="35000000000"/>
    <n v="0"/>
    <n v="0"/>
    <n v="1750000000"/>
    <n v="3500000000"/>
    <n v="3500000000"/>
    <n v="1750000000"/>
    <n v="2450000000"/>
    <n v="3500000000"/>
    <n v="3500000000"/>
    <n v="3500000000"/>
    <n v="5250000000"/>
    <n v="6300000000"/>
  </r>
  <r>
    <x v="3"/>
    <s v="Gestión con valores para Resultados"/>
    <s v="8. Facilitar el cumplimiento del Modelo Integrado de Planeación y Gestión y la mejora en los resultados de los índices de Buen Gobierno"/>
    <x v="9"/>
    <s v="Oficina de Cooperación y Asuntos Internacionales"/>
    <m/>
    <s v="Eficiencia y desarrollo de capacidades para una gestión moderna del sector educativo"/>
    <s v="6. Desarrollo de capacidades para una gestión moderna del sector educativo"/>
    <m/>
    <s v="6.1. Fortalecimiento de la capacidad de gestión y liderazgo del Ministerio"/>
    <m/>
    <m/>
    <m/>
    <n v="30"/>
    <s v="Oficina de Cooperación y Asuntos Internacionales"/>
    <s v="0434"/>
    <s v="Número de espacios de articulación con aliados internacionales y del sector privado realizados"/>
    <s v="PAI"/>
    <m/>
    <m/>
    <m/>
    <m/>
    <m/>
    <m/>
    <m/>
    <m/>
    <m/>
    <m/>
    <m/>
    <m/>
    <m/>
    <m/>
    <s v="Gestión"/>
    <s v="mensual"/>
    <s v="Flujo"/>
    <s v="Número"/>
    <s v="Sumatoria de espacios de articulación con aliados internacionales y del sector privado realizados"/>
    <s v="Informe del espacio de articulación"/>
    <n v="0"/>
    <n v="3"/>
    <n v="4"/>
    <n v="4"/>
    <n v="1"/>
    <n v="12"/>
    <n v="3"/>
    <n v="0"/>
    <n v="4"/>
    <n v="0"/>
    <n v="0"/>
    <n v="0"/>
    <n v="0"/>
    <n v="1"/>
    <n v="0"/>
    <n v="1"/>
    <n v="0"/>
    <n v="1"/>
    <n v="0"/>
    <n v="0"/>
    <n v="1"/>
  </r>
  <r>
    <x v="3"/>
    <s v="Gestión con valores para Resultados"/>
    <s v="8. Facilitar el cumplimiento del Modelo Integrado de Planeación y Gestión y la mejora en los resultados de los índices de Buen Gobierno"/>
    <x v="9"/>
    <s v="Oficina de Cooperación y Asuntos Internacionales"/>
    <m/>
    <s v="Eficiencia y desarrollo de capacidades para una gestión moderna del sector educativo"/>
    <s v="6. Desarrollo de capacidades para una gestión moderna del sector educativo"/>
    <m/>
    <s v="6.1. Fortalecimiento de la capacidad de gestión y liderazgo del Ministerio"/>
    <m/>
    <m/>
    <m/>
    <n v="30"/>
    <s v="Oficina de Cooperación y Asuntos Internacionales"/>
    <s v="0435"/>
    <s v="Número de acciones de promoción de la internacionalización de la educación superior de Colombia desarrolladas"/>
    <s v="PAI"/>
    <m/>
    <m/>
    <m/>
    <m/>
    <m/>
    <m/>
    <m/>
    <m/>
    <m/>
    <m/>
    <m/>
    <m/>
    <m/>
    <m/>
    <s v="Gestión"/>
    <s v="mensual"/>
    <s v="Flujo"/>
    <s v="Número"/>
    <s v="Sumatoria de acciones de promoción de la internacionalización de la educación superior desarrolladas "/>
    <s v="Reporte de las acciones de promoción"/>
    <n v="0"/>
    <n v="3"/>
    <n v="5"/>
    <n v="3"/>
    <n v="2"/>
    <n v="13"/>
    <n v="3"/>
    <n v="0"/>
    <n v="5"/>
    <n v="0"/>
    <n v="0"/>
    <n v="0"/>
    <n v="0"/>
    <n v="1"/>
    <n v="1"/>
    <n v="0"/>
    <n v="1"/>
    <n v="1"/>
    <n v="0"/>
    <n v="0"/>
    <n v="1"/>
  </r>
  <r>
    <x v="2"/>
    <s v="Talento Humano "/>
    <s v="8. Facilitar el cumplimiento del Modelo Integrado de Planeación y Gestión y la mejora en los resultados de los índices de Buen Gobierno"/>
    <x v="10"/>
    <s v="Subdirección de Desarrollo Organizacional"/>
    <m/>
    <s v="Eficiencia y desarrollo de capacidades para una gestión moderna del sector educativo"/>
    <s v="6. Desarrollo de capacidades para una gestión moderna del sector educativo"/>
    <m/>
    <s v="6.3. Fortalecimiento de las Entidades Adscritas y Vinculadas"/>
    <m/>
    <m/>
    <m/>
    <n v="27"/>
    <s v="Subdirección de Desarrollo Organizacional"/>
    <s v="0350"/>
    <s v="Resultado de los componentes que mide la Encuesta sobre Ambiente y Desempeño Institucional Nacional EDI"/>
    <s v="Plan Sectorial"/>
    <s v="X"/>
    <m/>
    <m/>
    <m/>
    <m/>
    <m/>
    <m/>
    <m/>
    <m/>
    <m/>
    <m/>
    <m/>
    <m/>
    <m/>
    <s v="Resultado"/>
    <s v="Anual"/>
    <s v="Flujo"/>
    <s v="Número"/>
    <s v="Promedio simple de los indicadores de cada componente medido en la encuesta sobre Ambiente y Desempeño Institucional Nacional (EDI) consolidado para el sector administrativo. _x000a__x000a_Notas: _x000a_• Los resultados corresponden a la evaluación de la gestión realizada en la vigencia anterior, pero que se publica en el primer trimestre de la siguiente vigencia._x000a_• La meta del cuatrenio corresponde al resultado esperado para 2022 que se publica en 2023."/>
    <s v="Resultados Encuesta sobre Ambiente y Desempeño Institucional Nacional (EDI) publicados por el DANE"/>
    <n v="79.2"/>
    <n v="79.2"/>
    <n v="80.2"/>
    <n v="81.2"/>
    <n v="82.2"/>
    <n v="83.2"/>
    <n v="79.2"/>
    <n v="0"/>
    <n v="79.2"/>
    <n v="0"/>
    <n v="0"/>
    <n v="0"/>
    <n v="79.2"/>
    <n v="0"/>
    <n v="0"/>
    <n v="0"/>
    <n v="0"/>
    <n v="0"/>
    <n v="0"/>
    <n v="0"/>
    <n v="0"/>
  </r>
  <r>
    <x v="2"/>
    <s v="Gestión con valores para Resultados"/>
    <s v="8. Facilitar el cumplimiento del Modelo Integrado de Planeación y Gestión y la mejora en los resultados de los índices de Buen Gobierno"/>
    <x v="10"/>
    <s v="Subdirección de Desarrollo Organizacional"/>
    <m/>
    <s v="Eficiencia y desarrollo de capacidades para una gestión moderna del sector educativo"/>
    <s v="6. Desarrollo de capacidades para una gestión moderna del sector educativo"/>
    <m/>
    <s v="6.1. Fortalecimiento de la capacidad de gestión y liderazgo del Ministerio"/>
    <s v="6.1.1. Modelo Integrado de Planeación y Gestión"/>
    <m/>
    <m/>
    <n v="27"/>
    <s v="Subdirección de Desarrollo Organizacional"/>
    <s v="0355"/>
    <s v="Índice de Gestión y Desempeño Institucional del Ministerio de Educación Nacional  evaluado por Función Pública"/>
    <s v="Plan Sectorial"/>
    <s v="X"/>
    <m/>
    <m/>
    <m/>
    <m/>
    <m/>
    <m/>
    <m/>
    <m/>
    <m/>
    <m/>
    <m/>
    <m/>
    <m/>
    <s v="Resultado"/>
    <s v="Anual"/>
    <s v="Flujo"/>
    <s v="Número"/>
    <s v="Indice de Gestión y Desempeño Institucional publicado por el Departamento Administrativo de la Función Pública acorde con lo diligenciado en el FURAG. _x000a__x000a_Notas: _x000a_• Los resultados corresponden a la evaluación de la gestión realizada en la vigencia anterior, pero que se publica en el primer semestre de la siguiente vigencia._x000a_• La meta del cuatrenio corresponde al resultado esperado para 2022 que se publica en 2023."/>
    <s v="Resultados de Gestión y Desempeño Institucional publicados por el DAFP "/>
    <n v="92.4"/>
    <n v="92.4"/>
    <n v="93.5"/>
    <n v="94.5"/>
    <n v="95.6"/>
    <n v="96.6"/>
    <n v="92.4"/>
    <n v="0"/>
    <n v="93.5"/>
    <n v="0"/>
    <n v="0"/>
    <n v="0"/>
    <n v="0"/>
    <n v="0"/>
    <n v="0"/>
    <n v="93.5"/>
    <n v="0"/>
    <n v="0"/>
    <n v="0"/>
    <n v="0"/>
    <n v="0"/>
  </r>
  <r>
    <x v="2"/>
    <s v="Gestión con valores para Resultados"/>
    <s v="8. Facilitar el cumplimiento del Modelo Integrado de Planeación y Gestión y la mejora en los resultados de los índices de Buen Gobierno"/>
    <x v="10"/>
    <s v="Subdirección de Desarrollo Organizacional"/>
    <m/>
    <s v="Eficiencia y desarrollo de capacidades para una gestión moderna del sector educativo"/>
    <s v="6. Desarrollo de capacidades para una gestión moderna del sector educativo"/>
    <m/>
    <s v="6.3. Fortalecimiento de las Entidades Adscritas y Vinculadas"/>
    <s v="6.3.1. Mejora en las políticas de desempeño según los resultados del FURAG como sector"/>
    <m/>
    <m/>
    <n v="27"/>
    <s v="Subdirección de Desarrollo Organizacional"/>
    <s v="0351"/>
    <s v="Posición del Sector Educación acorde con el Índice de Gestión y Desempeño evaluado por Función Pública"/>
    <s v="Plan Sectorial"/>
    <s v="X"/>
    <m/>
    <m/>
    <m/>
    <m/>
    <m/>
    <m/>
    <m/>
    <m/>
    <m/>
    <m/>
    <m/>
    <m/>
    <m/>
    <s v="Resultado"/>
    <s v="Anual"/>
    <s v="Flujo"/>
    <s v="Número"/>
    <s v="Posición del Sector Educación acorde con el Indice de Gestión y Desempeño Sectorial publicado por el Departamento Administrativo de la Función Pública acorde con lo diligenciado por las entidades en el FURAG._x000a__x000a_Notas: _x000a_• Los resultados corresponden a la evaluación de la gestión realizada en la vigencia anterior, pero que se publica en el primer semestre de la siguiente vigencia._x000a_• La meta del cuatrenio corresponde al resultado esperado para 2022 que se publica en 2023."/>
    <s v="Resultados de Gestión y Desempeño Sectorial publicados por el DAFP"/>
    <s v="Tercer puesto entre los 24 sectores"/>
    <s v="1-3"/>
    <s v="1-3"/>
    <s v="1-3"/>
    <s v="1-3"/>
    <s v="1-3"/>
    <n v="3"/>
    <n v="0"/>
    <s v="1-3"/>
    <n v="0"/>
    <n v="0"/>
    <n v="0"/>
    <n v="0"/>
    <n v="0"/>
    <s v="0"/>
    <s v="1-3"/>
    <n v="0"/>
    <n v="0"/>
    <n v="0"/>
    <n v="0"/>
    <n v="0"/>
  </r>
  <r>
    <x v="2"/>
    <s v="Gestión con valores para Resultados"/>
    <s v="9. No aplica"/>
    <x v="11"/>
    <s v="Secretaría General"/>
    <m/>
    <s v="Eficiencia y desarrollo de capacidades para una gestión moderna del sector educativo"/>
    <s v="6. Desarrollo de capacidades para una gestión moderna del sector educativo"/>
    <m/>
    <s v="6.1. Fortalecimiento de la capacidad de gestión y liderazgo del Ministerio"/>
    <m/>
    <m/>
    <m/>
    <m/>
    <s v="Secretaría General"/>
    <s v="0465"/>
    <s v="Porcentaje de procesos finalizados o con decisiones de fondo "/>
    <s v="PAI"/>
    <m/>
    <m/>
    <m/>
    <m/>
    <m/>
    <m/>
    <m/>
    <m/>
    <m/>
    <m/>
    <m/>
    <m/>
    <m/>
    <m/>
    <s v="Gestión"/>
    <s v="mensual"/>
    <s v="Flujo"/>
    <s v="Porcentaje"/>
    <s v="Número  de procesos  finalizados o con decisiones de fondo / Número de procesos iniciados_x000a__x000a_Nota:  Los  procesos iniciados corresponden a las vigencias 2017, 2018 y 2019"/>
    <s v="Informe ejecutivo"/>
    <s v="NA"/>
    <s v="NA"/>
    <n v="1"/>
    <n v="1"/>
    <n v="1"/>
    <n v="1"/>
    <s v="NA"/>
    <s v="NA"/>
    <n v="1"/>
    <n v="8.3333333333333329E-2"/>
    <n v="8.3333333333333329E-2"/>
    <n v="8.3333333333333329E-2"/>
    <n v="8.3333333333333329E-2"/>
    <n v="8.3333333333333329E-2"/>
    <n v="8.3333333333333329E-2"/>
    <n v="8.3333333333333329E-2"/>
    <n v="8.3333333333333329E-2"/>
    <n v="8.3333333333333329E-2"/>
    <n v="8.3333333333333329E-2"/>
    <n v="8.3333333333333329E-2"/>
    <n v="8.3333333333333329E-2"/>
  </r>
  <r>
    <x v="2"/>
    <s v="Gestión con valores para Resultados"/>
    <s v="9. No aplica"/>
    <x v="11"/>
    <s v="Secretaría General"/>
    <m/>
    <s v="Eficiencia y desarrollo de capacidades para una gestión moderna del sector educativo"/>
    <s v="6. Desarrollo de capacidades para una gestión moderna del sector educativo"/>
    <m/>
    <s v="6.1. Fortalecimiento de la capacidad de gestión y liderazgo del Ministerio"/>
    <m/>
    <m/>
    <m/>
    <m/>
    <s v="Secretaría General"/>
    <s v="0466"/>
    <s v="Número de actividades de prevención realizadas"/>
    <s v="PAI"/>
    <m/>
    <m/>
    <m/>
    <m/>
    <m/>
    <m/>
    <m/>
    <m/>
    <m/>
    <m/>
    <m/>
    <m/>
    <m/>
    <m/>
    <s v="Gestión"/>
    <s v="mensual"/>
    <s v="Flujo"/>
    <s v="Número"/>
    <s v="Sumatoria de actividades de prevención de realizadas"/>
    <s v="Informe ejecutivo"/>
    <s v="NA"/>
    <n v="4"/>
    <n v="3"/>
    <n v="3"/>
    <n v="3"/>
    <n v="3"/>
    <n v="4"/>
    <n v="0"/>
    <n v="3"/>
    <n v="0"/>
    <n v="0"/>
    <n v="1"/>
    <n v="0"/>
    <n v="0"/>
    <n v="1"/>
    <n v="0"/>
    <n v="0"/>
    <n v="1"/>
    <n v="0"/>
    <n v="0"/>
    <n v="0"/>
  </r>
  <r>
    <x v="2"/>
    <s v="Gestión con valores para Resultados"/>
    <s v="9. No aplica"/>
    <x v="11"/>
    <s v="Secretaría General"/>
    <m/>
    <s v="Eficiencia y desarrollo de capacidades para una gestión moderna del sector educativo"/>
    <s v="6. Desarrollo de capacidades para una gestión moderna del sector educativo"/>
    <m/>
    <s v="6.1. Fortalecimiento de la capacidad de gestión y liderazgo del Ministerio"/>
    <m/>
    <m/>
    <m/>
    <m/>
    <s v="Secretaría General"/>
    <s v="0467"/>
    <s v="Número de comité de seguimiento realizados"/>
    <s v="PAI"/>
    <m/>
    <m/>
    <m/>
    <m/>
    <m/>
    <m/>
    <m/>
    <m/>
    <m/>
    <m/>
    <m/>
    <m/>
    <m/>
    <m/>
    <s v="Gestión"/>
    <s v="mensual"/>
    <s v="Flujo"/>
    <s v="Número"/>
    <s v="Sumatoria de Comités realizados"/>
    <s v="Actas de reunión"/>
    <s v="NA"/>
    <n v="6"/>
    <n v="6"/>
    <n v="6"/>
    <n v="6"/>
    <n v="6"/>
    <n v="6"/>
    <n v="0"/>
    <n v="6"/>
    <n v="0"/>
    <n v="1"/>
    <n v="0"/>
    <n v="1"/>
    <n v="0"/>
    <n v="1"/>
    <n v="0"/>
    <n v="1"/>
    <n v="0"/>
    <n v="1"/>
    <n v="0"/>
    <n v="1"/>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s v="0419"/>
    <s v="Porcentaje de ejecución del plan de mantenimiento preventivo de los bienes inmuebles"/>
    <s v="PAI"/>
    <m/>
    <m/>
    <m/>
    <m/>
    <m/>
    <m/>
    <m/>
    <m/>
    <m/>
    <m/>
    <m/>
    <m/>
    <m/>
    <m/>
    <s v="Gestión"/>
    <s v="mensual"/>
    <s v="Flujo"/>
    <s v="Porcentaje"/>
    <s v="Actividades ejecutadas del Plan de Mantenimiento de Infraestructura/ Actividades definidas en el Plan de Mantenimiento de infraestructura"/>
    <s v="Informe seguimiento plan de mantenimiento"/>
    <n v="0"/>
    <n v="1"/>
    <n v="1"/>
    <n v="1"/>
    <n v="1"/>
    <n v="1"/>
    <n v="1"/>
    <n v="0"/>
    <n v="1"/>
    <n v="7.4999999999999997E-2"/>
    <n v="7.4999999999999997E-2"/>
    <n v="7.4999999999999997E-2"/>
    <n v="9.1700000000000004E-2"/>
    <n v="7.4999999999999997E-2"/>
    <n v="0.1"/>
    <n v="8.3299999999999999E-2"/>
    <n v="8.3299999999999999E-2"/>
    <n v="7.4999999999999997E-2"/>
    <n v="8.3299999999999999E-2"/>
    <n v="7.4999999999999997E-2"/>
    <n v="0.1084"/>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s v="0421"/>
    <s v="Porcentaje de ahorro programado en el consumo de fotocopias de las dependencias"/>
    <s v="PAI"/>
    <m/>
    <m/>
    <m/>
    <m/>
    <m/>
    <m/>
    <m/>
    <m/>
    <m/>
    <m/>
    <m/>
    <m/>
    <m/>
    <m/>
    <s v="Gestión"/>
    <s v="mensual"/>
    <s v="Flujo"/>
    <s v="Porcentaje"/>
    <s v="Consumo autorizado menos consumo mes / ahorro del 20% programado para la vigencia_x000a__x000a_Nota: Se programa un ahorro del 20%  para la vigencia a partir de los límites autorizados en Circular de Austeridad vigente. "/>
    <s v="Informe seguimiento consumo de fotocopias por dependencia "/>
    <n v="0"/>
    <n v="1"/>
    <n v="1"/>
    <n v="1"/>
    <n v="1"/>
    <n v="1"/>
    <n v="1.3979999999999999"/>
    <n v="0"/>
    <n v="1"/>
    <n v="8.3299999999999999E-2"/>
    <n v="8.3299999999999999E-2"/>
    <n v="8.3299999999999999E-2"/>
    <n v="8.3299999999999999E-2"/>
    <n v="8.3299999999999999E-2"/>
    <n v="8.3299999999999999E-2"/>
    <n v="8.3299999999999999E-2"/>
    <n v="8.3299999999999999E-2"/>
    <n v="8.3299999999999999E-2"/>
    <n v="8.3299999999999999E-2"/>
    <n v="8.3299999999999999E-2"/>
    <n v="8.3699999999999997E-2"/>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s v="0422"/>
    <s v="Porcentaje de Mesas de ayuda administrativas atendidas en los tiempos establecidos"/>
    <s v="PAI"/>
    <m/>
    <m/>
    <m/>
    <m/>
    <m/>
    <m/>
    <m/>
    <m/>
    <m/>
    <m/>
    <m/>
    <m/>
    <m/>
    <m/>
    <s v="Gestión"/>
    <s v="mensual"/>
    <s v="No acumulado"/>
    <s v="Porcentaje"/>
    <s v="Mesa de ayuda administrativas atendidas en los tiempos establecidos / Total de mesas de ayuda administrativas recibidas_x000a__x000a_Nota: Incluye control ingreso y salida de bienes, mantenimiento y arreglos, registro movimientos en el inventario, solicitud de vehículos oficiales, suministros y operación servicios generales."/>
    <s v="Informe seguimiento mesas de ayuda"/>
    <n v="0"/>
    <n v="0.98"/>
    <n v="0.98"/>
    <n v="0.98"/>
    <n v="0.98"/>
    <n v="0.98"/>
    <n v="0.99719999999999998"/>
    <n v="0"/>
    <n v="0.98"/>
    <n v="0.98"/>
    <n v="0.98"/>
    <n v="0.98"/>
    <n v="0.98"/>
    <n v="0.98"/>
    <n v="0.98"/>
    <n v="0.98"/>
    <n v="0.98"/>
    <n v="0.98"/>
    <n v="0.98"/>
    <n v="0.98"/>
    <n v="0.98"/>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s v="0423"/>
    <s v="Porcentaje de bienes en custodia de los colaboradores"/>
    <s v="PAI"/>
    <m/>
    <m/>
    <m/>
    <m/>
    <m/>
    <m/>
    <m/>
    <m/>
    <m/>
    <m/>
    <m/>
    <m/>
    <m/>
    <m/>
    <s v="Gestión"/>
    <s v="Trimestral"/>
    <s v="No acumulado"/>
    <s v="Porcentaje"/>
    <s v="Bienes en custodia de los colaboradores / Bienes asignados y registrados en el Sistema"/>
    <s v="Informe de  bienes en custodia de los colaboradores"/>
    <n v="0"/>
    <n v="0.95"/>
    <n v="0.95"/>
    <n v="0.95"/>
    <n v="0.95"/>
    <n v="0.95"/>
    <n v="0.93"/>
    <n v="0.02"/>
    <n v="0.95"/>
    <n v="0"/>
    <n v="0"/>
    <n v="0.95"/>
    <n v="0"/>
    <n v="0"/>
    <n v="0.95"/>
    <n v="0"/>
    <n v="0"/>
    <n v="0.95"/>
    <n v="0"/>
    <n v="0"/>
    <n v="0.95"/>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s v="0426"/>
    <s v="Porcentaje de avance de los programas ambientales de las sedes del MEN"/>
    <s v="PAI"/>
    <m/>
    <m/>
    <m/>
    <m/>
    <m/>
    <m/>
    <m/>
    <m/>
    <m/>
    <m/>
    <m/>
    <m/>
    <m/>
    <m/>
    <s v="Gestión"/>
    <s v="Trimestral"/>
    <s v="Flujo"/>
    <s v="Porcentaje"/>
    <s v="Número de actividades realizadas de los programas ambientales / Número de actividades programadas"/>
    <s v="Informe seguimiento de los programas ambientales "/>
    <n v="0"/>
    <n v="1"/>
    <n v="1"/>
    <n v="1"/>
    <n v="1"/>
    <n v="1"/>
    <n v="1"/>
    <n v="0"/>
    <n v="1"/>
    <n v="0"/>
    <n v="0"/>
    <n v="0.18"/>
    <n v="0"/>
    <n v="0"/>
    <n v="0.32"/>
    <n v="0"/>
    <n v="0"/>
    <n v="0.22"/>
    <n v="0"/>
    <n v="0"/>
    <n v="0.28000000000000003"/>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m/>
    <s v="Porcentaje de ahorro programado en el consumo de combustible de los vehículos"/>
    <s v="PAI"/>
    <m/>
    <m/>
    <m/>
    <m/>
    <m/>
    <m/>
    <m/>
    <m/>
    <m/>
    <m/>
    <m/>
    <m/>
    <m/>
    <m/>
    <s v="Gestión"/>
    <s v="mensual"/>
    <s v="Flujo"/>
    <s v="Porcentaje"/>
    <s v="Consumo autorizado menos consumo mes / Ahorro del 10% programado para la vigencia_x000a__x000a_Nota: Se programa un ahorro del 10%  para la vigencia a partir de los límites autorizados en Circular de Austeridad vigente. "/>
    <s v="Informe seguimiento consumo de combustible"/>
    <n v="0"/>
    <n v="1"/>
    <n v="1"/>
    <n v="1"/>
    <n v="1"/>
    <n v="1"/>
    <n v="1.4779"/>
    <n v="0"/>
    <n v="1"/>
    <n v="8.3299999999999999E-2"/>
    <n v="8.3299999999999999E-2"/>
    <n v="8.3299999999999999E-2"/>
    <n v="8.3299999999999999E-2"/>
    <n v="8.3299999999999999E-2"/>
    <n v="8.3299999999999999E-2"/>
    <n v="8.3299999999999999E-2"/>
    <n v="8.3299999999999999E-2"/>
    <n v="8.3299999999999999E-2"/>
    <n v="8.3299999999999999E-2"/>
    <n v="8.3299999999999999E-2"/>
    <n v="8.3699999999999997E-2"/>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m/>
    <s v="Porcentaje de avance en la implementación de la herramienta flujo de comisiones en la mesa de ayuda de tecnología"/>
    <s v="PAI"/>
    <m/>
    <m/>
    <m/>
    <m/>
    <m/>
    <m/>
    <m/>
    <m/>
    <m/>
    <m/>
    <m/>
    <m/>
    <m/>
    <m/>
    <s v="Gestión"/>
    <s v="Bimestral"/>
    <s v="Flujo"/>
    <s v="Porcentaje"/>
    <s v="Número de actividades realizadas del plan de trabajo / Número de actividades programadas en el plan de trabajo de implementación de la herramienta"/>
    <s v="Informe seguimiento de implementación de la herramienta"/>
    <s v="NA"/>
    <s v="NA"/>
    <n v="1"/>
    <n v="1"/>
    <n v="1"/>
    <n v="1"/>
    <s v="NA"/>
    <s v="NA"/>
    <n v="1"/>
    <n v="0"/>
    <n v="0"/>
    <n v="0"/>
    <n v="0.2"/>
    <n v="0"/>
    <n v="0.2"/>
    <n v="0"/>
    <n v="0.2"/>
    <n v="0"/>
    <n v="0.2"/>
    <n v="0"/>
    <n v="0.2"/>
  </r>
  <r>
    <x v="2"/>
    <s v="Direccionamiento estratégico y planeación "/>
    <s v="8. Facilitar el cumplimiento del Modelo Integrado de Planeación y Gestión y la mejora en los resultados de los índices de Buen Gobierno"/>
    <x v="12"/>
    <s v="Subdirección de Gestión Administrativ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Administrativa"/>
    <m/>
    <s v="Porcentaje de avance de la implementación del software para el proceso de operación logística"/>
    <s v="PAI"/>
    <m/>
    <m/>
    <m/>
    <m/>
    <m/>
    <m/>
    <m/>
    <m/>
    <m/>
    <m/>
    <m/>
    <m/>
    <m/>
    <m/>
    <s v="Gestión"/>
    <s v="Trimestral"/>
    <s v="Flujo"/>
    <s v="Porcentaje"/>
    <s v="Número de actividades realizadas del plan de trabajo / Número de actividades programadas en el plan de trabajo de implementación del software"/>
    <s v="Informe seguimiento  de implementación del software Logística"/>
    <s v="NA"/>
    <s v="NA"/>
    <n v="1"/>
    <n v="1"/>
    <n v="1"/>
    <n v="1"/>
    <s v="NA"/>
    <s v="NA"/>
    <n v="1"/>
    <n v="0"/>
    <n v="0"/>
    <n v="0.25"/>
    <n v="0"/>
    <n v="0"/>
    <n v="0.25"/>
    <n v="0"/>
    <n v="0"/>
    <n v="0.25"/>
    <n v="0"/>
    <n v="0"/>
    <n v="0.25"/>
  </r>
  <r>
    <x v="2"/>
    <s v="Talento Humano "/>
    <s v="8. Facilitar el cumplimiento del Modelo Integrado de Planeación y Gestión y la mejora en los resultados de los índices de Buen Gobierno"/>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s v="6.1.2. Gestión del Talento Humano del Ministerio"/>
    <m/>
    <m/>
    <n v="28"/>
    <s v="Subdirección de Talento Humano"/>
    <s v="0336"/>
    <s v="Porcentaje de competencias identificadas como críticas para el cumplimiento de las metas estratégicas del Ministerio con programas integrales de desarrollo"/>
    <s v="Plan Sectorial"/>
    <s v="X"/>
    <m/>
    <m/>
    <m/>
    <m/>
    <m/>
    <m/>
    <m/>
    <m/>
    <m/>
    <m/>
    <m/>
    <s v="x"/>
    <m/>
    <s v="Gestión "/>
    <s v="Anual"/>
    <s v="Reducción anual"/>
    <s v="Porcentaje"/>
    <s v="Actividades ejecutadas para la identificación de competencias críticas / Actividades programadas para la identificación de competencias críticas "/>
    <s v="Documento Técnico Competencias identificadas"/>
    <s v="NA"/>
    <s v="NA"/>
    <n v="0.3"/>
    <n v="0.2"/>
    <n v="0.1"/>
    <n v="0.1"/>
    <s v="NA"/>
    <s v="NA"/>
    <n v="0.3"/>
    <n v="0"/>
    <n v="0"/>
    <n v="0"/>
    <n v="0"/>
    <n v="0"/>
    <n v="0"/>
    <n v="0"/>
    <n v="0"/>
    <n v="0"/>
    <n v="0"/>
    <n v="0"/>
    <n v="0.3"/>
  </r>
  <r>
    <x v="2"/>
    <s v="Talento Humano "/>
    <s v="3. Fortalecer el desempeño de los procesos y procedimientos establecidos en el Ministerio de Educación Nacional"/>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s v="6.1.2. Gestión del Talento Humano del Ministerio"/>
    <m/>
    <m/>
    <n v="28"/>
    <s v="Subdirección de Talento Humano"/>
    <s v="0337"/>
    <s v="Porcentaje de avance en la ejecución del Plan de Bienestar e Incentivos"/>
    <s v="Plan Sectorial"/>
    <s v="X"/>
    <m/>
    <m/>
    <m/>
    <m/>
    <m/>
    <m/>
    <m/>
    <m/>
    <m/>
    <m/>
    <m/>
    <s v="x"/>
    <m/>
    <s v="Gestión "/>
    <s v="mensual"/>
    <s v="Flujo"/>
    <s v="Porcentaje"/>
    <s v="Actividades ejecutadas del Plan de Bienestar e Incentivos / Actividades programadas del Plan de Bienestar e Incentivos"/>
    <s v="Plan Operativo Bienestar e Incentivos"/>
    <n v="0"/>
    <n v="0.95"/>
    <n v="1"/>
    <n v="1"/>
    <n v="1"/>
    <n v="1"/>
    <n v="99.56"/>
    <n v="0"/>
    <n v="1"/>
    <n v="0.05"/>
    <n v="0.05"/>
    <n v="0.05"/>
    <n v="0.1"/>
    <n v="0.05"/>
    <n v="0.15"/>
    <n v="0.1"/>
    <n v="0.1"/>
    <n v="0.15"/>
    <n v="0.1"/>
    <n v="0.05"/>
    <n v="0.05"/>
  </r>
  <r>
    <x v="2"/>
    <s v="Talento Humano "/>
    <s v="8. Facilitar el cumplimiento del Modelo Integrado de Planeación y Gestión y la mejora en los resultados de los índices de Buen Gobierno"/>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s v="6.1.2. Gestión del Talento Humano del Ministerio"/>
    <m/>
    <m/>
    <n v="28"/>
    <s v="Subdirección de Talento Humano"/>
    <s v="0338"/>
    <s v="Porcentaje de la planta de personal del Ministerio en modalidad de teletrabajo suplementario"/>
    <s v="Plan Sectorial"/>
    <s v="X"/>
    <m/>
    <m/>
    <m/>
    <m/>
    <m/>
    <m/>
    <m/>
    <m/>
    <m/>
    <m/>
    <m/>
    <m/>
    <m/>
    <s v="Gestión "/>
    <s v="Anual"/>
    <s v="Flujo"/>
    <s v="Porcentaje"/>
    <s v="Planta de personal del Ministerio en modalidad de teletrabajo suplementario / Planta total de personal del Ministerio"/>
    <s v="Plan Operativo Teletrabajo"/>
    <n v="0"/>
    <n v="0.1"/>
    <n v="0.12"/>
    <n v="0.14000000000000001"/>
    <n v="0.16"/>
    <n v="0.16"/>
    <n v="0.04"/>
    <n v="0.06"/>
    <n v="0.12"/>
    <n v="0"/>
    <n v="0"/>
    <n v="0"/>
    <n v="0"/>
    <n v="0"/>
    <n v="0"/>
    <n v="0"/>
    <n v="0"/>
    <n v="0"/>
    <n v="0"/>
    <n v="0"/>
    <n v="0.12"/>
  </r>
  <r>
    <x v="2"/>
    <s v="Talento Humano "/>
    <s v="6. Proteger la seguridad y salud de los servidores y colaboradores del Ministerio de Educación Nacional, previniendo enfermedades y accidentes laborales y promoviendo hábitos de vida saludable."/>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s v="6.1.2. Gestión del Talento Humano del Ministerio"/>
    <m/>
    <m/>
    <n v="28"/>
    <s v="Subdirección de Talento Humano"/>
    <s v="0339"/>
    <s v="Porcentaje de avance en la ejecución del Plan de Seguridad y Salud en el Trabajo"/>
    <s v="Plan Sectorial"/>
    <s v="X"/>
    <m/>
    <m/>
    <m/>
    <m/>
    <m/>
    <m/>
    <m/>
    <m/>
    <m/>
    <m/>
    <m/>
    <s v="x"/>
    <m/>
    <s v="Gestión "/>
    <s v="mensual"/>
    <s v="Flujo"/>
    <s v="Porcentaje"/>
    <s v="Actividades ejecutadas del Plan de Seguridad y Salud en el Trabajo / Actividades programadas del Plan de Seguridad y Salud en el Trabajo"/>
    <s v="Plan Operativo SGSST"/>
    <n v="0"/>
    <n v="1"/>
    <n v="1"/>
    <n v="1"/>
    <n v="1"/>
    <n v="1"/>
    <n v="1"/>
    <n v="0"/>
    <n v="1"/>
    <n v="0.05"/>
    <n v="0.1"/>
    <n v="0.05"/>
    <n v="0.1"/>
    <n v="0.1"/>
    <n v="0.1"/>
    <n v="0.1"/>
    <n v="0.1"/>
    <n v="0.1"/>
    <n v="0.1"/>
    <n v="0.05"/>
    <n v="0.05"/>
  </r>
  <r>
    <x v="2"/>
    <s v="Talento Humano "/>
    <s v="3. Fortalecer el desempeño de los procesos y procedimientos establecidos en el Ministerio de Educación Nacional"/>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s v="6.1.1. Modelo Integrado de Planeación y Gestión"/>
    <m/>
    <m/>
    <n v="28"/>
    <s v="Subdirección de Talento Humano"/>
    <s v="0358"/>
    <s v="Porcentaje de avance en la ejecución del Plan de Capacitación del Ministerio"/>
    <s v="Plan Sectorial"/>
    <s v="X"/>
    <m/>
    <m/>
    <m/>
    <m/>
    <m/>
    <m/>
    <m/>
    <m/>
    <m/>
    <m/>
    <m/>
    <m/>
    <m/>
    <s v="Gestión"/>
    <s v="mensual"/>
    <s v="Flujo"/>
    <s v="Porcentaje"/>
    <s v="Actividades ejecutadas del Plan de capacitación del Ministerio / Actividades programadas del Plan de capacitación del Ministerio"/>
    <s v="Plan Operativo PIC"/>
    <n v="0"/>
    <n v="1"/>
    <n v="1"/>
    <n v="1"/>
    <n v="1"/>
    <n v="1"/>
    <n v="0.97"/>
    <n v="0.03"/>
    <n v="1"/>
    <n v="0.05"/>
    <n v="0.05"/>
    <n v="0.05"/>
    <n v="0.05"/>
    <n v="0.1"/>
    <n v="0.1"/>
    <n v="0.15"/>
    <n v="0.15"/>
    <n v="0.1"/>
    <n v="0.1"/>
    <n v="0.05"/>
    <n v="0.05"/>
  </r>
  <r>
    <x v="2"/>
    <s v="Talento Humano "/>
    <s v="Facilitar el cumplimiento del Modelo Integrado de Planeación y Gestión y la mejora en los resultados de los índices de buen gobierno."/>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m/>
    <m/>
    <m/>
    <n v="28"/>
    <s v="Subdirección de Talento Humano"/>
    <m/>
    <s v="Porcentaje de avance de la actualización de información de los servidores y de la planta de personal en SIGEP ll"/>
    <s v="PAI"/>
    <m/>
    <m/>
    <m/>
    <m/>
    <m/>
    <m/>
    <m/>
    <m/>
    <m/>
    <m/>
    <m/>
    <m/>
    <m/>
    <m/>
    <s v="Gestión"/>
    <s v="Bimestral"/>
    <s v="Flujo"/>
    <s v="Porcentaje"/>
    <s v="Actividades ejecutadas para la actualización de información de los servidores y de la planta de personal en SIGEP ll / Actividades programadas para la actualización de información de los servidores y de la planta de personal en SIGEP ll"/>
    <s v="Plan Operativo SIGEP ll"/>
    <n v="0"/>
    <n v="0.95"/>
    <n v="0.97"/>
    <n v="0.98499999999999999"/>
    <n v="1"/>
    <n v="1"/>
    <n v="0.95050000000000001"/>
    <n v="0"/>
    <n v="0.98499999999999999"/>
    <n v="0"/>
    <n v="0.25"/>
    <n v="0"/>
    <n v="0.15"/>
    <n v="0"/>
    <n v="0.3"/>
    <n v="0"/>
    <n v="0.15"/>
    <n v="0"/>
    <n v="0.05"/>
    <n v="0"/>
    <n v="8.5000000000000006E-2"/>
  </r>
  <r>
    <x v="2"/>
    <s v="Talento Humano "/>
    <s v="3. Fortalecer el desempeño de los procesos y procedimientos establecidos en el Ministerio de Educación Nacional"/>
    <x v="13"/>
    <s v="Subdirección de Talento Humano"/>
    <m/>
    <s v="Eficiencia y desarrollo de capacidades para una gestión moderna del sector educativo"/>
    <s v="6. Desarrollo de capacidades para una gestión moderna del sector educativo"/>
    <m/>
    <s v="6.1. Fortalecimiento de la capacidad de gestión y liderazgo del Ministerio"/>
    <s v="6.1.2. Gestión del Talento Humano del Ministerio"/>
    <m/>
    <m/>
    <n v="28"/>
    <s v="Subdirección de Talento Humano"/>
    <m/>
    <s v="Porcentaje de rotación de la planta de personal del Ministerio"/>
    <s v="Plan Sectorial"/>
    <s v="X"/>
    <m/>
    <m/>
    <m/>
    <m/>
    <m/>
    <m/>
    <m/>
    <m/>
    <m/>
    <m/>
    <m/>
    <m/>
    <m/>
    <s v="Gestión"/>
    <s v="mensual"/>
    <s v="No acumulado"/>
    <s v="Porcentaje"/>
    <s v="(Ingreso de personal - retiro de personal ) /  Planta de Personal_x000a__x000a_Nota: El indicador no será acumulable. La meta de cada mes será 2%. Este representará la volatilidad del indicador que podrá ser negativo o positivo, según la relación de ingresos y retiros. "/>
    <s v="Plan Operativo Ingreso y retiro"/>
    <s v="NA"/>
    <s v="NA"/>
    <n v="0.02"/>
    <n v="0.03"/>
    <n v="0.04"/>
    <n v="0.04"/>
    <s v="NA"/>
    <s v="NA"/>
    <n v="0.02"/>
    <n v="0.02"/>
    <n v="0.02"/>
    <n v="0.02"/>
    <n v="0.02"/>
    <n v="0.02"/>
    <n v="0.02"/>
    <n v="0.02"/>
    <n v="0.02"/>
    <n v="0.02"/>
    <n v="0.02"/>
    <n v="0.02"/>
    <n v="0.02"/>
  </r>
  <r>
    <x v="2"/>
    <s v="Gestión con valores para Resultados"/>
    <m/>
    <x v="14"/>
    <s v="Subdirección de Contratación"/>
    <m/>
    <s v="Eficiencia y desarrollo de capacidades para una gestión moderna del sector educativo"/>
    <s v="6. Desarrollo de capacidades para una gestión moderna del sector educativo"/>
    <m/>
    <s v="6.1. Fortalecimiento de la capacidad de gestión y liderazgo del Ministerio"/>
    <m/>
    <m/>
    <m/>
    <m/>
    <s v="Subdirección de Contratación"/>
    <s v="0460"/>
    <s v="Número de capacitaciones en gestión contractual realizadas "/>
    <s v="PAI"/>
    <m/>
    <m/>
    <m/>
    <m/>
    <m/>
    <m/>
    <m/>
    <m/>
    <m/>
    <m/>
    <m/>
    <m/>
    <m/>
    <m/>
    <s v="Gestión"/>
    <s v="mensual"/>
    <s v="Flujo"/>
    <s v="Número"/>
    <s v="Sumatoria de capacitaciones en gestión contractual realizadas "/>
    <s v="Listas de asistencia"/>
    <n v="10"/>
    <n v="10"/>
    <n v="10"/>
    <n v="10"/>
    <n v="10"/>
    <n v="10"/>
    <n v="11"/>
    <n v="0"/>
    <n v="10"/>
    <n v="0"/>
    <n v="0"/>
    <n v="1"/>
    <n v="2"/>
    <n v="2"/>
    <n v="2"/>
    <n v="1"/>
    <n v="1"/>
    <n v="1"/>
    <n v="0"/>
    <n v="0"/>
    <n v="0"/>
  </r>
  <r>
    <x v="2"/>
    <s v="Gestión con valores para Resultados"/>
    <m/>
    <x v="14"/>
    <s v="Subdirección de Contratación"/>
    <m/>
    <s v="Eficiencia y desarrollo de capacidades para una gestión moderna del sector educativo"/>
    <s v="6. Desarrollo de capacidades para una gestión moderna del sector educativo"/>
    <m/>
    <s v="6.1. Fortalecimiento de la capacidad de gestión y liderazgo del Ministerio"/>
    <m/>
    <m/>
    <m/>
    <m/>
    <s v="Subdirección de Contratación"/>
    <s v="0461"/>
    <s v="Porcentaje de avance en la actualización de documentos del proceso de Gestión Contractual en el SIG de acuerdo con las nuevas versiones de Manuales de Contratación y Supervisión"/>
    <s v="PAI"/>
    <m/>
    <m/>
    <m/>
    <m/>
    <m/>
    <m/>
    <m/>
    <m/>
    <m/>
    <m/>
    <m/>
    <m/>
    <m/>
    <m/>
    <s v="Gestión "/>
    <s v="Trimestral"/>
    <s v="Flujo"/>
    <s v="Porcentaje"/>
    <s v="Documentos actualizados / Documentos por actualizar "/>
    <s v="Informe de documentos actualizados en el SIG"/>
    <s v="NA"/>
    <s v="NA"/>
    <n v="0.8"/>
    <n v="1"/>
    <n v="1"/>
    <n v="1"/>
    <s v="NA"/>
    <s v="NA"/>
    <n v="0.8"/>
    <n v="0"/>
    <n v="0"/>
    <n v="0.1"/>
    <n v="0"/>
    <n v="0"/>
    <n v="0.25"/>
    <n v="0"/>
    <n v="0"/>
    <n v="0.3"/>
    <n v="0"/>
    <n v="0"/>
    <n v="0.15"/>
  </r>
  <r>
    <x v="2"/>
    <s v="Gestión con valores para Resultados"/>
    <m/>
    <x v="14"/>
    <s v="Subdirección de Contratación"/>
    <m/>
    <s v="Eficiencia y desarrollo de capacidades para una gestión moderna del sector educativo"/>
    <s v="6. Desarrollo de capacidades para una gestión moderna del sector educativo"/>
    <m/>
    <s v="6.1. Fortalecimiento de la capacidad de gestión y liderazgo del Ministerio"/>
    <m/>
    <m/>
    <m/>
    <m/>
    <s v="Subdirección de Contratación"/>
    <s v="0462"/>
    <s v="Porcentaje de contratos liquidados "/>
    <s v="PAI"/>
    <m/>
    <m/>
    <m/>
    <m/>
    <m/>
    <m/>
    <m/>
    <m/>
    <m/>
    <m/>
    <m/>
    <m/>
    <m/>
    <m/>
    <s v="Gestión"/>
    <s v="Trimestral"/>
    <s v="Flujo"/>
    <s v="Porcentaje"/>
    <s v="Contratos liquidados / Contratos programados por liquidar en la vigencia_x000a__x000a_Nota: Liquidaciones con informe final radicado en la Subdirección de Contratación."/>
    <s v="Informe Contratos liquidados"/>
    <s v="NA"/>
    <s v="NA"/>
    <n v="1"/>
    <n v="1"/>
    <n v="1"/>
    <n v="1"/>
    <s v="NA"/>
    <s v="NA"/>
    <n v="1"/>
    <n v="0"/>
    <n v="0"/>
    <n v="0.15"/>
    <n v="0"/>
    <n v="0"/>
    <n v="0.25"/>
    <n v="0"/>
    <n v="0"/>
    <n v="0.3"/>
    <n v="0"/>
    <n v="0"/>
    <n v="0.3"/>
  </r>
  <r>
    <x v="2"/>
    <s v="Gestión con valores para Resultados"/>
    <m/>
    <x v="14"/>
    <s v="Subdirección de Contratación"/>
    <m/>
    <s v="Eficiencia y desarrollo de capacidades para una gestión moderna del sector educativo"/>
    <s v="6. Desarrollo de capacidades para una gestión moderna del sector educativo"/>
    <m/>
    <s v="6.1. Fortalecimiento de la capacidad de gestión y liderazgo del Ministerio"/>
    <m/>
    <m/>
    <m/>
    <m/>
    <s v="Subdirección de Contratación"/>
    <s v="0463"/>
    <s v="Número de procesos de contratación apoyados en la etapa de planeación"/>
    <s v="PAI"/>
    <m/>
    <m/>
    <m/>
    <m/>
    <m/>
    <m/>
    <m/>
    <m/>
    <m/>
    <m/>
    <m/>
    <m/>
    <m/>
    <m/>
    <s v="Gestión"/>
    <s v="mensual"/>
    <s v="Flujo"/>
    <s v="Número"/>
    <s v="Sumatoria de de procesos de contratación apoyados_x000a__x000a_Nota: Procesos de contratación con mesa de trabajo realizada y aprobado el estudio previo en NEON."/>
    <s v="Informe de procesos apoyados"/>
    <s v="NA"/>
    <n v="30"/>
    <n v="30"/>
    <n v="30"/>
    <n v="30"/>
    <n v="30"/>
    <n v="44"/>
    <n v="0"/>
    <n v="30"/>
    <n v="0"/>
    <n v="3"/>
    <n v="6"/>
    <n v="6"/>
    <n v="6"/>
    <n v="4"/>
    <n v="4"/>
    <n v="1"/>
    <n v="0"/>
    <n v="0"/>
    <n v="0"/>
    <n v="0"/>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s v="0376"/>
    <s v="Porcentaje de ejecución presupuestal de reservas"/>
    <s v="PAI"/>
    <m/>
    <m/>
    <m/>
    <m/>
    <m/>
    <m/>
    <m/>
    <m/>
    <m/>
    <m/>
    <m/>
    <m/>
    <m/>
    <m/>
    <s v="Gestión"/>
    <s v="mensual"/>
    <s v="Flujo"/>
    <s v="Porcentaje"/>
    <s v="(Reserva pagada+ Reserva liberada) / Reserva constituida"/>
    <s v="Reporte de Ejecución Presupuestal  Reserva"/>
    <n v="0"/>
    <n v="0.98"/>
    <n v="0.98"/>
    <n v="0.98"/>
    <n v="0.98"/>
    <n v="0.98"/>
    <n v="0.99852961636307935"/>
    <n v="0"/>
    <n v="0.98"/>
    <n v="0.75"/>
    <n v="0"/>
    <n v="0.01"/>
    <n v="0.04"/>
    <n v="0.05"/>
    <n v="0"/>
    <n v="0.05"/>
    <n v="0.05"/>
    <n v="0.01"/>
    <n v="0.01"/>
    <n v="0.01"/>
    <n v="0"/>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s v="0378"/>
    <s v="Porcentaje de ejecución presupuestal - total obligado"/>
    <s v="PAI"/>
    <m/>
    <m/>
    <m/>
    <m/>
    <m/>
    <m/>
    <m/>
    <m/>
    <m/>
    <m/>
    <m/>
    <m/>
    <m/>
    <m/>
    <s v="Gestión"/>
    <s v="mensual"/>
    <s v="Flujo"/>
    <s v="Porcentaje"/>
    <s v="Total obligado/ Apropiación inicial"/>
    <s v="Reporte de Ejecución Presupuestal  Vigencia"/>
    <n v="0"/>
    <n v="0.95"/>
    <n v="0.95"/>
    <n v="0.95"/>
    <n v="0.95"/>
    <n v="0.95"/>
    <n v="0.99660000000000004"/>
    <n v="0"/>
    <n v="0.95"/>
    <n v="0.06"/>
    <n v="0.1"/>
    <n v="7.0000000000000007E-2"/>
    <n v="7.0000000000000007E-2"/>
    <n v="7.0000000000000007E-2"/>
    <n v="0.09"/>
    <n v="7.0000000000000007E-2"/>
    <n v="0.09"/>
    <n v="0.04"/>
    <n v="0.12"/>
    <n v="7.0000000000000007E-2"/>
    <n v="0.1"/>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s v="0379"/>
    <s v="Implementación de herramientas tecnológicas"/>
    <s v="PAI"/>
    <m/>
    <m/>
    <m/>
    <m/>
    <m/>
    <m/>
    <m/>
    <m/>
    <m/>
    <m/>
    <m/>
    <m/>
    <m/>
    <m/>
    <s v="Gestión"/>
    <s v="Trimestral"/>
    <s v="Flujo"/>
    <s v="Porcentaje"/>
    <s v="∑n (Avance proyecto * Peso del proyecto)"/>
    <s v="Informe de Avances de Implementación de Herramientas Tecnológicas"/>
    <n v="0"/>
    <n v="1"/>
    <n v="1"/>
    <n v="1"/>
    <n v="1"/>
    <s v="NA"/>
    <n v="0.85"/>
    <n v="0.15"/>
    <n v="1"/>
    <n v="0"/>
    <n v="0"/>
    <n v="0.12"/>
    <n v="0"/>
    <n v="0"/>
    <n v="0.32"/>
    <n v="0"/>
    <n v="0"/>
    <n v="0.28999999999999998"/>
    <n v="0"/>
    <n v="0"/>
    <n v="0.27"/>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s v="0380"/>
    <s v="Porcentaje de avance de informes de legalización recibidos"/>
    <s v="PAI"/>
    <m/>
    <m/>
    <m/>
    <m/>
    <m/>
    <m/>
    <m/>
    <m/>
    <m/>
    <m/>
    <m/>
    <m/>
    <m/>
    <m/>
    <s v="Gestión"/>
    <s v="Trimestral"/>
    <s v="Flujo"/>
    <s v="Porcentaje"/>
    <s v="Informes de legalización recibidos/ (Cantidad de convenios a cierre de vigencia x Frecuencia debida de reporte)"/>
    <s v="Reporte de informes recibidos"/>
    <n v="0"/>
    <n v="0.95"/>
    <n v="0.95"/>
    <n v="0.95"/>
    <n v="0.95"/>
    <s v="NA"/>
    <n v="0.83919999999999995"/>
    <n v="0.11080000000000001"/>
    <n v="0.95"/>
    <n v="0"/>
    <n v="0"/>
    <n v="0.12"/>
    <n v="0"/>
    <n v="0"/>
    <n v="0.28000000000000003"/>
    <n v="0"/>
    <n v="0"/>
    <n v="0.35"/>
    <n v="0"/>
    <n v="0"/>
    <n v="0.2"/>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s v="0381"/>
    <s v="Porcentaje de ejecución presupuestal - total comprometido"/>
    <s v="PAI"/>
    <m/>
    <m/>
    <m/>
    <m/>
    <m/>
    <m/>
    <m/>
    <m/>
    <m/>
    <m/>
    <m/>
    <m/>
    <m/>
    <m/>
    <s v="Gestión"/>
    <s v="mensual"/>
    <s v="Flujo"/>
    <s v="Porcentaje"/>
    <s v="Total comprometido/ Apropiación inicial"/>
    <s v="Reporte de Ejecución Presupuestal  Vigencia"/>
    <n v="0"/>
    <n v="0.99"/>
    <n v="0.98"/>
    <n v="0.98"/>
    <n v="0.98"/>
    <n v="0.98"/>
    <n v="0.99990000000000001"/>
    <n v="0"/>
    <n v="0.98"/>
    <n v="0.31"/>
    <n v="7.0000000000000007E-2"/>
    <n v="0.05"/>
    <n v="0.05"/>
    <n v="0.06"/>
    <n v="0.05"/>
    <n v="0.08"/>
    <n v="0.05"/>
    <n v="0.08"/>
    <n v="0.08"/>
    <n v="0.02"/>
    <n v="0.08"/>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s v="0382"/>
    <s v="Porcentaje PAC Ejecutado"/>
    <s v="PAI"/>
    <m/>
    <m/>
    <m/>
    <m/>
    <m/>
    <m/>
    <m/>
    <m/>
    <m/>
    <m/>
    <m/>
    <m/>
    <m/>
    <m/>
    <s v="Gestión"/>
    <s v="mensual"/>
    <s v="No acumulado"/>
    <s v="Porcentaje"/>
    <s v="PAC  Ejecutado/ PAC Programado_x000a__x000a_Nota: Este indicador no es acumulable de un periodo a otro dentro de la vigencia."/>
    <s v="Reporte Mensual INPANUT - SIIF MINHACIENDA"/>
    <n v="0"/>
    <n v="0.95"/>
    <n v="0.95"/>
    <n v="0.95"/>
    <n v="0.95"/>
    <n v="0.95"/>
    <n v="0.99852961636307935"/>
    <n v="0"/>
    <n v="0.95"/>
    <n v="0.95"/>
    <n v="0.95"/>
    <n v="0.95"/>
    <n v="0.95"/>
    <n v="0.95"/>
    <n v="0.95"/>
    <n v="0.95"/>
    <n v="0.95"/>
    <n v="0.95"/>
    <n v="0.95"/>
    <n v="0.95"/>
    <n v="0.95"/>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m/>
    <s v="Porcentaje de registros de embargos realizados"/>
    <s v="PAI"/>
    <m/>
    <m/>
    <m/>
    <m/>
    <m/>
    <m/>
    <m/>
    <m/>
    <m/>
    <m/>
    <m/>
    <m/>
    <m/>
    <m/>
    <s v="Gestión"/>
    <s v="Trimestral"/>
    <s v="No acumulado"/>
    <s v="Porcentaje"/>
    <s v="Embargos registrados BD / Nota débito embargo_x000a__x000a_Notas: _x000a_• Este indicador no es acumulable de un periodo a otro dentro de la vigencia._x000a_• La periodicidad fue determinada de acuerdo con las fechas de cierre contable las cuales determina la Contaduría General de la Nación, las cuales no han sido actualizadas para la presente vigencia. "/>
    <s v="Informe de embargos ejecutados y registrados efectivamente"/>
    <s v="NA"/>
    <s v="NA"/>
    <n v="1"/>
    <n v="1"/>
    <n v="1"/>
    <s v="NA"/>
    <s v="NA"/>
    <s v="NA"/>
    <n v="1"/>
    <n v="0"/>
    <n v="1"/>
    <n v="0"/>
    <n v="1"/>
    <n v="0"/>
    <n v="0"/>
    <n v="1"/>
    <n v="0"/>
    <n v="0"/>
    <n v="1"/>
    <n v="0"/>
    <n v="0"/>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m/>
    <s v="Porcentaje de recaudo recursos Ley 21 de 1982"/>
    <s v="PAI"/>
    <m/>
    <m/>
    <m/>
    <m/>
    <m/>
    <m/>
    <m/>
    <m/>
    <m/>
    <m/>
    <m/>
    <m/>
    <m/>
    <m/>
    <s v="Gestión"/>
    <s v="Trimestral"/>
    <s v="Flujo"/>
    <s v="Porcentaje"/>
    <s v="Monto recaudado/ Monto proyectado de recaudo"/>
    <s v="Informe de avance de recaudo"/>
    <s v="NA"/>
    <s v="NA"/>
    <n v="1"/>
    <n v="1"/>
    <n v="1"/>
    <n v="1"/>
    <s v="NA"/>
    <s v="NA"/>
    <n v="1"/>
    <n v="0"/>
    <n v="0"/>
    <n v="0.18720000000000001"/>
    <n v="0"/>
    <n v="0"/>
    <n v="0.22900000000000001"/>
    <n v="0"/>
    <n v="0"/>
    <n v="0.28620000000000001"/>
    <n v="0"/>
    <n v="0"/>
    <n v="0.29759999999999998"/>
  </r>
  <r>
    <x v="2"/>
    <s v="Gestión con valores para Resultados"/>
    <s v="3. Fortalecer el desempeño de los procesos y procedimientos establecidos en el Ministerio de Educación Nacional"/>
    <x v="15"/>
    <s v="Subdirección de Gestión Financiera"/>
    <m/>
    <s v="Eficiencia y desarrollo de capacidades para una gestión moderna del sector educativo"/>
    <s v="6. Desarrollo de capacidades para una gestión moderna del sector educativo"/>
    <m/>
    <s v="6.1. Fortalecimiento de la capacidad de gestión y liderazgo del Ministerio"/>
    <m/>
    <m/>
    <m/>
    <m/>
    <s v="Subdirección de Gestión Financiera"/>
    <m/>
    <s v="Porcentaje de recaudo recursos Ley 1697 de 2013"/>
    <s v="PAI"/>
    <m/>
    <m/>
    <m/>
    <m/>
    <m/>
    <m/>
    <m/>
    <m/>
    <m/>
    <m/>
    <m/>
    <m/>
    <m/>
    <m/>
    <s v="Gestión"/>
    <s v="Semestral"/>
    <s v="Flujo"/>
    <s v="Porcentaje"/>
    <s v="Monto recaudado / Monto proyectado de recaudo_x000a__x000a_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
    <s v="Informe de avance de recaudo"/>
    <s v="NA"/>
    <s v="NA"/>
    <n v="1"/>
    <n v="1"/>
    <n v="1"/>
    <n v="1"/>
    <s v="NA"/>
    <s v="NA"/>
    <n v="1"/>
    <n v="0.57299999999999995"/>
    <n v="0"/>
    <n v="0"/>
    <n v="0"/>
    <n v="0"/>
    <n v="0"/>
    <n v="0.42699999999999999"/>
    <n v="0"/>
    <n v="0"/>
    <n v="0"/>
    <n v="0"/>
    <n v="0"/>
  </r>
  <r>
    <x v="3"/>
    <s v="Direccionamiento estratégico y planeación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s v="0446"/>
    <s v="Porcentaje de avance en el diseño e implementación del micrositio de información estadística sectorial"/>
    <s v="PAI"/>
    <m/>
    <m/>
    <m/>
    <m/>
    <m/>
    <m/>
    <m/>
    <m/>
    <m/>
    <m/>
    <m/>
    <m/>
    <m/>
    <m/>
    <s v="Gestión "/>
    <s v="Trimestral"/>
    <s v="Acumulado"/>
    <s v="Porcentaje"/>
    <s v="Sumatoria: (((A+B)*20%)+(C*20%)+(D*20%)+(E*20%))_x000a_A.Definición de la estructura del micrositio _x000a_B.Plan de acción (interno y con las dependencias involucradas)_x000a_C.Prototipo del micrositio_x000a_D.Fase I del prototipo desarrollado_x000a_E. Fase II  desarrollada"/>
    <s v="De acuerdo a los entregables definidos en el formato de hitos"/>
    <n v="0"/>
    <n v="0"/>
    <n v="0.8"/>
    <n v="1"/>
    <s v="-"/>
    <n v="1"/>
    <n v="0"/>
    <m/>
    <n v="0.8"/>
    <m/>
    <m/>
    <n v="0.2"/>
    <m/>
    <m/>
    <n v="0.2"/>
    <m/>
    <m/>
    <n v="0.2"/>
    <m/>
    <m/>
    <n v="0.2"/>
  </r>
  <r>
    <x v="3"/>
    <s v="Evaluación de Resultados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s v="nuevo"/>
    <s v="Número de boletines elaborados con información sobre desempeño sectorial según avances en Plan Nacional de Desarrollo y Plan de Acción Institucional (PAI) "/>
    <s v="PAI"/>
    <m/>
    <m/>
    <m/>
    <m/>
    <m/>
    <m/>
    <m/>
    <m/>
    <m/>
    <m/>
    <m/>
    <m/>
    <m/>
    <m/>
    <s v="Gestión "/>
    <s v="Trimestral"/>
    <s v="Acumulado"/>
    <s v="Número"/>
    <s v="Sumatoria de los boletines publicados"/>
    <s v="Boletines publicados"/>
    <n v="0"/>
    <n v="0"/>
    <n v="4"/>
    <n v="4"/>
    <n v="4"/>
    <n v="12"/>
    <n v="0"/>
    <m/>
    <n v="4"/>
    <m/>
    <m/>
    <m/>
    <n v="1"/>
    <m/>
    <n v="1"/>
    <m/>
    <m/>
    <n v="1"/>
    <m/>
    <m/>
    <n v="1"/>
  </r>
  <r>
    <x v="3"/>
    <s v="Direccionamiento estratégico y planeación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s v="0449"/>
    <s v="Número de anuarios estadísticos sectoriales publicados (nacional, departamentales  y para las ETC)"/>
    <s v="PAI"/>
    <m/>
    <m/>
    <m/>
    <m/>
    <m/>
    <m/>
    <m/>
    <m/>
    <m/>
    <m/>
    <m/>
    <m/>
    <m/>
    <m/>
    <s v="Gestión "/>
    <s v="Semestral"/>
    <s v="Acumulado"/>
    <s v="Número"/>
    <s v="Sumatoria de los anuarios estadisticos publicados_x000a__x000a_*Nota: Comprende los anuarios nacional y para las Entidades Territoriales Certificadas (ETC)."/>
    <s v="Anuarios estadísticos publicados"/>
    <n v="0"/>
    <n v="0"/>
    <n v="130"/>
    <n v="130"/>
    <n v="130"/>
    <n v="390"/>
    <n v="0"/>
    <m/>
    <n v="130"/>
    <m/>
    <m/>
    <m/>
    <m/>
    <m/>
    <n v="1"/>
    <n v="129"/>
    <m/>
    <m/>
    <m/>
    <m/>
    <m/>
  </r>
  <r>
    <x v="3"/>
    <s v="Direccionamiento estratégico y planeación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s v="nuevo"/>
    <s v="Porcentaje de avance en la implementación de la estrategia para integrar y centralizar la información estadística sectorial (Repórtate)"/>
    <s v="PAI"/>
    <m/>
    <m/>
    <m/>
    <m/>
    <m/>
    <m/>
    <m/>
    <m/>
    <m/>
    <m/>
    <m/>
    <m/>
    <m/>
    <m/>
    <s v="Gestión "/>
    <s v="Trimestral"/>
    <s v="Acumulado"/>
    <s v="Porcentaje"/>
    <s v="Sumatoria de los hitos definidos en el formato de hitos "/>
    <s v="De acuerdo a los entregables definidos en el formato de hitos"/>
    <n v="0"/>
    <n v="0.6"/>
    <n v="0.4"/>
    <s v="-"/>
    <s v="-"/>
    <n v="1"/>
    <n v="0"/>
    <m/>
    <n v="0.4"/>
    <m/>
    <m/>
    <n v="5"/>
    <m/>
    <m/>
    <n v="10"/>
    <m/>
    <m/>
    <n v="20"/>
    <m/>
    <m/>
    <n v="5"/>
  </r>
  <r>
    <x v="3"/>
    <s v="Evaluación de Resultados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s v="0450"/>
    <s v="Número de documentos elaborados con análisis de temáticas relevantes para el seguimiento y redireccionamiento estratégico de la política educativa 2018 - 2022"/>
    <s v="PAI"/>
    <m/>
    <m/>
    <m/>
    <m/>
    <m/>
    <m/>
    <m/>
    <m/>
    <m/>
    <m/>
    <m/>
    <m/>
    <m/>
    <m/>
    <s v="Gestión "/>
    <s v="Trimestral"/>
    <s v="Acumulado"/>
    <s v="Número"/>
    <s v="Sumatoria de los documentos elaborados"/>
    <s v="Documentos elaborados"/>
    <n v="0"/>
    <n v="2"/>
    <n v="4"/>
    <n v="4"/>
    <n v="4"/>
    <n v="14"/>
    <n v="0"/>
    <m/>
    <n v="4"/>
    <m/>
    <m/>
    <m/>
    <m/>
    <n v="1"/>
    <m/>
    <m/>
    <n v="1"/>
    <m/>
    <n v="2"/>
    <m/>
    <m/>
  </r>
  <r>
    <x v="3"/>
    <s v="Evaluación de Resultados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m/>
    <s v="Porcentaje de avance en el diseño y desarrollo del tablero de seguimiento al Plan de Accion Insitucional (físico y financiero)"/>
    <s v="PAI"/>
    <m/>
    <m/>
    <m/>
    <m/>
    <m/>
    <m/>
    <m/>
    <m/>
    <m/>
    <m/>
    <m/>
    <m/>
    <m/>
    <m/>
    <s v="Gestión "/>
    <s v="Trimestral"/>
    <s v="Acumulado"/>
    <s v="Porcentaje"/>
    <s v="Sumatoria de los hitos definidos en el formato de hitos "/>
    <s v="De acuerdo a los entregables definidos en el formato de hitos"/>
    <n v="0"/>
    <n v="0"/>
    <n v="100"/>
    <s v="-"/>
    <s v="-"/>
    <n v="100"/>
    <n v="0"/>
    <n v="0"/>
    <n v="100"/>
    <m/>
    <m/>
    <n v="0.5"/>
    <m/>
    <m/>
    <n v="0.5"/>
    <m/>
    <m/>
    <m/>
    <m/>
    <m/>
    <m/>
  </r>
  <r>
    <x v="3"/>
    <s v="Evaluación de Resultados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m/>
    <s v="Porcentaje de avance en el diseño y desarrollo de tablero de seguimiento a la ejecución de los recursos del SGP"/>
    <s v="PAI"/>
    <m/>
    <m/>
    <m/>
    <m/>
    <m/>
    <m/>
    <m/>
    <m/>
    <m/>
    <m/>
    <m/>
    <m/>
    <m/>
    <m/>
    <s v="Gestión "/>
    <s v="Trimestral"/>
    <s v="Acumulado"/>
    <s v="Porcentaje"/>
    <s v="Sumatoria de los hitos definidos en el formato de hitos "/>
    <s v="De acuerdo a los entregables definidos en el formato de hitos"/>
    <n v="0"/>
    <n v="0"/>
    <n v="100"/>
    <s v="-"/>
    <s v="-"/>
    <n v="100"/>
    <m/>
    <m/>
    <n v="100"/>
    <m/>
    <m/>
    <n v="0.3"/>
    <m/>
    <m/>
    <n v="0.2"/>
    <m/>
    <n v="0.2"/>
    <m/>
    <m/>
    <m/>
    <n v="0.3"/>
  </r>
  <r>
    <x v="3"/>
    <s v="Direccionamiento estratégico y planeación "/>
    <s v="9. No aplica"/>
    <x v="16"/>
    <s v="Oficina Asesora de Planeación y Finanzas"/>
    <s v="No aplica"/>
    <s v="Eficiencia y desarrollo de capacidades para una gestión moderna del sector educativo"/>
    <s v="6. Desarrollo de capacidades para una gestión moderna del sector educativo"/>
    <m/>
    <s v="6.1. Fortalecimiento de la capacidad de gestión y liderazgo del Ministerio"/>
    <s v="No aplica"/>
    <s v="031"/>
    <s v="Oficina Asesora de Planeación y Finanzas"/>
    <s v="031"/>
    <s v="Oficina Asesora de Planeación y Finanzas"/>
    <s v="0459"/>
    <s v="Recursos del Sistema General de Regalías (SGR) aprobados para el sector educativo "/>
    <s v="PAI"/>
    <m/>
    <m/>
    <m/>
    <m/>
    <m/>
    <m/>
    <m/>
    <m/>
    <m/>
    <m/>
    <m/>
    <m/>
    <m/>
    <m/>
    <s v="Gestión "/>
    <s v="Semestral"/>
    <s v="Acumulado"/>
    <s v="Número"/>
    <s v="Sumatoria de los recursos del Sistema General de Regalías (SGR) aprobados para el sector educativo "/>
    <s v="Actas de las sesiones de los Órganos Colegiados de Administración y Decisión (OCAD) en las que se aprueban los recursos"/>
    <n v="529946929958"/>
    <n v="1000000000000"/>
    <n v="1100000000000"/>
    <n v="1200000000000"/>
    <n v="1200000000000"/>
    <n v="1200000000000"/>
    <n v="1000000000000"/>
    <m/>
    <n v="1100000000000"/>
    <m/>
    <m/>
    <m/>
    <m/>
    <m/>
    <n v="550000000000"/>
    <m/>
    <m/>
    <m/>
    <m/>
    <m/>
    <n v="550000000000"/>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2"/>
    <s v="Número de sesiones del Comité Institucional de Coordinación de Control Interno realizadas"/>
    <s v="PAI"/>
    <m/>
    <m/>
    <m/>
    <m/>
    <m/>
    <m/>
    <m/>
    <m/>
    <m/>
    <m/>
    <m/>
    <m/>
    <m/>
    <m/>
    <s v="Producto"/>
    <s v="Semestral"/>
    <s v="Acumulado"/>
    <s v="Número"/>
    <s v="Número de sesiones del Comité Institucional de Coordinación de Control Interno realizadas / Sesiones del Comité Institucional de Coordinación de Control Interno Programadas"/>
    <s v="Acta de Comité"/>
    <m/>
    <m/>
    <n v="2"/>
    <m/>
    <m/>
    <m/>
    <m/>
    <m/>
    <n v="2"/>
    <m/>
    <m/>
    <m/>
    <m/>
    <m/>
    <m/>
    <m/>
    <m/>
    <m/>
    <m/>
    <m/>
    <m/>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3"/>
    <s v="Número de Informes del Estado de la Gestión del Riesgo presentados"/>
    <s v="PAI"/>
    <m/>
    <m/>
    <m/>
    <m/>
    <m/>
    <m/>
    <m/>
    <m/>
    <m/>
    <m/>
    <m/>
    <m/>
    <m/>
    <m/>
    <s v="Producto"/>
    <s v="Semestral"/>
    <s v="Acumulado"/>
    <s v="Número"/>
    <s v="Número de Informes del Estado de la Gestión del Riesgo presentados / Informes del Estado de la Gestión del Riesgo progrramados"/>
    <s v="Informe"/>
    <m/>
    <m/>
    <n v="2"/>
    <m/>
    <m/>
    <m/>
    <m/>
    <m/>
    <n v="2"/>
    <m/>
    <m/>
    <m/>
    <m/>
    <m/>
    <m/>
    <m/>
    <m/>
    <m/>
    <m/>
    <m/>
    <m/>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4"/>
    <s v="Número de sesiones del Comité Sectorial de Auditoría realizadas"/>
    <s v="PAI"/>
    <m/>
    <m/>
    <m/>
    <m/>
    <m/>
    <m/>
    <m/>
    <m/>
    <m/>
    <m/>
    <m/>
    <m/>
    <m/>
    <m/>
    <s v="Producto"/>
    <s v="Semestral"/>
    <s v="Acumulado"/>
    <s v="Número"/>
    <s v="Número de sesiones del Comité Sectorial de Auditoría realizadas / Total de sesiones del Comité Sectorial de Auditoría programadas"/>
    <s v="Acta de Comité"/>
    <m/>
    <m/>
    <n v="2"/>
    <m/>
    <m/>
    <m/>
    <m/>
    <m/>
    <n v="2"/>
    <m/>
    <m/>
    <m/>
    <m/>
    <m/>
    <m/>
    <m/>
    <m/>
    <m/>
    <m/>
    <m/>
    <m/>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5"/>
    <s v="Número de estrategías implementadas"/>
    <s v="PAI"/>
    <m/>
    <m/>
    <m/>
    <m/>
    <m/>
    <m/>
    <m/>
    <m/>
    <m/>
    <m/>
    <m/>
    <m/>
    <m/>
    <m/>
    <s v="Producto"/>
    <s v="Anual "/>
    <s v="Anual"/>
    <s v="Número"/>
    <s v="Estrategias para fomentar la cultura de autocontrol   implementadas / Estrategias programadas"/>
    <s v="Informe deResultado de la Estrategia"/>
    <m/>
    <m/>
    <n v="1"/>
    <m/>
    <m/>
    <m/>
    <m/>
    <m/>
    <n v="1"/>
    <m/>
    <m/>
    <m/>
    <m/>
    <m/>
    <m/>
    <m/>
    <m/>
    <m/>
    <m/>
    <m/>
    <m/>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6"/>
    <s v="Porcentaje de seguimiento a respuestas entes de control"/>
    <s v="PAI"/>
    <m/>
    <m/>
    <m/>
    <m/>
    <m/>
    <m/>
    <m/>
    <m/>
    <m/>
    <m/>
    <m/>
    <m/>
    <m/>
    <m/>
    <s v="Gestión"/>
    <s v="mensual"/>
    <s v="Anual"/>
    <s v="Porcentaje"/>
    <s v="Numero de solicitudes a las que se realiza seguimiento/ Total de solicitudes recibidas"/>
    <s v="Matriz de seguimiento a respuestas entes de control"/>
    <m/>
    <m/>
    <n v="100"/>
    <m/>
    <m/>
    <m/>
    <m/>
    <m/>
    <n v="100"/>
    <m/>
    <m/>
    <m/>
    <m/>
    <m/>
    <m/>
    <m/>
    <m/>
    <m/>
    <m/>
    <m/>
    <m/>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7"/>
    <s v="Porcentaje de seguimiento a las acciones de mejora"/>
    <s v="PAI"/>
    <m/>
    <m/>
    <m/>
    <m/>
    <m/>
    <m/>
    <m/>
    <m/>
    <m/>
    <m/>
    <m/>
    <m/>
    <m/>
    <m/>
    <s v="Gestión"/>
    <s v="Trimestral"/>
    <s v="Acumulado"/>
    <s v="Porcentaje"/>
    <s v="Nùmero de seguimientos a las acciones de mejora realizados / Seguimientos a las acciones de mejora programados."/>
    <s v="Publicación Página web"/>
    <m/>
    <m/>
    <n v="100"/>
    <m/>
    <m/>
    <m/>
    <m/>
    <m/>
    <n v="100"/>
    <m/>
    <m/>
    <m/>
    <m/>
    <m/>
    <m/>
    <m/>
    <m/>
    <m/>
    <m/>
    <m/>
    <m/>
  </r>
  <r>
    <x v="3"/>
    <s v="Control Interno"/>
    <s v="Reducir el impacto de los riesgos estratégicos, tácticos y operativos, identificados en cada modelo referencial."/>
    <x v="17"/>
    <s v="Oficina de Control Interno"/>
    <m/>
    <s v="Eficiencia y desarrollo de capacidades para una gestión moderna del sector educativo"/>
    <s v="6. Desarrollo de capacidades para una gestión moderna del sector educativo"/>
    <m/>
    <s v="6.1. Fortalecimiento de la capacidad de gestión y liderazgo del Ministerio"/>
    <m/>
    <m/>
    <m/>
    <m/>
    <s v="N.A."/>
    <s v="0418"/>
    <s v="Porcentaje de auditorías realizadas"/>
    <s v="PAI"/>
    <m/>
    <m/>
    <m/>
    <m/>
    <m/>
    <m/>
    <m/>
    <m/>
    <m/>
    <m/>
    <m/>
    <m/>
    <m/>
    <m/>
    <s v="Gestión"/>
    <s v="mensual"/>
    <s v="Acumulado"/>
    <s v="Porcentaje"/>
    <s v="Auditorías realizadas / auditorías programadas"/>
    <s v="Informes de auditorías"/>
    <m/>
    <m/>
    <n v="100"/>
    <m/>
    <m/>
    <m/>
    <m/>
    <m/>
    <n v="100"/>
    <m/>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Ecosistema digital diseñado e implementado"/>
    <s v="PAI"/>
    <m/>
    <m/>
    <m/>
    <m/>
    <m/>
    <m/>
    <m/>
    <m/>
    <m/>
    <m/>
    <m/>
    <m/>
    <m/>
    <m/>
    <s v="Producto"/>
    <s v="Bimestral"/>
    <s v="Acumulado"/>
    <s v="Número"/>
    <s v="Porcentaje de avance en la elaboración del documento "/>
    <s v="Documento con el diseño e implementación del ecosistema"/>
    <n v="0"/>
    <n v="0"/>
    <n v="1"/>
    <n v="1"/>
    <n v="1"/>
    <n v="1"/>
    <m/>
    <m/>
    <m/>
    <m/>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Número de contenidos educativos desarrollados en el marco de la estrategia Edutainment"/>
    <s v="PAI"/>
    <m/>
    <s v="TD"/>
    <m/>
    <m/>
    <m/>
    <m/>
    <m/>
    <m/>
    <m/>
    <m/>
    <m/>
    <m/>
    <m/>
    <m/>
    <s v="Producto"/>
    <s v="Bimestral"/>
    <s v="Acumulado"/>
    <s v="Número"/>
    <s v="Sumatoria de contenidos educativos y/o guías pedagógicas para la educación inicial, preescolar, básica y media publicados en el marco de la estrategia edutainment"/>
    <s v="Inventario _x000a_Metadatos"/>
    <n v="0"/>
    <n v="450"/>
    <n v="400"/>
    <n v="0"/>
    <n v="0"/>
    <n v="850"/>
    <m/>
    <m/>
    <m/>
    <m/>
    <m/>
    <m/>
    <m/>
    <m/>
    <m/>
    <m/>
    <m/>
    <m/>
    <m/>
    <m/>
    <m/>
  </r>
  <r>
    <x v="3"/>
    <s v="Gestión del conocimiento y la Innovación"/>
    <s v="Aumentar los niveles de satisfacción del cliente y de los grupos de valor."/>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Número de entidades Secretarías de educación implementando proyectos para la tranformación digital para la innovación educativa"/>
    <s v="PAI"/>
    <m/>
    <s v="TD"/>
    <m/>
    <m/>
    <m/>
    <m/>
    <m/>
    <m/>
    <m/>
    <m/>
    <m/>
    <m/>
    <m/>
    <m/>
    <s v="Producto"/>
    <s v="Bimestral"/>
    <s v="Acumulado"/>
    <s v="Número"/>
    <s v="Sumatoria de docentes y/o directivos docentes formados"/>
    <s v="Base de datos"/>
    <n v="0"/>
    <n v="0"/>
    <n v="10"/>
    <n v="0"/>
    <n v="0"/>
    <n v="10"/>
    <n v="0"/>
    <n v="0"/>
    <n v="10"/>
    <n v="0"/>
    <m/>
    <m/>
    <m/>
    <m/>
    <m/>
    <m/>
    <m/>
    <m/>
    <m/>
    <m/>
    <m/>
  </r>
  <r>
    <x v="3"/>
    <s v="Gestión del conocimiento y la Innovación"/>
    <s v="Aumentar los niveles de satisfacción del cliente y de los grupos de valor."/>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Número de docentes, directivos docentes y estudiantes beneficiados por la Ruta STEM+A la cual permitirá actualizar generar estrategias de sensibilización y formación para enfrentar los retos de la cuarta revolución."/>
    <s v="PAI"/>
    <m/>
    <s v="TD"/>
    <m/>
    <m/>
    <m/>
    <m/>
    <m/>
    <m/>
    <m/>
    <m/>
    <m/>
    <m/>
    <m/>
    <m/>
    <s v="Producto"/>
    <s v="Bimestral"/>
    <s v="Acumulado"/>
    <s v="Número"/>
    <s v="Sumatoria de docentes y/o directivos docentes formados"/>
    <s v="Base de datos"/>
    <n v="0"/>
    <n v="0"/>
    <n v="2000"/>
    <n v="1000"/>
    <n v="1000"/>
    <n v="4000"/>
    <n v="0"/>
    <n v="0"/>
    <n v="2000"/>
    <n v="0"/>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Modelo de monitoreo y evaluación diseñado e implementado que identifique aspectos de Innovación educativa desarrollados en programas e iniciativas que se implementen  en el entorno  educativo con tecnologías digitales"/>
    <s v="PAI"/>
    <m/>
    <s v="TPA"/>
    <m/>
    <m/>
    <m/>
    <m/>
    <m/>
    <m/>
    <m/>
    <m/>
    <m/>
    <m/>
    <m/>
    <m/>
    <s v="Producto"/>
    <s v="Bimestral"/>
    <s v="Acumulado"/>
    <s v="Número"/>
    <s v="Porcentaje de avance en el cumplimiento de la ejecución de la estrategia"/>
    <s v="Modelo de monitoreo y evaluación"/>
    <n v="0"/>
    <n v="0"/>
    <n v="1"/>
    <n v="1"/>
    <n v="1"/>
    <n v="1"/>
    <n v="0"/>
    <n v="0"/>
    <n v="1"/>
    <n v="0"/>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Estrategia de fomento a la Innovación interna para el sector educativo a través de la puesta en marcha del laboratorio de innovación MEN TERRITORIO CREATIVO, y el componente de innovación educativa de la Escuela de Secretarios  "/>
    <s v="PAI"/>
    <m/>
    <m/>
    <m/>
    <m/>
    <m/>
    <m/>
    <m/>
    <m/>
    <m/>
    <m/>
    <m/>
    <m/>
    <m/>
    <m/>
    <s v="Producto"/>
    <s v="Bimestral"/>
    <s v="Acumulado"/>
    <s v="Número"/>
    <s v="Porcentaje de avance en el cumplimiento de la ejecución de la estrategia"/>
    <s v="Informe con la agenda temática del laboratorio de innovación"/>
    <n v="0"/>
    <n v="0"/>
    <n v="1"/>
    <n v="1"/>
    <n v="1"/>
    <n v="1"/>
    <n v="0"/>
    <n v="0"/>
    <n v="1"/>
    <n v="0"/>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Estrategia pedagógica implementada en Talento Digital e Industrias Culturales y Creativas."/>
    <s v="PAI"/>
    <m/>
    <s v="TPA"/>
    <m/>
    <m/>
    <m/>
    <m/>
    <m/>
    <m/>
    <m/>
    <m/>
    <m/>
    <m/>
    <m/>
    <m/>
    <s v="Producto"/>
    <s v="Bimestral"/>
    <s v="Acumulado"/>
    <s v="Número"/>
    <s v="Sumatoria de instituciones educativas acompañadas con la estrategia de Talento Digital"/>
    <s v="Base de datos"/>
    <n v="0"/>
    <n v="220"/>
    <n v="140"/>
    <n v="140"/>
    <n v="100"/>
    <n v="600"/>
    <n v="0"/>
    <n v="0"/>
    <n v="320"/>
    <n v="0"/>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Articulación del ecosistema de innovación educativa"/>
    <s v="PAI"/>
    <m/>
    <s v="TD"/>
    <m/>
    <m/>
    <m/>
    <m/>
    <m/>
    <m/>
    <m/>
    <m/>
    <m/>
    <m/>
    <m/>
    <m/>
    <s v="Producto"/>
    <s v="Bimestral"/>
    <s v="Acumulado"/>
    <s v="Número"/>
    <s v="Porcentaje de avance en el cumplimiento de la ejecución de la estrategia"/>
    <s v="Informe con las acciones de articulación"/>
    <n v="0"/>
    <n v="0"/>
    <n v="1"/>
    <n v="1"/>
    <n v="0"/>
    <n v="1"/>
    <n v="0"/>
    <n v="0"/>
    <n v="1"/>
    <n v="0"/>
    <m/>
    <m/>
    <m/>
    <m/>
    <m/>
    <m/>
    <m/>
    <m/>
    <m/>
    <m/>
    <m/>
  </r>
  <r>
    <x v="3"/>
    <s v="Gestión del conocimiento y la Innovación"/>
    <s v="Aumentar los niveles de satisfacción del cliente y de los grupos de valor."/>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Fortalecimiento de las capacidades de investigación de docentes de educación preescolar, básica y media en la producción de recursos educativos digitales – RED."/>
    <s v="PAI"/>
    <m/>
    <s v="PND"/>
    <m/>
    <m/>
    <m/>
    <m/>
    <m/>
    <m/>
    <m/>
    <m/>
    <m/>
    <m/>
    <m/>
    <m/>
    <s v="Producto"/>
    <s v="Bimestral"/>
    <s v="Acumulado"/>
    <s v="Número"/>
    <s v="Porcentaje de avance en el cumplimiento de la ejecución de la convocatoria RED"/>
    <s v="Informe de ejecución de la estrategia para lavigencia 2020"/>
    <n v="0"/>
    <n v="0"/>
    <n v="1"/>
    <n v="1"/>
    <n v="0"/>
    <n v="1"/>
    <n v="0"/>
    <n v="0"/>
    <n v="1"/>
    <n v="0"/>
    <m/>
    <m/>
    <m/>
    <m/>
    <m/>
    <m/>
    <m/>
    <m/>
    <m/>
    <m/>
    <m/>
  </r>
  <r>
    <x v="3"/>
    <s v="Gestión del conocimiento y la Innovación"/>
    <s v="Aumentar de manera sostenida el Índice Anual de Desempeño Institucional"/>
    <x v="18"/>
    <s v="Oficina de Innovación Educativa con Uso de Nuevas Tecnologías"/>
    <m/>
    <s v="Brindar una educación con calidad y_x000a_fomentar la permanencia en la educación inicial, preescolar, básica y media"/>
    <s v="2. Apuesta para impulsar una Educación Superior incluyente y de calidad"/>
    <m/>
    <m/>
    <m/>
    <m/>
    <m/>
    <m/>
    <m/>
    <m/>
    <s v="Fortalecimiento de los Centros de Innovación Educativa como nodos articuladores del ecosistema de innovación educativa"/>
    <s v="PAI"/>
    <m/>
    <s v="TD/PND"/>
    <m/>
    <m/>
    <m/>
    <m/>
    <m/>
    <m/>
    <m/>
    <m/>
    <m/>
    <m/>
    <m/>
    <m/>
    <s v="Producto"/>
    <s v="Bimestral"/>
    <s v="Acumulado"/>
    <s v="Número"/>
    <s v="Porcentaje de avance en la ejecución de la estrategia de fortalecimiento"/>
    <s v="Informe con las acciones de fortalecimiento"/>
    <n v="0"/>
    <n v="0"/>
    <n v="1"/>
    <n v="1"/>
    <n v="1"/>
    <n v="1"/>
    <n v="0"/>
    <n v="0"/>
    <n v="1"/>
    <n v="0"/>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3"/>
    <s v="Porcentaje de avance en la construcción de una línea estratégica para la recuperación de recursos embargados_x000a_"/>
    <s v="PAI"/>
    <m/>
    <m/>
    <m/>
    <m/>
    <m/>
    <m/>
    <m/>
    <m/>
    <m/>
    <m/>
    <m/>
    <m/>
    <m/>
    <m/>
    <s v="Gestión"/>
    <s v="mensual"/>
    <s v="Acumulado"/>
    <m/>
    <s v="Sumatoria de las etapas de elaboración de documento:_x000a__x000a_1) Cuentas de cobro por concepto de embargos judiciales conciliadas y no conciliadas 25%._x000a_2) Recuperación de títulos judiciales 25%._x000a_3) Procesos ejecutivos 25%._x000a_4) Desarrollar plan de trabajo 25%."/>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4"/>
    <s v="Porcentaje de avance en la implementación de una línea estratégica para la recuperación de recursos embargados"/>
    <s v="PAI"/>
    <m/>
    <m/>
    <m/>
    <m/>
    <m/>
    <m/>
    <m/>
    <m/>
    <m/>
    <m/>
    <m/>
    <m/>
    <m/>
    <m/>
    <s v="Gestión"/>
    <s v="mensual"/>
    <s v="Acumulado"/>
    <m/>
    <s v="La medición porcentual es mensual a partir de febrero hasta noviembre dándole un valor de 10% a la gestión de cada mes "/>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5"/>
    <s v="Porcentaje de avance en el diseño de una política de prevención del daño antijurídico para convalidaciones y registro calificado_x000a_"/>
    <s v="PAI"/>
    <m/>
    <m/>
    <m/>
    <m/>
    <m/>
    <m/>
    <m/>
    <m/>
    <m/>
    <m/>
    <m/>
    <m/>
    <m/>
    <m/>
    <s v="Gestión"/>
    <s v="mensual"/>
    <s v="Acumulado"/>
    <m/>
    <s v="Sumatoria de las etapas de elaboración de documento: _x000a_1) Alistamiento de la informacion 25%._x000a_2) fase 1 analisis de litigiosidad 25%._x000a_3) Fase 2 analisis de causas 25%._x000a_4) Fase 3  plan de accion 25%."/>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6"/>
    <s v="Porcentaje de avance en la implementación de una política de prevención del daño antijurídico para convalidaciones y registro calificado"/>
    <s v="PAI"/>
    <m/>
    <m/>
    <m/>
    <m/>
    <m/>
    <m/>
    <m/>
    <m/>
    <m/>
    <m/>
    <m/>
    <m/>
    <m/>
    <m/>
    <s v="Gestión"/>
    <s v="mensual"/>
    <s v="Acumulado"/>
    <m/>
    <s v="1) Informar de la política de prevención a las áreas misionales 25%._x000a_2) Sensibilización con las áreas misionales 25%._x000a_3) Ejecución de la política de prevención 25%._x000a_4) Revisión de avances 25%."/>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7"/>
    <s v="Porcentaje de avance en la creación de una línea  de defensa para los procesos de reliquidación de pensión por jubilación"/>
    <s v="PAI"/>
    <m/>
    <m/>
    <m/>
    <m/>
    <m/>
    <m/>
    <m/>
    <m/>
    <m/>
    <m/>
    <m/>
    <m/>
    <m/>
    <m/>
    <s v="Gestión"/>
    <s v="mensual"/>
    <s v="Acumulado"/>
    <m/>
    <s v="Sumatoria de las etapas de elaboración de documento: _x000a_1) Alistamiento de la información 25%._x000a_2) Fase 1 analisis de argumentos de demandas 25%._x000a_3) Fase 2 analisis de jurisprudencia 25%._x000a_4) Fase 3  estructuración de linea  25%."/>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8"/>
    <s v="Porcentaje de  avance en la implementación de una línea  de defensa para los procesos de reliquidación de pensión por jubilación"/>
    <s v="PAI"/>
    <m/>
    <m/>
    <m/>
    <m/>
    <m/>
    <m/>
    <m/>
    <m/>
    <m/>
    <m/>
    <m/>
    <m/>
    <m/>
    <m/>
    <s v="Gestión"/>
    <s v="mensual"/>
    <s v="Acumulado"/>
    <m/>
    <s v="1) Informar sobre la línea de defensa a las áreas misionales 25%._x000a_2) Sensibilización con las áreas misionales 25%._x000a_3) Ejecución la línea de defensa 25%._x000a_4) Revisión de avances 25%."/>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89"/>
    <s v="Porcentaje de avance en la creación de una línea  de defensa para los procesos de sanción por mora por reliquidación"/>
    <s v="PAI"/>
    <m/>
    <m/>
    <m/>
    <m/>
    <m/>
    <m/>
    <m/>
    <m/>
    <m/>
    <m/>
    <m/>
    <m/>
    <m/>
    <m/>
    <s v="Gestión"/>
    <s v="mensual"/>
    <s v="Acumulado"/>
    <m/>
    <s v="Sumatoria de etapas de elaboración del documento:_x000a_1) Alistamiento de la información 25%._x000a_2) Fase 1 analisis de argumentos de demandas 25%._x000a_3) Fase 2 analisis de jurisprudencia 25%._x000a_4) Fase 3  estructuración de linea  25%."/>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0"/>
    <s v="Porcentaje de avance en la implementación de una línea  de defensa para los procesos de sanción por mora por reliquidación"/>
    <s v="PAI"/>
    <m/>
    <m/>
    <m/>
    <m/>
    <m/>
    <m/>
    <m/>
    <m/>
    <m/>
    <m/>
    <m/>
    <m/>
    <m/>
    <m/>
    <s v="Gestión"/>
    <s v="mensual"/>
    <s v="Acumulado"/>
    <m/>
    <s v="1) Sensibilización con las áreas misionales 25%._x000a_2) Expedición de actos necesarios para ejecutar la política 25%._x000a_3) Ejecución de la línea de defensa 5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1"/>
    <s v="Porcentaje de avance en la estrategia que permita articular y unificar criterios en todo el Ministerio para emitir conceptos jurídicos"/>
    <s v="PAI"/>
    <m/>
    <m/>
    <m/>
    <m/>
    <m/>
    <m/>
    <m/>
    <m/>
    <m/>
    <m/>
    <m/>
    <m/>
    <m/>
    <m/>
    <s v="Gestión"/>
    <s v="mensual"/>
    <s v="Acumulado"/>
    <m/>
    <s v="Sumatoria de etapas en la construcción de la circular: _x000a_1. Estudio de caso, mesas de trabajo con responsables 30%._x000a_2. Definición de directrices y lineamientos para emitir conceptos jurídicos 30%._x000a_3. Revisión y aprobación de documento 20%_x000a_4. Publicación y socialización 2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2"/>
    <s v="Porcentaje de avance en la implementación de la estrategia que permita articular y unificar criterios en todo el Ministerio para emitir conceptos jurídicos"/>
    <s v="PAI"/>
    <m/>
    <m/>
    <m/>
    <m/>
    <m/>
    <m/>
    <m/>
    <m/>
    <m/>
    <m/>
    <m/>
    <m/>
    <m/>
    <m/>
    <s v="Gestión"/>
    <s v="mensual"/>
    <s v="Acumulado"/>
    <m/>
    <s v="No. de solicitudes internas radicadas de manera informal o fuera del eje temático /Total de solicitudes internas radicadas"/>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3"/>
    <s v="Porcentaje de avance en la construcción de un esquema de planeación de agenda normativa"/>
    <s v="PAI"/>
    <m/>
    <m/>
    <m/>
    <m/>
    <m/>
    <m/>
    <m/>
    <m/>
    <m/>
    <m/>
    <m/>
    <m/>
    <m/>
    <m/>
    <s v="Gestión"/>
    <s v="mensual"/>
    <s v="Acumulado"/>
    <m/>
    <s v="Sumatoria de las etapas de elaboración de documento: _x000a_1. Solicitar a los viceministerios la información acerca de los proyectos de Decretos que querían expedir para regular los múltiples temas del sector educación. 25%_x000a_2. Verificación de los temas a desarrollar y cronograma, para lo cual se solicitó aclaración en algunos de ellos. 50%_x000a_3. remitir a la Secretaría Jurídica de Presidencia y publicación en la página Web de este Ministerio 25%_x000a_"/>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4"/>
    <s v="Porcentaje de avance enla implementación de un esquema de planeación de agenda normativa"/>
    <s v="PAI"/>
    <m/>
    <m/>
    <m/>
    <m/>
    <m/>
    <m/>
    <m/>
    <m/>
    <m/>
    <m/>
    <m/>
    <m/>
    <m/>
    <m/>
    <s v="Gestión"/>
    <s v="mensual"/>
    <s v="Acumulado"/>
    <m/>
    <s v="No. de proyectos normativos expedidos/No. de proyectos normativos programados en esquema"/>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5"/>
    <s v="Porcentaje de avance en el diseño de una estrategia que permita llevar el control y seguimiento a tiempos de respuesta de todos los procesos de cobro persuasivo y coactivo"/>
    <s v="PAI"/>
    <m/>
    <m/>
    <m/>
    <m/>
    <m/>
    <m/>
    <m/>
    <m/>
    <m/>
    <m/>
    <m/>
    <m/>
    <m/>
    <m/>
    <s v="Gestión"/>
    <s v="mensual"/>
    <s v="Acumulado"/>
    <m/>
    <s v="Sumatoria de etapas para el Diseño de estrategia: _x000a_1.Definición del problema 20%, _x000a_2. Propuesta de estrategia 30%, _x000a_3. Procedimiento de implementación 30%, _x000a_4.Conclusión 2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6"/>
    <s v="Porcentaje de avance en  el diseño de una estrategia que permita llevar el control y seguimiento a tiempos de respuesta de todos los procesos de cobro persuasivo y coactivo"/>
    <s v="PAI"/>
    <m/>
    <m/>
    <m/>
    <m/>
    <m/>
    <m/>
    <m/>
    <m/>
    <m/>
    <m/>
    <m/>
    <m/>
    <m/>
    <m/>
    <s v="Gestión"/>
    <s v="mensual"/>
    <s v="Acumulado"/>
    <m/>
    <s v="Implementación de estrategia: Número de solicitudes recibidas por correo / Número de solicitudes radicadas en el sistema y contestadas."/>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7"/>
    <s v="Tasa de éxito procesal_x000a_"/>
    <s v="PAI"/>
    <m/>
    <m/>
    <m/>
    <m/>
    <m/>
    <m/>
    <m/>
    <m/>
    <m/>
    <m/>
    <m/>
    <m/>
    <m/>
    <m/>
    <s v="Gestión"/>
    <s v="mensual"/>
    <s v="Acumulado"/>
    <m/>
    <s v="((Número de procesos en contra de la entidad terminados con fallo favorable / Total número de procesos en contra de la entidad terminados))*10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8"/>
    <s v="Variación de cantidades de demandas"/>
    <s v="PAI"/>
    <m/>
    <m/>
    <m/>
    <m/>
    <m/>
    <m/>
    <m/>
    <m/>
    <m/>
    <m/>
    <m/>
    <m/>
    <m/>
    <m/>
    <s v="Gestión"/>
    <s v="Semestral"/>
    <s v="Acumulado"/>
    <m/>
    <s v="((Número de demandas en contra de la entidad del año en curso / Número de demandas en contra de la entidad del año anterior) - 1) * 10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399"/>
    <s v="Correlacion entre solicitudes de Conciliación no aprobadas en comité de conciliación y procesos perdidos en primera instancia."/>
    <s v="PAI"/>
    <m/>
    <m/>
    <m/>
    <m/>
    <m/>
    <m/>
    <m/>
    <m/>
    <m/>
    <m/>
    <m/>
    <m/>
    <m/>
    <m/>
    <s v="Gestión"/>
    <s v="Semestral"/>
    <s v="Acumulado"/>
    <m/>
    <s v="(Número total de casos perdidos en primera instancia que responden a conciliaciones no aprobadas por el comité de conciliación / Número total de solicitudes de conciliación no aprobadas por el comité de conciliación ) * 10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0"/>
    <s v="Tiempo promedio que demora la entidad en el pago de Sentencias y M.A.S.C."/>
    <s v="PAI"/>
    <m/>
    <m/>
    <m/>
    <m/>
    <m/>
    <m/>
    <m/>
    <m/>
    <m/>
    <m/>
    <m/>
    <m/>
    <m/>
    <m/>
    <s v="Gestión"/>
    <s v="Semestral"/>
    <s v="Acumulado"/>
    <m/>
    <s v="Tiempo de pago de sent. o MASC 1 en días+ tiempo de pago sent. o MASC 2 en días + tiempo de pago de sentencia o MASC 3 en días +………/ Número total de sentencias o MASC pagadas en vigencia fiscal) "/>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1"/>
    <s v="Oportunidad en la emisión de conceptos externos"/>
    <s v="PAI"/>
    <m/>
    <m/>
    <m/>
    <m/>
    <m/>
    <m/>
    <m/>
    <m/>
    <m/>
    <m/>
    <m/>
    <m/>
    <m/>
    <m/>
    <m/>
    <m/>
    <m/>
    <m/>
    <m/>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2"/>
    <s v="Oportunidad en la emisión de conceptos internos"/>
    <s v="PAI"/>
    <m/>
    <m/>
    <m/>
    <m/>
    <m/>
    <m/>
    <m/>
    <m/>
    <m/>
    <m/>
    <m/>
    <m/>
    <m/>
    <m/>
    <m/>
    <m/>
    <m/>
    <m/>
    <m/>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3"/>
    <s v="Porcentaje  de acciones de tutelas tramitadas "/>
    <s v="PAI"/>
    <m/>
    <m/>
    <m/>
    <m/>
    <m/>
    <m/>
    <m/>
    <m/>
    <m/>
    <m/>
    <m/>
    <m/>
    <m/>
    <m/>
    <m/>
    <m/>
    <m/>
    <m/>
    <m/>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4"/>
    <s v="Variación número de Tutelas que invoquen derecho de petición del año en curso con respecto al año anterior"/>
    <s v="PAI"/>
    <m/>
    <m/>
    <m/>
    <m/>
    <m/>
    <m/>
    <m/>
    <m/>
    <m/>
    <m/>
    <m/>
    <m/>
    <m/>
    <m/>
    <m/>
    <m/>
    <m/>
    <m/>
    <m/>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5"/>
    <s v="Porcentaje de proyectos normativos gestionados"/>
    <s v="PAI"/>
    <m/>
    <m/>
    <m/>
    <m/>
    <m/>
    <m/>
    <m/>
    <m/>
    <m/>
    <m/>
    <m/>
    <m/>
    <m/>
    <m/>
    <m/>
    <m/>
    <m/>
    <m/>
    <m/>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6"/>
    <s v="Porcentaje de recursos recaudados por gestión de cobro coactivo respecto el año anterior"/>
    <s v="PAI"/>
    <m/>
    <m/>
    <m/>
    <m/>
    <m/>
    <m/>
    <m/>
    <m/>
    <m/>
    <m/>
    <m/>
    <m/>
    <m/>
    <m/>
    <m/>
    <m/>
    <m/>
    <m/>
    <m/>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7"/>
    <s v="Oportunidad en la emisión de conceptos internos"/>
    <s v="PAI"/>
    <m/>
    <m/>
    <m/>
    <m/>
    <m/>
    <m/>
    <m/>
    <m/>
    <m/>
    <m/>
    <m/>
    <m/>
    <m/>
    <m/>
    <s v="Gestión"/>
    <s v="mensual"/>
    <s v="Acumulado"/>
    <m/>
    <s v="No. de conceptos internos aprobados por fuera de los tiempos establecidos/ Total de conceptos internos aprobados"/>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8"/>
    <s v="Oportunidad en la emisión de conceptos externos"/>
    <s v="PAI"/>
    <m/>
    <m/>
    <m/>
    <m/>
    <m/>
    <m/>
    <m/>
    <m/>
    <m/>
    <m/>
    <m/>
    <m/>
    <m/>
    <m/>
    <s v="Gestión"/>
    <s v="mensual"/>
    <s v="Acumulado"/>
    <m/>
    <s v="No. de conceptos externos aprobados por fuera de los tiempos establecidos/ Total de conceptos externos aprobados"/>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09"/>
    <s v="Porcentaje  de acciones de tutelas tramitadas "/>
    <s v="PAI"/>
    <m/>
    <m/>
    <m/>
    <m/>
    <m/>
    <m/>
    <m/>
    <m/>
    <m/>
    <m/>
    <m/>
    <m/>
    <m/>
    <m/>
    <s v="Gestión"/>
    <s v="mensual"/>
    <s v="Acumulado"/>
    <m/>
    <s v="No. de acciones de tutelas tramitadas/No de acciones de tutelas recibidas"/>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10"/>
    <s v="Porcentaje  de proyectos normativos gestionados"/>
    <s v="PAI"/>
    <m/>
    <m/>
    <m/>
    <m/>
    <m/>
    <m/>
    <m/>
    <m/>
    <m/>
    <m/>
    <m/>
    <m/>
    <m/>
    <m/>
    <s v="Gestión"/>
    <s v="mensual"/>
    <s v="Acumulado"/>
    <m/>
    <s v="No. de proyectos normativos gestionados/No. de proyectos normativos recibidos"/>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11"/>
    <s v="Porcentaje de recursos recaudados por gestión de cobro coactivo respecto el año anterior"/>
    <s v="PAI"/>
    <m/>
    <m/>
    <m/>
    <m/>
    <m/>
    <m/>
    <m/>
    <m/>
    <m/>
    <m/>
    <m/>
    <m/>
    <m/>
    <m/>
    <s v="Gestión"/>
    <s v="mensual"/>
    <s v="Acumulado"/>
    <m/>
    <s v="(Valor de recursos recaudados del año en curso / Porcentaje de recursos recaudados del año  anterior) - 1) * 100"/>
    <m/>
    <m/>
    <m/>
    <m/>
    <m/>
    <m/>
    <m/>
    <m/>
    <m/>
    <n v="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s v="6.1. Fortalecimiento de la capacidad de gestión y liderazgo del Ministerio"/>
    <s v="6.1. Fortalecimiento de la capacidad de gestión y liderazgo del Ministerio"/>
    <m/>
    <m/>
    <m/>
    <m/>
    <m/>
    <s v="0411"/>
    <s v="Capacitaciones a entidades territoriales sobre aplicación efectiva de PAE y recursos humanos"/>
    <s v="PAI"/>
    <m/>
    <m/>
    <m/>
    <m/>
    <m/>
    <m/>
    <m/>
    <m/>
    <m/>
    <m/>
    <m/>
    <m/>
    <m/>
    <m/>
    <s v="Producto"/>
    <s v="Trimestral"/>
    <s v="Flujo"/>
    <s v="Número"/>
    <s v="Número de capacitaciones realizadas"/>
    <s v="Listado de asistencia, presentación y correos"/>
    <m/>
    <n v="4"/>
    <m/>
    <m/>
    <m/>
    <n v="4"/>
    <m/>
    <m/>
    <m/>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11"/>
    <s v="Mesas de trabajo con las áreas tecnicas de Aseguramiento de la calidad Referentes y evaluación de la calidad educativa, Recursos humanos del sector, Apoyo IES e inspección y vigilancia para establecer canales y estrategias de defensa judicial en temas relevantes"/>
    <s v="PAI"/>
    <m/>
    <m/>
    <m/>
    <m/>
    <m/>
    <m/>
    <m/>
    <m/>
    <m/>
    <m/>
    <m/>
    <m/>
    <m/>
    <m/>
    <s v="Producto"/>
    <s v="Trimestral"/>
    <s v="Acumulado"/>
    <s v="Número"/>
    <s v="Número de mesas de trabajo realizadas"/>
    <s v="Listado de asistencia y correo de convocatoria"/>
    <m/>
    <m/>
    <n v="4"/>
    <m/>
    <m/>
    <n v="4"/>
    <m/>
    <m/>
    <n v="4"/>
    <m/>
    <m/>
    <m/>
    <m/>
    <n v="20"/>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s v="6.1. Fortalecimiento de la capacidad de gestión y liderazgo del Ministerio"/>
    <s v="6.1. Fortalecimiento de la capacidad de gestión y liderazgo del Ministerio"/>
    <m/>
    <m/>
    <m/>
    <m/>
    <m/>
    <s v="0411"/>
    <s v="Incrementar en 20 puntos porcentuales el resultado del FURAG en el componente de Defensa Judicial "/>
    <s v="PAI"/>
    <m/>
    <m/>
    <m/>
    <m/>
    <m/>
    <m/>
    <m/>
    <m/>
    <m/>
    <m/>
    <m/>
    <m/>
    <m/>
    <m/>
    <s v="Gestión "/>
    <s v="Semestral"/>
    <s v="Flujo"/>
    <s v="Porcentaje"/>
    <s v="Resultado obtenido del componenete de Defensa Judicial en FURAG"/>
    <s v="Reporte función pública_x000a_Autodiagnóstico MIPG"/>
    <n v="70"/>
    <m/>
    <n v="90"/>
    <m/>
    <m/>
    <n v="90"/>
    <m/>
    <m/>
    <m/>
    <m/>
    <m/>
    <m/>
    <m/>
    <m/>
    <n v="90"/>
    <m/>
    <m/>
    <m/>
    <m/>
    <m/>
    <n v="90"/>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11"/>
    <s v="Estructurar líneas de defensa sobre tipologías de homologación y cesantías retroactivas"/>
    <s v="PAI"/>
    <m/>
    <m/>
    <m/>
    <m/>
    <m/>
    <m/>
    <m/>
    <m/>
    <m/>
    <m/>
    <m/>
    <m/>
    <m/>
    <m/>
    <s v="Producto"/>
    <s v="Semestral"/>
    <s v="Acumulado"/>
    <s v="Porcentaje"/>
    <s v="Porcentaje de avance en la elaboración del documento que contiene las tipologías diseñadas de homologación y cesantías retroactivas."/>
    <s v="Documento que contenga línea de acción"/>
    <m/>
    <m/>
    <n v="100"/>
    <m/>
    <m/>
    <n v="100"/>
    <m/>
    <m/>
    <n v="100"/>
    <m/>
    <m/>
    <m/>
    <m/>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s v="6.1. Fortalecimiento de la capacidad de gestión y liderazgo del Ministerio"/>
    <s v="6.1. Fortalecimiento de la capacidad de gestión y liderazgo del Ministerio"/>
    <m/>
    <m/>
    <m/>
    <m/>
    <m/>
    <s v="0411"/>
    <s v="Actualizar el  reglamento interno de cartera que señale competencias y lineamientoa para adelantar el procedimiento adminiostrativo de cobro persuasivo y cobro coactivo."/>
    <s v="PAI"/>
    <m/>
    <m/>
    <m/>
    <m/>
    <m/>
    <m/>
    <m/>
    <m/>
    <m/>
    <m/>
    <m/>
    <m/>
    <m/>
    <m/>
    <s v="Producto"/>
    <s v="Trimestral"/>
    <s v="Acumulado"/>
    <s v="Porcentaje"/>
    <s v="Porcentaje de avance en la actualización del reglamento interno de cartera."/>
    <s v="Documento que contenga reglamento interno de cartera"/>
    <m/>
    <m/>
    <n v="100"/>
    <m/>
    <m/>
    <n v="100"/>
    <m/>
    <m/>
    <n v="100"/>
    <m/>
    <m/>
    <m/>
    <n v="100"/>
    <m/>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11"/>
    <s v="Actualizar el procedimiento de ejercer la jurisdicción coactiva de modo que se articule con el reglamento interno de cartera"/>
    <s v="PAI"/>
    <m/>
    <m/>
    <m/>
    <m/>
    <m/>
    <m/>
    <m/>
    <m/>
    <m/>
    <m/>
    <m/>
    <m/>
    <m/>
    <m/>
    <s v="Producto"/>
    <s v="Trimestral"/>
    <s v="Acumulado"/>
    <s v="Porcentaje"/>
    <s v="Porcentaje de avance en la actualización del procedimiento de cobro coactivo"/>
    <s v="Procedimiento actualizado"/>
    <m/>
    <m/>
    <n v="100"/>
    <m/>
    <m/>
    <n v="100"/>
    <m/>
    <m/>
    <m/>
    <m/>
    <m/>
    <m/>
    <m/>
    <n v="100"/>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m/>
    <s v="6.1. Fortalecimiento de la capacidad de gestión y liderazgo del Ministerio"/>
    <m/>
    <m/>
    <m/>
    <m/>
    <m/>
    <s v="0411"/>
    <s v="Actualizar y formalizar en el SIG los procedimientos de defensa judicial activa, defensa judicial pasiva y conciliación extrajudicial donde se determine la  forma de atender las solicitudes de insumos o argumentos técnicos de defensa judicial"/>
    <s v="PAI"/>
    <m/>
    <m/>
    <m/>
    <m/>
    <m/>
    <m/>
    <m/>
    <m/>
    <m/>
    <m/>
    <m/>
    <m/>
    <m/>
    <m/>
    <s v="Producto"/>
    <s v="Semestral"/>
    <s v="Flujo"/>
    <s v="Porcentaje"/>
    <s v="Porcentaje de avance en la actualización de los procedimientos de defensa judicial"/>
    <s v="Procedimientos actualizado"/>
    <m/>
    <m/>
    <n v="100"/>
    <m/>
    <m/>
    <n v="100"/>
    <m/>
    <m/>
    <m/>
    <m/>
    <m/>
    <m/>
    <m/>
    <n v="100"/>
    <m/>
    <m/>
    <m/>
    <m/>
    <m/>
    <m/>
    <m/>
  </r>
  <r>
    <x v="3"/>
    <s v="Gestión con valores para Resultados"/>
    <s v="Aumentar de manera sostenida el Índice Anual de Desempeño Institucional"/>
    <x v="19"/>
    <s v="Oficina Asesora Jurídica"/>
    <m/>
    <s v="Eficiencia y desarrollo de capacidades para una gestión moderna del sector educativo"/>
    <s v="6. Desarrollo de capacidades para una gestión moderna del sector educativo"/>
    <s v="6.1. Fortalecimiento de la capacidad de gestión y liderazgo del Ministerio"/>
    <s v="6.1. Fortalecimiento de la capacidad de gestión y liderazgo del Ministerio"/>
    <m/>
    <m/>
    <m/>
    <m/>
    <m/>
    <s v="0411"/>
    <s v="Mantener un registro actualizado en relación con las solicitudes de conciliación que recibe el Ministerio en el cual se evidencie toda la trazabiliada desde su recepciónhasta el resultado de la audiencia"/>
    <s v="PAI"/>
    <m/>
    <m/>
    <m/>
    <m/>
    <m/>
    <m/>
    <m/>
    <m/>
    <m/>
    <m/>
    <m/>
    <m/>
    <m/>
    <m/>
    <s v="Gestión"/>
    <s v="Trimestral"/>
    <s v="Flujo"/>
    <s v="Porcentaje"/>
    <s v="Base de datos actualizada"/>
    <s v="Base de datos actualizada"/>
    <m/>
    <m/>
    <n v="100"/>
    <m/>
    <m/>
    <n v="100"/>
    <m/>
    <m/>
    <m/>
    <m/>
    <m/>
    <m/>
    <n v="100"/>
    <m/>
    <m/>
    <m/>
    <m/>
    <n v="100"/>
    <m/>
    <m/>
    <n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FEF82DA-1094-4A11-9BAB-3764CF8EED10}"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28" firstHeaderRow="1" firstDataRow="1" firstDataCol="1"/>
  <pivotFields count="59">
    <pivotField axis="axisRow" showAll="0">
      <items count="5">
        <item x="3"/>
        <item x="2"/>
        <item x="1"/>
        <item x="0"/>
        <item t="default"/>
      </items>
    </pivotField>
    <pivotField showAll="0"/>
    <pivotField showAll="0"/>
    <pivotField axis="axisRow" showAll="0">
      <items count="21">
        <item x="0"/>
        <item x="5"/>
        <item x="1"/>
        <item x="4"/>
        <item x="3"/>
        <item x="2"/>
        <item x="8"/>
        <item x="16"/>
        <item x="19"/>
        <item x="17"/>
        <item x="9"/>
        <item x="18"/>
        <item x="7"/>
        <item x="11"/>
        <item x="14"/>
        <item x="10"/>
        <item x="12"/>
        <item x="15"/>
        <item x="1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3"/>
  </rowFields>
  <rowItems count="25">
    <i>
      <x/>
    </i>
    <i r="1">
      <x v="6"/>
    </i>
    <i r="1">
      <x v="7"/>
    </i>
    <i r="1">
      <x v="8"/>
    </i>
    <i r="1">
      <x v="9"/>
    </i>
    <i r="1">
      <x v="10"/>
    </i>
    <i r="1">
      <x v="11"/>
    </i>
    <i r="1">
      <x v="12"/>
    </i>
    <i>
      <x v="1"/>
    </i>
    <i r="1">
      <x v="13"/>
    </i>
    <i r="1">
      <x v="14"/>
    </i>
    <i r="1">
      <x v="15"/>
    </i>
    <i r="1">
      <x v="16"/>
    </i>
    <i r="1">
      <x v="17"/>
    </i>
    <i r="1">
      <x v="18"/>
    </i>
    <i r="1">
      <x v="19"/>
    </i>
    <i>
      <x v="2"/>
    </i>
    <i r="1">
      <x v="1"/>
    </i>
    <i r="1">
      <x v="3"/>
    </i>
    <i>
      <x v="3"/>
    </i>
    <i r="1">
      <x/>
    </i>
    <i r="1">
      <x v="2"/>
    </i>
    <i r="1">
      <x v="4"/>
    </i>
    <i r="1">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49" dT="2019-10-29T22:51:42.24" personId="{08C964B2-DECB-4CDB-A88D-ADA191257029}" id="{1A11F6CD-2164-4B37-B3AA-737A0DF5BEB4}">
    <text>Según el plan sectorial, esta actividad corresponde a la acción:
 2.6.1.	Potenciar y continuar fortaleciendo el Sistema de Aseguramiento de la Calidad
Antes estaba:
2.6.1. Fortalecimiento del Sistema de Aseguramiento de la Calidad</text>
  </threadedComment>
  <threadedComment ref="K150" dT="2019-10-29T22:52:33.87" personId="{08C964B2-DECB-4CDB-A88D-ADA191257029}" id="{C5A2E736-8FD6-4053-B8EE-E59B00C45CD4}">
    <text>Según el plan sectorial, esta actividad corresponde a la acción:
 2.6.2. Consolidación del marco normativo
Antes estaba:
2.6.1. Fortalecimiento del Sistema de Aseguramiento de la Calidad</text>
  </threadedComment>
  <threadedComment ref="K151" dT="2019-10-29T22:57:42.90" personId="{08C964B2-DECB-4CDB-A88D-ADA191257029}" id="{B713E242-9B0D-42C5-9AE5-D843EEDCA026}">
    <text>Según el plan sectorial, esta actividad corresponde a la acción:
2.6.3. Implementación de la Red del Sistema de Aseguramiento de la Calidad
Antes estaba:
2.6.1. Fortalecimiento del Sistema de Aseguramiento de la Calidad</text>
  </threadedComment>
  <threadedComment ref="K152" dT="2019-10-29T22:51:42.24" personId="{08C964B2-DECB-4CDB-A88D-ADA191257029}" id="{BE936FBF-3C5E-4B14-8281-C11C3F123AC7}">
    <text>Según el plan sectorial, esta actividad corresponde a la acción:
 2.6.1.	Potenciar y continuar fortaleciendo el Sistema de Aseguramiento de la Calidad
Antes estaba:
2.6.1. Fortalecimiento del Sistema de Aseguramiento de la Calidad</text>
  </threadedComment>
  <threadedComment ref="K153" dT="2019-10-31T16:46:33.27" personId="{08C964B2-DECB-4CDB-A88D-ADA191257029}" id="{51C4C51F-A36E-4E28-8978-48B32BA4773B}">
    <text>Antes estaba 
2.8.1. Internacionalización de las Instituciones de Educación Superior</text>
  </threadedComment>
  <threadedComment ref="K154" dT="2019-10-31T16:52:40.60" personId="{08C964B2-DECB-4CDB-A88D-ADA191257029}" id="{137EE9BD-1CFB-4711-905C-232C2FED2D7C}">
    <text>Antes estaba:
5.2.1. Movilidad educativa y formativa</text>
  </threadedComment>
  <threadedComment ref="K155" dT="2019-10-29T22:51:42.24" personId="{08C964B2-DECB-4CDB-A88D-ADA191257029}" id="{6026AF3E-9343-4CD2-BC5E-982BEDBA67C5}">
    <text>Según el plan sectorial, esta actividad corresponde a la acción:
 2.6.1.	Potenciar y continuar fortaleciendo el Sistema de Aseguramiento de la Calidad
Antes estaba:
2.6.1. Fortalecimiento del Sistema de Aseguramiento de la Calidad</text>
  </threadedComment>
  <threadedComment ref="K156" dT="2019-10-29T22:51:42.24" personId="{08C964B2-DECB-4CDB-A88D-ADA191257029}" id="{E17D973B-8F33-4341-BC4B-A23B3DFA48C5}">
    <text>Según el plan sectorial, esta actividad corresponde a la acción:
 2.6.1.	Potenciar y continuar fortaleciendo el Sistema de Aseguramiento de la Calidad
Antes estaba:
2.6.1. Fortalecimiento del Sistema de Aseguramiento de la Calidad</text>
  </threadedComment>
  <threadedComment ref="K157" dT="2019-10-29T22:51:42.24" personId="{08C964B2-DECB-4CDB-A88D-ADA191257029}" id="{F1FFD011-81C6-4BFA-8985-6A6E6207EE56}">
    <text>Según el plan sectorial, esta actividad corresponde a la acción:
 2.6.1.	Potenciar y continuar fortaleciendo el Sistema de Aseguramiento de la Calidad
Antes estaba:
2.6.1. Fortalecimiento del Sistema de Aseguramiento de la Calidad</text>
  </threadedComment>
  <threadedComment ref="K158" dT="2019-10-29T22:51:42.24" personId="{08C964B2-DECB-4CDB-A88D-ADA191257029}" id="{17A4C4C3-B1A2-4158-8D43-EC1C2C45FA9B}">
    <text>Según el plan sectorial, esta actividad corresponde a la acción:
 2.6.1.	Potenciar y continuar fortaleciendo el Sistema de Aseguramiento de la Calidad
Antes estaba:
2.6.1. Fortalecimiento del Sistema de Aseguramiento de la Calidad</text>
  </threadedComment>
  <threadedComment ref="K159" dT="2019-10-29T20:15:54.70" personId="{08C964B2-DECB-4CDB-A88D-ADA191257029}" id="{8474A71F-EB89-45E1-BCC2-E4B69C7A94E8}">
    <text>Según el plan sectorial el numeral correspondiente al Subsistema de convalidaciones es el 2.6.4
Antes estaba:
2.6.2. Mejoramiento del Subsistema de Convalidaciones</text>
  </threadedComment>
  <threadedComment ref="K160" dT="2019-10-29T20:15:54.70" personId="{08C964B2-DECB-4CDB-A88D-ADA191257029}" id="{E089EA9A-B89E-42AB-98CA-5FA3F41F5036}">
    <text>Según el plan sectorial el numeral correspondiente al Subsistema de convalidaciones es el 2.6.4
Antes estaba:
2.6.2. Mejoramiento del Subsistema de Convalidaciones</text>
  </threadedComment>
  <threadedComment ref="K161" dT="2019-10-29T20:17:41.74" personId="{08C964B2-DECB-4CDB-A88D-ADA191257029}" id="{DADD70BB-4436-46B1-B715-0513A37ADDFE}">
    <text>Según el plan sectorial el numeral correspondiente a las acciones prventivas es el 2.6.5
Antes estaba:
2.6.3. Fortalecimiento de las acciones preventivas y de vigilancia</text>
  </threadedComment>
  <threadedComment ref="K162" dT="2019-10-29T20:17:41.74" personId="{08C964B2-DECB-4CDB-A88D-ADA191257029}" id="{A3B1FC79-F0DA-4FFA-9A5F-22D19B170C86}">
    <text>Según el plan sectorial el numeral correspondiente a las acciones prventivas es el 2.6.5
Antes estaba:
2.6.3. Fortalecimiento de las acciones preventivas y de vigilancia</text>
  </threadedComment>
  <threadedComment ref="K163" dT="2019-10-29T22:51:42.24" personId="{08C964B2-DECB-4CDB-A88D-ADA191257029}" id="{7233EC45-9954-40C4-9BD4-94C54960AFA6}">
    <text>Según el plan sectorial, esta actividad corresponde a la acción:
 2.6.1.	Potenciar y continuar fortaleciendo el Sistema de Aseguramiento de la Calidad
Antes estaba:
2.6.1. Fortalecimiento del Sistema de Aseguramiento de la Calidad</text>
  </threadedComment>
  <threadedComment ref="K164" dT="2019-10-31T16:46:33.27" personId="{08C964B2-DECB-4CDB-A88D-ADA191257029}" id="{8720D128-5748-4950-B680-59A18B06744D}">
    <text>Antes estaba 
2.8.1. Internacionalización de las Instituciones de Educación Superior</text>
  </threadedComment>
  <threadedComment ref="K165" dT="2019-10-29T22:51:42.24" personId="{08C964B2-DECB-4CDB-A88D-ADA191257029}" id="{77CD2F00-756A-4519-AC58-F05FE27E3538}">
    <text>Según el plan sectorial, esta actividad corresponde a la acción:
 2.6.1.	Potenciar y continuar fortaleciendo el Sistema de Aseguramiento de la Calidad
Antes estaba:
2.6.1. Fortalecimiento del Sistema de Aseguramiento de la Calidad</text>
  </threadedComment>
  <threadedComment ref="K166" dT="2019-10-29T22:51:42.24" personId="{08C964B2-DECB-4CDB-A88D-ADA191257029}" id="{43DE02F2-420C-4EF4-A3F7-7676CD48476D}">
    <text>Según el plan sectorial, esta actividad corresponde a la acción:
 2.6.1.	Potenciar y continuar fortaleciendo el Sistema de Aseguramiento de la Calidad
Antes estaba:
2.6.1. Fortalecimiento del Sistema de Aseguramiento de la Calidad</text>
  </threadedComment>
  <threadedComment ref="K167" dT="2019-10-29T20:17:41.74" personId="{08C964B2-DECB-4CDB-A88D-ADA191257029}" id="{94525C74-3737-4766-A378-6C077299E178}">
    <text>Según el plan sectorial el numeral correspondiente a las acciones prventivas es el 2.6.5
Antes estaba:
2.6.3. Fortalecimiento de las acciones preventivas y de vigilancia</text>
  </threadedComment>
  <threadedComment ref="K168" dT="2019-10-29T20:17:41.74" personId="{08C964B2-DECB-4CDB-A88D-ADA191257029}" id="{66BEF994-D7B5-4D39-B37B-D6AD4FDF409A}">
    <text>Según el plan sectorial el numeral correspondiente a las acciones prventivas es el 2.6.5
Antes estaba:
2.6.3. Fortalecimiento de las acciones preventivas y de vigilancia</text>
  </threadedComment>
  <threadedComment ref="K169" dT="2019-10-29T22:51:42.24" personId="{08C964B2-DECB-4CDB-A88D-ADA191257029}" id="{F3943C3E-29C1-4FCE-BB0D-38A2D594E9A7}">
    <text>Según el plan sectorial, esta actividad corresponde a la acción:
 2.6.1.	Potenciar y continuar fortaleciendo el Sistema de Aseguramiento de la Calidad
Antes estaba:
2.6.1. Fortalecimiento del Sistema de Aseguramiento de la Calidad</text>
  </threadedComment>
  <threadedComment ref="AO169" dT="2019-12-10T20:45:56.09" personId="{08C964B2-DECB-4CDB-A88D-ADA191257029}" id="{B596B331-9396-4302-BF39-0AE853E0F759}">
    <text>Se sugiere un 25%</text>
  </threadedComment>
  <threadedComment ref="K170" dT="2019-10-29T20:15:54.70" personId="{08C964B2-DECB-4CDB-A88D-ADA191257029}" id="{A37E7CFD-32DF-4F43-9026-E3F3DB3D7D59}">
    <text>Según el plan sectorial el numeral correspondiente al Subsistema de convalidaciones es el 2.6.4
Antes estaba:
2.6.2. Mejoramiento del Subsistema de Convalidaciones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98CD-E91A-48B9-B631-FD1208FC3577}">
  <dimension ref="A3:A28"/>
  <sheetViews>
    <sheetView workbookViewId="0">
      <selection activeCell="A3" sqref="A3"/>
    </sheetView>
  </sheetViews>
  <sheetFormatPr baseColWidth="10" defaultRowHeight="15"/>
  <cols>
    <col min="1" max="1" width="63.140625" bestFit="1" customWidth="1"/>
  </cols>
  <sheetData>
    <row r="3" spans="1:1">
      <c r="A3" s="13" t="s">
        <v>2865</v>
      </c>
    </row>
    <row r="4" spans="1:1">
      <c r="A4" s="337" t="s">
        <v>172</v>
      </c>
    </row>
    <row r="5" spans="1:1">
      <c r="A5" s="338" t="s">
        <v>698</v>
      </c>
    </row>
    <row r="6" spans="1:1">
      <c r="A6" s="338" t="s">
        <v>565</v>
      </c>
    </row>
    <row r="7" spans="1:1">
      <c r="A7" s="338" t="s">
        <v>654</v>
      </c>
    </row>
    <row r="8" spans="1:1">
      <c r="A8" s="338" t="s">
        <v>680</v>
      </c>
    </row>
    <row r="9" spans="1:1">
      <c r="A9" s="338" t="s">
        <v>705</v>
      </c>
    </row>
    <row r="10" spans="1:1">
      <c r="A10" s="338" t="s">
        <v>173</v>
      </c>
    </row>
    <row r="11" spans="1:1">
      <c r="A11" s="338" t="s">
        <v>596</v>
      </c>
    </row>
    <row r="12" spans="1:1">
      <c r="A12" s="337" t="s">
        <v>568</v>
      </c>
    </row>
    <row r="13" spans="1:1">
      <c r="A13" s="338" t="s">
        <v>739</v>
      </c>
    </row>
    <row r="14" spans="1:1">
      <c r="A14" s="338" t="s">
        <v>733</v>
      </c>
    </row>
    <row r="15" spans="1:1">
      <c r="A15" s="338" t="s">
        <v>616</v>
      </c>
    </row>
    <row r="16" spans="1:1">
      <c r="A16" s="338" t="s">
        <v>689</v>
      </c>
    </row>
    <row r="17" spans="1:1">
      <c r="A17" s="338" t="s">
        <v>646</v>
      </c>
    </row>
    <row r="18" spans="1:1">
      <c r="A18" s="338" t="s">
        <v>599</v>
      </c>
    </row>
    <row r="19" spans="1:1">
      <c r="A19" s="338" t="s">
        <v>569</v>
      </c>
    </row>
    <row r="20" spans="1:1">
      <c r="A20" s="337" t="s">
        <v>293</v>
      </c>
    </row>
    <row r="21" spans="1:1">
      <c r="A21" s="338" t="s">
        <v>296</v>
      </c>
    </row>
    <row r="22" spans="1:1">
      <c r="A22" s="338" t="s">
        <v>290</v>
      </c>
    </row>
    <row r="23" spans="1:1">
      <c r="A23" s="337" t="s">
        <v>63</v>
      </c>
    </row>
    <row r="24" spans="1:1">
      <c r="A24" s="338" t="s">
        <v>125</v>
      </c>
    </row>
    <row r="25" spans="1:1">
      <c r="A25" s="338" t="s">
        <v>83</v>
      </c>
    </row>
    <row r="26" spans="1:1">
      <c r="A26" s="338" t="s">
        <v>117</v>
      </c>
    </row>
    <row r="27" spans="1:1">
      <c r="A27" s="338" t="s">
        <v>66</v>
      </c>
    </row>
    <row r="28" spans="1:1">
      <c r="A28" s="337" t="s">
        <v>862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EJ287"/>
  <sheetViews>
    <sheetView tabSelected="1" workbookViewId="0">
      <pane xSplit="5" topLeftCell="Q1" activePane="topRight" state="frozen"/>
      <selection pane="topRight" activeCell="C6" sqref="C6"/>
    </sheetView>
  </sheetViews>
  <sheetFormatPr baseColWidth="10" defaultRowHeight="15"/>
  <cols>
    <col min="2" max="2" width="22.5703125" customWidth="1"/>
    <col min="3" max="3" width="28.42578125" customWidth="1"/>
    <col min="4" max="4" width="27.42578125" customWidth="1"/>
    <col min="5" max="5" width="43.28515625" customWidth="1"/>
    <col min="6" max="6" width="39" customWidth="1"/>
    <col min="7" max="7" width="35.5703125" customWidth="1"/>
    <col min="8" max="8" width="30.42578125" customWidth="1"/>
    <col min="9" max="9" width="21" customWidth="1"/>
    <col min="10" max="10" width="24.5703125" customWidth="1"/>
    <col min="11" max="11" width="30.7109375" customWidth="1"/>
    <col min="12" max="12" width="11.7109375" bestFit="1" customWidth="1"/>
    <col min="13" max="13" width="28.28515625" customWidth="1"/>
    <col min="14" max="14" width="13.5703125" customWidth="1"/>
    <col min="16" max="16" width="11.7109375" bestFit="1" customWidth="1"/>
    <col min="17" max="17" width="64.140625" customWidth="1"/>
    <col min="19" max="19" width="14.42578125" bestFit="1" customWidth="1"/>
    <col min="20" max="20" width="5.85546875" bestFit="1" customWidth="1"/>
    <col min="21" max="21" width="4.42578125" bestFit="1" customWidth="1"/>
    <col min="22" max="22" width="9.28515625" bestFit="1" customWidth="1"/>
    <col min="23" max="23" width="9" bestFit="1" customWidth="1"/>
    <col min="24" max="25" width="3.85546875" bestFit="1" customWidth="1"/>
    <col min="26" max="26" width="7" customWidth="1"/>
    <col min="27" max="27" width="6.42578125" customWidth="1"/>
    <col min="28" max="28" width="4" customWidth="1"/>
    <col min="29" max="29" width="7.140625" customWidth="1"/>
    <col min="30" max="30" width="6" customWidth="1"/>
    <col min="33" max="33" width="11.7109375" bestFit="1" customWidth="1"/>
    <col min="37" max="37" width="60.42578125" customWidth="1"/>
    <col min="38" max="38" width="47.28515625" customWidth="1"/>
    <col min="39" max="39" width="18.42578125" bestFit="1" customWidth="1"/>
    <col min="40" max="45" width="20.140625" bestFit="1" customWidth="1"/>
    <col min="46" max="46" width="11.7109375" bestFit="1" customWidth="1"/>
    <col min="47" max="47" width="20.140625" bestFit="1" customWidth="1"/>
    <col min="48" max="49" width="13" bestFit="1" customWidth="1"/>
    <col min="50" max="50" width="17.140625" bestFit="1" customWidth="1"/>
    <col min="51" max="53" width="18.28515625" bestFit="1" customWidth="1"/>
    <col min="54" max="54" width="17.140625" bestFit="1" customWidth="1"/>
    <col min="55" max="56" width="18.28515625" bestFit="1" customWidth="1"/>
    <col min="57" max="58" width="17.140625" bestFit="1" customWidth="1"/>
    <col min="59" max="59" width="18.28515625" bestFit="1" customWidth="1"/>
  </cols>
  <sheetData>
    <row r="2" spans="1:59" ht="18">
      <c r="A2" s="339" t="s">
        <v>0</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row>
    <row r="3" spans="1:59" ht="16.5" thickBot="1">
      <c r="AV3" s="65"/>
      <c r="AW3" s="65"/>
      <c r="AX3" s="65"/>
    </row>
    <row r="4" spans="1:59" ht="75.75" customHeight="1" thickBot="1">
      <c r="A4" s="340" t="s">
        <v>1</v>
      </c>
      <c r="B4" s="341"/>
      <c r="C4" s="341"/>
      <c r="D4" s="341"/>
      <c r="E4" s="342"/>
      <c r="F4" s="343" t="s">
        <v>2</v>
      </c>
      <c r="G4" s="344"/>
      <c r="H4" s="344"/>
      <c r="I4" s="344"/>
      <c r="J4" s="344"/>
      <c r="K4" s="344"/>
      <c r="L4" s="344"/>
      <c r="M4" s="344"/>
      <c r="N4" s="344"/>
      <c r="O4" s="344"/>
      <c r="P4" s="344"/>
      <c r="Q4" s="344"/>
      <c r="R4" s="345"/>
      <c r="S4" s="340" t="s">
        <v>3</v>
      </c>
      <c r="T4" s="341"/>
      <c r="U4" s="341"/>
      <c r="V4" s="341"/>
      <c r="W4" s="341"/>
      <c r="X4" s="341"/>
      <c r="Y4" s="341"/>
      <c r="Z4" s="341"/>
      <c r="AA4" s="341"/>
      <c r="AB4" s="341"/>
      <c r="AC4" s="341"/>
      <c r="AD4" s="341"/>
      <c r="AE4" s="341"/>
      <c r="AF4" s="342"/>
      <c r="AG4" s="346" t="s">
        <v>4</v>
      </c>
      <c r="AH4" s="347"/>
      <c r="AI4" s="347"/>
      <c r="AJ4" s="347"/>
      <c r="AK4" s="347"/>
      <c r="AL4" s="347"/>
      <c r="AM4" s="347"/>
      <c r="AN4" s="347"/>
      <c r="AO4" s="347"/>
      <c r="AP4" s="347"/>
      <c r="AQ4" s="347"/>
      <c r="AR4" s="348"/>
      <c r="AS4" s="349" t="s">
        <v>61</v>
      </c>
      <c r="AT4" s="350"/>
      <c r="AU4" s="350"/>
      <c r="AV4" s="350"/>
      <c r="AW4" s="350"/>
      <c r="AX4" s="350"/>
      <c r="AY4" s="350"/>
      <c r="AZ4" s="350"/>
      <c r="BA4" s="350"/>
      <c r="BB4" s="350"/>
      <c r="BC4" s="350"/>
      <c r="BD4" s="350"/>
      <c r="BE4" s="350"/>
      <c r="BF4" s="350"/>
      <c r="BG4" s="351"/>
    </row>
    <row r="5" spans="1:59" ht="71.25" customHeight="1">
      <c r="A5" s="96" t="s">
        <v>5</v>
      </c>
      <c r="B5" s="96" t="s">
        <v>6</v>
      </c>
      <c r="C5" s="96" t="s">
        <v>7</v>
      </c>
      <c r="D5" s="96" t="s">
        <v>8</v>
      </c>
      <c r="E5" s="96" t="s">
        <v>9</v>
      </c>
      <c r="F5" s="97" t="s">
        <v>10</v>
      </c>
      <c r="G5" s="97" t="s">
        <v>11</v>
      </c>
      <c r="H5" s="97" t="s">
        <v>12</v>
      </c>
      <c r="I5" s="97" t="s">
        <v>13</v>
      </c>
      <c r="J5" s="97" t="s">
        <v>14</v>
      </c>
      <c r="K5" s="97" t="s">
        <v>15</v>
      </c>
      <c r="L5" s="158" t="s">
        <v>2070</v>
      </c>
      <c r="M5" s="158" t="s">
        <v>2071</v>
      </c>
      <c r="N5" s="97" t="s">
        <v>16</v>
      </c>
      <c r="O5" s="97" t="s">
        <v>17</v>
      </c>
      <c r="P5" s="97" t="s">
        <v>18</v>
      </c>
      <c r="Q5" s="97" t="s">
        <v>19</v>
      </c>
      <c r="R5" s="97" t="s">
        <v>62</v>
      </c>
      <c r="S5" s="95" t="s">
        <v>20</v>
      </c>
      <c r="T5" s="95" t="s">
        <v>21</v>
      </c>
      <c r="U5" s="95" t="s">
        <v>22</v>
      </c>
      <c r="V5" s="95" t="s">
        <v>23</v>
      </c>
      <c r="W5" s="95" t="s">
        <v>24</v>
      </c>
      <c r="X5" s="95" t="s">
        <v>25</v>
      </c>
      <c r="Y5" s="95" t="s">
        <v>26</v>
      </c>
      <c r="Z5" s="95" t="s">
        <v>27</v>
      </c>
      <c r="AA5" s="95" t="s">
        <v>28</v>
      </c>
      <c r="AB5" s="95" t="s">
        <v>29</v>
      </c>
      <c r="AC5" s="95" t="s">
        <v>30</v>
      </c>
      <c r="AD5" s="95" t="s">
        <v>31</v>
      </c>
      <c r="AE5" s="95" t="s">
        <v>32</v>
      </c>
      <c r="AF5" s="95" t="s">
        <v>33</v>
      </c>
      <c r="AG5" s="91" t="s">
        <v>34</v>
      </c>
      <c r="AH5" s="91" t="s">
        <v>35</v>
      </c>
      <c r="AI5" s="91" t="s">
        <v>36</v>
      </c>
      <c r="AJ5" s="91" t="s">
        <v>37</v>
      </c>
      <c r="AK5" s="91" t="s">
        <v>38</v>
      </c>
      <c r="AL5" s="91" t="s">
        <v>39</v>
      </c>
      <c r="AM5" s="91" t="s">
        <v>40</v>
      </c>
      <c r="AN5" s="91" t="s">
        <v>41</v>
      </c>
      <c r="AO5" s="91" t="s">
        <v>42</v>
      </c>
      <c r="AP5" s="91" t="s">
        <v>43</v>
      </c>
      <c r="AQ5" s="91" t="s">
        <v>44</v>
      </c>
      <c r="AR5" s="91" t="s">
        <v>45</v>
      </c>
      <c r="AS5" s="93" t="s">
        <v>46</v>
      </c>
      <c r="AT5" s="92" t="s">
        <v>47</v>
      </c>
      <c r="AU5" s="92" t="s">
        <v>42</v>
      </c>
      <c r="AV5" s="93" t="s">
        <v>48</v>
      </c>
      <c r="AW5" s="94" t="s">
        <v>49</v>
      </c>
      <c r="AX5" s="93" t="s">
        <v>50</v>
      </c>
      <c r="AY5" s="94" t="s">
        <v>51</v>
      </c>
      <c r="AZ5" s="93" t="s">
        <v>52</v>
      </c>
      <c r="BA5" s="94" t="s">
        <v>53</v>
      </c>
      <c r="BB5" s="93" t="s">
        <v>54</v>
      </c>
      <c r="BC5" s="94" t="s">
        <v>55</v>
      </c>
      <c r="BD5" s="93" t="s">
        <v>56</v>
      </c>
      <c r="BE5" s="94" t="s">
        <v>57</v>
      </c>
      <c r="BF5" s="93" t="s">
        <v>58</v>
      </c>
      <c r="BG5" s="94" t="s">
        <v>59</v>
      </c>
    </row>
    <row r="6" spans="1:59" s="286" customFormat="1" ht="126">
      <c r="A6" s="138" t="s">
        <v>63</v>
      </c>
      <c r="B6" s="138" t="s">
        <v>64</v>
      </c>
      <c r="C6" s="138" t="s">
        <v>2752</v>
      </c>
      <c r="D6" s="138" t="s">
        <v>125</v>
      </c>
      <c r="E6" s="138" t="s">
        <v>2847</v>
      </c>
      <c r="F6" s="138" t="s">
        <v>2081</v>
      </c>
      <c r="G6" s="138" t="s">
        <v>2848</v>
      </c>
      <c r="H6" s="138" t="s">
        <v>69</v>
      </c>
      <c r="I6" s="156" t="s">
        <v>1806</v>
      </c>
      <c r="J6" s="138" t="s">
        <v>122</v>
      </c>
      <c r="K6" s="138" t="s">
        <v>123</v>
      </c>
      <c r="L6" s="155">
        <v>11</v>
      </c>
      <c r="M6" s="155" t="s">
        <v>2075</v>
      </c>
      <c r="N6" s="271" t="s">
        <v>1808</v>
      </c>
      <c r="O6" s="156" t="s">
        <v>1806</v>
      </c>
      <c r="P6" s="285">
        <v>1</v>
      </c>
      <c r="Q6" s="138" t="s">
        <v>127</v>
      </c>
      <c r="R6" s="155" t="s">
        <v>20</v>
      </c>
      <c r="S6" s="155" t="s">
        <v>86</v>
      </c>
      <c r="T6" s="155"/>
      <c r="U6" s="155"/>
      <c r="V6" s="155"/>
      <c r="W6" s="155"/>
      <c r="X6" s="155"/>
      <c r="Y6" s="155"/>
      <c r="Z6" s="155"/>
      <c r="AA6" s="155"/>
      <c r="AB6" s="155"/>
      <c r="AC6" s="155"/>
      <c r="AD6" s="155"/>
      <c r="AE6" s="155"/>
      <c r="AF6" s="155"/>
      <c r="AG6" s="155" t="s">
        <v>92</v>
      </c>
      <c r="AH6" s="155" t="s">
        <v>79</v>
      </c>
      <c r="AI6" s="155" t="s">
        <v>80</v>
      </c>
      <c r="AJ6" s="155" t="s">
        <v>95</v>
      </c>
      <c r="AK6" s="156" t="s">
        <v>128</v>
      </c>
      <c r="AL6" s="155" t="s">
        <v>1766</v>
      </c>
      <c r="AM6" s="155">
        <v>0</v>
      </c>
      <c r="AN6" s="155">
        <v>3</v>
      </c>
      <c r="AO6" s="155">
        <v>5</v>
      </c>
      <c r="AP6" s="155">
        <v>2</v>
      </c>
      <c r="AQ6" s="155">
        <v>2</v>
      </c>
      <c r="AR6" s="155">
        <f>SUBTOTAL(9,AN6:AQ6)</f>
        <v>12</v>
      </c>
      <c r="AS6" s="155">
        <v>3</v>
      </c>
      <c r="AT6" s="155"/>
      <c r="AU6" s="161">
        <f>AO6</f>
        <v>5</v>
      </c>
      <c r="AV6" s="155"/>
      <c r="AW6" s="155"/>
      <c r="AX6" s="155"/>
      <c r="AY6" s="155"/>
      <c r="AZ6" s="155"/>
      <c r="BA6" s="155"/>
      <c r="BB6" s="155"/>
      <c r="BC6" s="155"/>
      <c r="BD6" s="155"/>
      <c r="BE6" s="155"/>
      <c r="BF6" s="155"/>
      <c r="BG6" s="155">
        <v>2</v>
      </c>
    </row>
    <row r="7" spans="1:59" s="286" customFormat="1" ht="110.25">
      <c r="A7" s="138" t="s">
        <v>63</v>
      </c>
      <c r="B7" s="138" t="s">
        <v>64</v>
      </c>
      <c r="C7" s="138" t="s">
        <v>2752</v>
      </c>
      <c r="D7" s="138" t="s">
        <v>125</v>
      </c>
      <c r="E7" s="138" t="s">
        <v>2858</v>
      </c>
      <c r="F7" s="287" t="s">
        <v>2081</v>
      </c>
      <c r="G7" s="138" t="s">
        <v>2848</v>
      </c>
      <c r="H7" s="138" t="s">
        <v>69</v>
      </c>
      <c r="I7" s="156" t="s">
        <v>1807</v>
      </c>
      <c r="J7" s="138" t="s">
        <v>129</v>
      </c>
      <c r="K7" s="138" t="s">
        <v>130</v>
      </c>
      <c r="L7" s="155">
        <v>8</v>
      </c>
      <c r="M7" s="155" t="s">
        <v>2076</v>
      </c>
      <c r="N7" s="271" t="s">
        <v>1809</v>
      </c>
      <c r="O7" s="156" t="s">
        <v>1807</v>
      </c>
      <c r="P7" s="285">
        <v>2</v>
      </c>
      <c r="Q7" s="138" t="s">
        <v>131</v>
      </c>
      <c r="R7" s="155" t="s">
        <v>74</v>
      </c>
      <c r="S7" s="155" t="s">
        <v>86</v>
      </c>
      <c r="T7" s="155"/>
      <c r="U7" s="155"/>
      <c r="V7" s="155"/>
      <c r="W7" s="155"/>
      <c r="X7" s="155"/>
      <c r="Y7" s="155"/>
      <c r="Z7" s="155"/>
      <c r="AA7" s="155"/>
      <c r="AB7" s="155"/>
      <c r="AC7" s="155"/>
      <c r="AD7" s="155" t="s">
        <v>75</v>
      </c>
      <c r="AE7" s="155"/>
      <c r="AF7" s="155"/>
      <c r="AG7" s="155" t="s">
        <v>78</v>
      </c>
      <c r="AH7" s="155" t="s">
        <v>108</v>
      </c>
      <c r="AI7" s="155" t="s">
        <v>101</v>
      </c>
      <c r="AJ7" s="155" t="s">
        <v>81</v>
      </c>
      <c r="AK7" s="156" t="s">
        <v>2072</v>
      </c>
      <c r="AL7" s="155" t="s">
        <v>132</v>
      </c>
      <c r="AM7" s="155">
        <v>12</v>
      </c>
      <c r="AN7" s="155">
        <v>15</v>
      </c>
      <c r="AO7" s="155">
        <v>18</v>
      </c>
      <c r="AP7" s="155">
        <v>21</v>
      </c>
      <c r="AQ7" s="155">
        <v>24</v>
      </c>
      <c r="AR7" s="155">
        <v>24</v>
      </c>
      <c r="AS7" s="155">
        <v>15</v>
      </c>
      <c r="AT7" s="155">
        <v>0</v>
      </c>
      <c r="AU7" s="161">
        <f>AO7</f>
        <v>18</v>
      </c>
      <c r="AV7" s="155"/>
      <c r="AW7" s="155"/>
      <c r="AX7" s="155">
        <v>16</v>
      </c>
      <c r="AY7" s="155"/>
      <c r="AZ7" s="155"/>
      <c r="BA7" s="155">
        <v>16.7</v>
      </c>
      <c r="BB7" s="155"/>
      <c r="BC7" s="155"/>
      <c r="BD7" s="155">
        <v>17.3</v>
      </c>
      <c r="BE7" s="155"/>
      <c r="BF7" s="155"/>
      <c r="BG7" s="155">
        <v>18</v>
      </c>
    </row>
    <row r="8" spans="1:59" s="286" customFormat="1" ht="110.25">
      <c r="A8" s="138" t="s">
        <v>63</v>
      </c>
      <c r="B8" s="138" t="s">
        <v>64</v>
      </c>
      <c r="C8" s="138" t="s">
        <v>2752</v>
      </c>
      <c r="D8" s="138" t="s">
        <v>125</v>
      </c>
      <c r="E8" s="138" t="s">
        <v>135</v>
      </c>
      <c r="F8" s="287" t="s">
        <v>2081</v>
      </c>
      <c r="G8" s="138" t="s">
        <v>2848</v>
      </c>
      <c r="H8" s="138" t="s">
        <v>69</v>
      </c>
      <c r="I8" s="156" t="s">
        <v>1807</v>
      </c>
      <c r="J8" s="138" t="s">
        <v>129</v>
      </c>
      <c r="K8" s="138" t="s">
        <v>130</v>
      </c>
      <c r="L8" s="155">
        <v>8</v>
      </c>
      <c r="M8" s="155" t="s">
        <v>2076</v>
      </c>
      <c r="N8" s="271" t="s">
        <v>1809</v>
      </c>
      <c r="O8" s="156" t="s">
        <v>1807</v>
      </c>
      <c r="P8" s="285">
        <v>3</v>
      </c>
      <c r="Q8" s="138" t="s">
        <v>1852</v>
      </c>
      <c r="R8" s="155" t="s">
        <v>105</v>
      </c>
      <c r="S8" s="155"/>
      <c r="T8" s="155"/>
      <c r="U8" s="155"/>
      <c r="V8" s="155"/>
      <c r="W8" s="155"/>
      <c r="X8" s="155"/>
      <c r="Y8" s="155"/>
      <c r="Z8" s="155"/>
      <c r="AA8" s="155"/>
      <c r="AB8" s="155"/>
      <c r="AC8" s="155"/>
      <c r="AD8" s="155"/>
      <c r="AE8" s="155"/>
      <c r="AF8" s="155"/>
      <c r="AG8" s="155" t="s">
        <v>136</v>
      </c>
      <c r="AH8" s="155"/>
      <c r="AI8" s="155" t="s">
        <v>94</v>
      </c>
      <c r="AJ8" s="155" t="s">
        <v>95</v>
      </c>
      <c r="AK8" s="156" t="s">
        <v>1695</v>
      </c>
      <c r="AL8" s="155" t="s">
        <v>1696</v>
      </c>
      <c r="AM8" s="155">
        <v>0</v>
      </c>
      <c r="AN8" s="155">
        <v>40</v>
      </c>
      <c r="AO8" s="155">
        <v>56</v>
      </c>
      <c r="AP8" s="155"/>
      <c r="AQ8" s="155"/>
      <c r="AR8" s="155">
        <v>93</v>
      </c>
      <c r="AS8" s="155">
        <v>40</v>
      </c>
      <c r="AT8" s="155">
        <v>0</v>
      </c>
      <c r="AU8" s="161">
        <f t="shared" ref="AU8:AU11" si="0">AO8</f>
        <v>56</v>
      </c>
      <c r="AV8" s="155"/>
      <c r="AW8" s="155"/>
      <c r="AX8" s="155">
        <v>0</v>
      </c>
      <c r="AY8" s="163"/>
      <c r="AZ8" s="155"/>
      <c r="BA8" s="288">
        <v>18</v>
      </c>
      <c r="BB8" s="288"/>
      <c r="BC8" s="288"/>
      <c r="BD8" s="288">
        <v>36</v>
      </c>
      <c r="BE8" s="288"/>
      <c r="BF8" s="288"/>
      <c r="BG8" s="288">
        <v>56</v>
      </c>
    </row>
    <row r="9" spans="1:59" s="286" customFormat="1" ht="110.25">
      <c r="A9" s="138" t="s">
        <v>63</v>
      </c>
      <c r="B9" s="138" t="s">
        <v>64</v>
      </c>
      <c r="C9" s="138" t="s">
        <v>2752</v>
      </c>
      <c r="D9" s="138" t="s">
        <v>125</v>
      </c>
      <c r="E9" s="138" t="s">
        <v>135</v>
      </c>
      <c r="F9" s="287" t="s">
        <v>2081</v>
      </c>
      <c r="G9" s="138" t="s">
        <v>2848</v>
      </c>
      <c r="H9" s="138" t="s">
        <v>69</v>
      </c>
      <c r="I9" s="156" t="s">
        <v>1807</v>
      </c>
      <c r="J9" s="138" t="s">
        <v>129</v>
      </c>
      <c r="K9" s="138" t="s">
        <v>130</v>
      </c>
      <c r="L9" s="155">
        <v>8</v>
      </c>
      <c r="M9" s="155" t="s">
        <v>2076</v>
      </c>
      <c r="N9" s="271" t="s">
        <v>1809</v>
      </c>
      <c r="O9" s="156" t="s">
        <v>1807</v>
      </c>
      <c r="P9" s="285">
        <v>4</v>
      </c>
      <c r="Q9" s="138" t="s">
        <v>1692</v>
      </c>
      <c r="R9" s="155" t="s">
        <v>20</v>
      </c>
      <c r="S9" s="155"/>
      <c r="T9" s="155"/>
      <c r="U9" s="155"/>
      <c r="V9" s="155"/>
      <c r="W9" s="155"/>
      <c r="X9" s="155"/>
      <c r="Y9" s="155"/>
      <c r="Z9" s="155"/>
      <c r="AA9" s="155"/>
      <c r="AB9" s="155"/>
      <c r="AC9" s="155" t="s">
        <v>86</v>
      </c>
      <c r="AD9" s="155"/>
      <c r="AE9" s="155"/>
      <c r="AF9" s="155"/>
      <c r="AG9" s="155" t="s">
        <v>136</v>
      </c>
      <c r="AH9" s="155" t="s">
        <v>108</v>
      </c>
      <c r="AI9" s="155" t="s">
        <v>137</v>
      </c>
      <c r="AJ9" s="155" t="s">
        <v>95</v>
      </c>
      <c r="AK9" s="138" t="s">
        <v>139</v>
      </c>
      <c r="AL9" s="138" t="s">
        <v>138</v>
      </c>
      <c r="AM9" s="155">
        <v>0</v>
      </c>
      <c r="AN9" s="155">
        <v>330</v>
      </c>
      <c r="AO9" s="155">
        <v>580</v>
      </c>
      <c r="AP9" s="155">
        <v>580</v>
      </c>
      <c r="AQ9" s="155">
        <v>580</v>
      </c>
      <c r="AR9" s="155">
        <v>580</v>
      </c>
      <c r="AS9" s="155">
        <v>330</v>
      </c>
      <c r="AT9" s="155">
        <v>0</v>
      </c>
      <c r="AU9" s="161">
        <f t="shared" si="0"/>
        <v>580</v>
      </c>
      <c r="AV9" s="155"/>
      <c r="AW9" s="155"/>
      <c r="AX9" s="160">
        <v>0</v>
      </c>
      <c r="AY9" s="160"/>
      <c r="AZ9" s="160"/>
      <c r="BA9" s="160">
        <v>116</v>
      </c>
      <c r="BB9" s="163"/>
      <c r="BC9" s="155"/>
      <c r="BD9" s="160">
        <v>348</v>
      </c>
      <c r="BE9" s="160"/>
      <c r="BF9" s="160"/>
      <c r="BG9" s="160">
        <v>580</v>
      </c>
    </row>
    <row r="10" spans="1:59" s="286" customFormat="1" ht="110.25">
      <c r="A10" s="138" t="s">
        <v>63</v>
      </c>
      <c r="B10" s="138" t="s">
        <v>64</v>
      </c>
      <c r="C10" s="138" t="s">
        <v>2752</v>
      </c>
      <c r="D10" s="138" t="s">
        <v>125</v>
      </c>
      <c r="E10" s="138" t="s">
        <v>125</v>
      </c>
      <c r="F10" s="289" t="s">
        <v>2083</v>
      </c>
      <c r="G10" s="138" t="s">
        <v>84</v>
      </c>
      <c r="H10" s="138" t="s">
        <v>69</v>
      </c>
      <c r="I10" s="156" t="s">
        <v>1811</v>
      </c>
      <c r="J10" s="138" t="s">
        <v>122</v>
      </c>
      <c r="K10" s="138" t="s">
        <v>143</v>
      </c>
      <c r="L10" s="155">
        <v>9</v>
      </c>
      <c r="M10" s="155" t="s">
        <v>2073</v>
      </c>
      <c r="N10" s="271" t="s">
        <v>1810</v>
      </c>
      <c r="O10" s="156" t="s">
        <v>1811</v>
      </c>
      <c r="P10" s="285">
        <v>5</v>
      </c>
      <c r="Q10" s="138" t="s">
        <v>144</v>
      </c>
      <c r="R10" s="155" t="s">
        <v>74</v>
      </c>
      <c r="S10" s="155" t="s">
        <v>86</v>
      </c>
      <c r="T10" s="155"/>
      <c r="U10" s="155"/>
      <c r="V10" s="155" t="s">
        <v>145</v>
      </c>
      <c r="W10" s="155"/>
      <c r="X10" s="155"/>
      <c r="Y10" s="155"/>
      <c r="Z10" s="155"/>
      <c r="AA10" s="155"/>
      <c r="AB10" s="155"/>
      <c r="AC10" s="155"/>
      <c r="AD10" s="155"/>
      <c r="AE10" s="155"/>
      <c r="AF10" s="155"/>
      <c r="AG10" s="155" t="s">
        <v>92</v>
      </c>
      <c r="AH10" s="155" t="s">
        <v>100</v>
      </c>
      <c r="AI10" s="155" t="s">
        <v>94</v>
      </c>
      <c r="AJ10" s="155" t="s">
        <v>95</v>
      </c>
      <c r="AK10" s="156" t="s">
        <v>146</v>
      </c>
      <c r="AL10" s="155"/>
      <c r="AM10" s="155">
        <v>530000</v>
      </c>
      <c r="AN10" s="155">
        <v>142930</v>
      </c>
      <c r="AO10" s="155">
        <v>164051</v>
      </c>
      <c r="AP10" s="155">
        <v>168973</v>
      </c>
      <c r="AQ10" s="155">
        <v>174046</v>
      </c>
      <c r="AR10" s="155">
        <v>650000</v>
      </c>
      <c r="AS10" s="155"/>
      <c r="AT10" s="155"/>
      <c r="AU10" s="161">
        <f t="shared" si="0"/>
        <v>164051</v>
      </c>
      <c r="AV10" s="155"/>
      <c r="AW10" s="155"/>
      <c r="AX10" s="155"/>
      <c r="AY10" s="155"/>
      <c r="AZ10" s="155"/>
      <c r="BA10" s="155"/>
      <c r="BB10" s="155"/>
      <c r="BC10" s="155"/>
      <c r="BD10" s="155"/>
      <c r="BE10" s="155"/>
      <c r="BF10" s="155"/>
      <c r="BG10" s="155"/>
    </row>
    <row r="11" spans="1:59" s="286" customFormat="1" ht="220.5">
      <c r="A11" s="138" t="s">
        <v>63</v>
      </c>
      <c r="B11" s="138" t="s">
        <v>64</v>
      </c>
      <c r="C11" s="138" t="s">
        <v>2752</v>
      </c>
      <c r="D11" s="138" t="s">
        <v>125</v>
      </c>
      <c r="E11" s="138" t="s">
        <v>135</v>
      </c>
      <c r="F11" s="290" t="s">
        <v>2085</v>
      </c>
      <c r="G11" s="138" t="s">
        <v>2848</v>
      </c>
      <c r="H11" s="138" t="s">
        <v>69</v>
      </c>
      <c r="I11" s="156" t="s">
        <v>1812</v>
      </c>
      <c r="J11" s="138" t="s">
        <v>96</v>
      </c>
      <c r="K11" s="138" t="s">
        <v>148</v>
      </c>
      <c r="L11" s="155">
        <v>8</v>
      </c>
      <c r="M11" s="155" t="s">
        <v>2076</v>
      </c>
      <c r="N11" s="271" t="s">
        <v>1813</v>
      </c>
      <c r="O11" s="156" t="s">
        <v>1812</v>
      </c>
      <c r="P11" s="285">
        <v>6</v>
      </c>
      <c r="Q11" s="138" t="s">
        <v>1765</v>
      </c>
      <c r="R11" s="155" t="s">
        <v>20</v>
      </c>
      <c r="S11" s="155" t="s">
        <v>86</v>
      </c>
      <c r="T11" s="155">
        <v>3931</v>
      </c>
      <c r="U11" s="155"/>
      <c r="V11" s="155" t="s">
        <v>149</v>
      </c>
      <c r="W11" s="155"/>
      <c r="X11" s="155"/>
      <c r="Y11" s="155"/>
      <c r="Z11" s="155"/>
      <c r="AA11" s="155"/>
      <c r="AB11" s="155"/>
      <c r="AC11" s="155"/>
      <c r="AD11" s="155" t="s">
        <v>86</v>
      </c>
      <c r="AE11" s="155"/>
      <c r="AF11" s="155"/>
      <c r="AG11" s="155" t="s">
        <v>136</v>
      </c>
      <c r="AH11" s="155" t="s">
        <v>108</v>
      </c>
      <c r="AI11" s="155" t="s">
        <v>137</v>
      </c>
      <c r="AJ11" s="155" t="s">
        <v>95</v>
      </c>
      <c r="AK11" s="156" t="s">
        <v>1606</v>
      </c>
      <c r="AL11" s="155" t="s">
        <v>1607</v>
      </c>
      <c r="AM11" s="155">
        <v>95</v>
      </c>
      <c r="AN11" s="155">
        <v>96</v>
      </c>
      <c r="AO11" s="155">
        <v>96</v>
      </c>
      <c r="AP11" s="155">
        <v>96</v>
      </c>
      <c r="AQ11" s="155">
        <v>96</v>
      </c>
      <c r="AR11" s="155">
        <v>96</v>
      </c>
      <c r="AS11" s="155">
        <v>96</v>
      </c>
      <c r="AT11" s="155">
        <v>0</v>
      </c>
      <c r="AU11" s="161">
        <f t="shared" si="0"/>
        <v>96</v>
      </c>
      <c r="AV11" s="155"/>
      <c r="AW11" s="155"/>
      <c r="AX11" s="155">
        <v>24</v>
      </c>
      <c r="AY11" s="155"/>
      <c r="AZ11" s="155"/>
      <c r="BA11" s="155">
        <v>48</v>
      </c>
      <c r="BB11" s="155"/>
      <c r="BC11" s="155"/>
      <c r="BD11" s="155">
        <v>72</v>
      </c>
      <c r="BE11" s="155"/>
      <c r="BF11" s="155"/>
      <c r="BG11" s="155">
        <v>96</v>
      </c>
    </row>
    <row r="12" spans="1:59" s="286" customFormat="1" ht="221.25" thickBot="1">
      <c r="A12" s="138" t="s">
        <v>63</v>
      </c>
      <c r="B12" s="138" t="s">
        <v>64</v>
      </c>
      <c r="C12" s="138" t="s">
        <v>2752</v>
      </c>
      <c r="D12" s="138" t="s">
        <v>125</v>
      </c>
      <c r="E12" s="138" t="s">
        <v>125</v>
      </c>
      <c r="F12" s="290" t="s">
        <v>2085</v>
      </c>
      <c r="G12" s="138" t="s">
        <v>2848</v>
      </c>
      <c r="H12" s="138" t="s">
        <v>69</v>
      </c>
      <c r="I12" s="156" t="s">
        <v>1812</v>
      </c>
      <c r="J12" s="138" t="s">
        <v>96</v>
      </c>
      <c r="K12" s="138" t="s">
        <v>148</v>
      </c>
      <c r="L12" s="155">
        <v>8</v>
      </c>
      <c r="M12" s="155" t="s">
        <v>2076</v>
      </c>
      <c r="N12" s="271" t="s">
        <v>1813</v>
      </c>
      <c r="O12" s="156" t="s">
        <v>1812</v>
      </c>
      <c r="P12" s="285">
        <v>7</v>
      </c>
      <c r="Q12" s="138" t="s">
        <v>155</v>
      </c>
      <c r="R12" s="155" t="s">
        <v>20</v>
      </c>
      <c r="S12" s="155" t="s">
        <v>86</v>
      </c>
      <c r="T12" s="155"/>
      <c r="U12" s="155"/>
      <c r="V12" s="155"/>
      <c r="W12" s="155"/>
      <c r="X12" s="155" t="s">
        <v>75</v>
      </c>
      <c r="Y12" s="155" t="s">
        <v>86</v>
      </c>
      <c r="Z12" s="155"/>
      <c r="AA12" s="155"/>
      <c r="AB12" s="155"/>
      <c r="AC12" s="155"/>
      <c r="AD12" s="155" t="s">
        <v>75</v>
      </c>
      <c r="AE12" s="155"/>
      <c r="AF12" s="155"/>
      <c r="AG12" s="155" t="s">
        <v>78</v>
      </c>
      <c r="AH12" s="155" t="s">
        <v>108</v>
      </c>
      <c r="AI12" s="155" t="s">
        <v>94</v>
      </c>
      <c r="AJ12" s="155" t="s">
        <v>95</v>
      </c>
      <c r="AK12" s="156" t="s">
        <v>1630</v>
      </c>
      <c r="AL12" s="155" t="s">
        <v>1631</v>
      </c>
      <c r="AM12" s="155">
        <v>0</v>
      </c>
      <c r="AN12" s="155">
        <v>15000</v>
      </c>
      <c r="AO12" s="155">
        <v>285000</v>
      </c>
      <c r="AP12" s="155">
        <v>400000</v>
      </c>
      <c r="AQ12" s="155">
        <v>300000</v>
      </c>
      <c r="AR12" s="155">
        <f>AN12+AO12+AP12+AQ12</f>
        <v>1000000</v>
      </c>
      <c r="AS12" s="154">
        <v>159332</v>
      </c>
      <c r="AT12" s="155"/>
      <c r="AU12" s="161">
        <f t="shared" ref="AU12" si="1">AO12</f>
        <v>285000</v>
      </c>
      <c r="AV12" s="155"/>
      <c r="AW12" s="155"/>
      <c r="AX12" s="155">
        <v>100000</v>
      </c>
      <c r="AY12" s="155"/>
      <c r="AZ12" s="155"/>
      <c r="BA12" s="155">
        <v>185000</v>
      </c>
      <c r="BB12" s="155"/>
      <c r="BC12" s="155"/>
      <c r="BD12" s="155"/>
      <c r="BE12" s="155"/>
      <c r="BF12" s="155"/>
      <c r="BG12" s="155"/>
    </row>
    <row r="13" spans="1:59" s="286" customFormat="1" ht="220.5">
      <c r="A13" s="138" t="s">
        <v>63</v>
      </c>
      <c r="B13" s="138"/>
      <c r="C13" s="138"/>
      <c r="D13" s="138" t="s">
        <v>125</v>
      </c>
      <c r="E13" s="138" t="s">
        <v>135</v>
      </c>
      <c r="F13" s="290" t="s">
        <v>2085</v>
      </c>
      <c r="G13" s="138" t="s">
        <v>2848</v>
      </c>
      <c r="H13" s="138" t="s">
        <v>69</v>
      </c>
      <c r="I13" s="156" t="s">
        <v>1812</v>
      </c>
      <c r="J13" s="138" t="s">
        <v>96</v>
      </c>
      <c r="K13" s="138" t="s">
        <v>148</v>
      </c>
      <c r="L13" s="155">
        <v>8</v>
      </c>
      <c r="M13" s="155" t="s">
        <v>2076</v>
      </c>
      <c r="N13" s="271" t="s">
        <v>1813</v>
      </c>
      <c r="O13" s="156" t="s">
        <v>1812</v>
      </c>
      <c r="P13" s="285">
        <v>8</v>
      </c>
      <c r="Q13" s="138" t="s">
        <v>158</v>
      </c>
      <c r="R13" s="155" t="s">
        <v>105</v>
      </c>
      <c r="S13" s="155" t="s">
        <v>75</v>
      </c>
      <c r="T13" s="155"/>
      <c r="U13" s="155"/>
      <c r="V13" s="155"/>
      <c r="W13" s="155"/>
      <c r="X13" s="155" t="s">
        <v>75</v>
      </c>
      <c r="Y13" s="155"/>
      <c r="Z13" s="155"/>
      <c r="AA13" s="155"/>
      <c r="AB13" s="155"/>
      <c r="AC13" s="155" t="s">
        <v>86</v>
      </c>
      <c r="AD13" s="155" t="s">
        <v>75</v>
      </c>
      <c r="AE13" s="155" t="s">
        <v>75</v>
      </c>
      <c r="AF13" s="155"/>
      <c r="AG13" s="155" t="s">
        <v>92</v>
      </c>
      <c r="AH13" s="155" t="s">
        <v>108</v>
      </c>
      <c r="AI13" s="155" t="s">
        <v>94</v>
      </c>
      <c r="AJ13" s="155" t="s">
        <v>95</v>
      </c>
      <c r="AK13" s="156" t="s">
        <v>1629</v>
      </c>
      <c r="AL13" s="155" t="s">
        <v>1605</v>
      </c>
      <c r="AM13" s="155">
        <v>0</v>
      </c>
      <c r="AN13" s="155">
        <v>2000</v>
      </c>
      <c r="AO13" s="155">
        <v>2000</v>
      </c>
      <c r="AP13" s="155">
        <v>2500</v>
      </c>
      <c r="AQ13" s="155">
        <v>1500</v>
      </c>
      <c r="AR13" s="155">
        <f>AN13+AO13+AP13+AQ13</f>
        <v>8000</v>
      </c>
      <c r="AS13" s="155"/>
      <c r="AT13" s="155"/>
      <c r="AU13" s="161">
        <f t="shared" ref="AU13:AU18" si="2">AO13</f>
        <v>2000</v>
      </c>
      <c r="AV13" s="155"/>
      <c r="AW13" s="155"/>
      <c r="AX13" s="155">
        <v>300</v>
      </c>
      <c r="AY13" s="155"/>
      <c r="AZ13" s="155"/>
      <c r="BA13" s="155">
        <v>1000</v>
      </c>
      <c r="BB13" s="155"/>
      <c r="BC13" s="155"/>
      <c r="BD13" s="155">
        <v>1700</v>
      </c>
      <c r="BE13" s="155"/>
      <c r="BF13" s="155"/>
      <c r="BG13" s="155">
        <v>2000</v>
      </c>
    </row>
    <row r="14" spans="1:59" s="286" customFormat="1" ht="220.5">
      <c r="A14" s="138" t="s">
        <v>63</v>
      </c>
      <c r="B14" s="138" t="s">
        <v>64</v>
      </c>
      <c r="C14" s="138" t="s">
        <v>2752</v>
      </c>
      <c r="D14" s="138" t="s">
        <v>125</v>
      </c>
      <c r="E14" s="138" t="s">
        <v>125</v>
      </c>
      <c r="F14" s="290" t="s">
        <v>2085</v>
      </c>
      <c r="G14" s="138" t="s">
        <v>2848</v>
      </c>
      <c r="H14" s="138" t="s">
        <v>69</v>
      </c>
      <c r="I14" s="156" t="s">
        <v>1812</v>
      </c>
      <c r="J14" s="138" t="s">
        <v>96</v>
      </c>
      <c r="K14" s="138" t="s">
        <v>148</v>
      </c>
      <c r="L14" s="155">
        <v>8</v>
      </c>
      <c r="M14" s="155" t="s">
        <v>2076</v>
      </c>
      <c r="N14" s="271" t="s">
        <v>1813</v>
      </c>
      <c r="O14" s="156" t="s">
        <v>1812</v>
      </c>
      <c r="P14" s="285">
        <v>9</v>
      </c>
      <c r="Q14" s="138" t="s">
        <v>2079</v>
      </c>
      <c r="R14" s="155" t="s">
        <v>105</v>
      </c>
      <c r="S14" s="155" t="s">
        <v>75</v>
      </c>
      <c r="T14" s="155"/>
      <c r="U14" s="155"/>
      <c r="V14" s="155"/>
      <c r="W14" s="155"/>
      <c r="X14" s="155"/>
      <c r="Y14" s="155"/>
      <c r="Z14" s="155"/>
      <c r="AA14" s="155"/>
      <c r="AB14" s="155"/>
      <c r="AC14" s="155" t="s">
        <v>75</v>
      </c>
      <c r="AD14" s="155" t="s">
        <v>75</v>
      </c>
      <c r="AE14" s="155"/>
      <c r="AF14" s="155"/>
      <c r="AG14" s="155" t="s">
        <v>78</v>
      </c>
      <c r="AH14" s="155" t="s">
        <v>108</v>
      </c>
      <c r="AI14" s="155" t="s">
        <v>94</v>
      </c>
      <c r="AJ14" s="155" t="s">
        <v>95</v>
      </c>
      <c r="AK14" s="156" t="s">
        <v>1632</v>
      </c>
      <c r="AL14" s="155" t="s">
        <v>1633</v>
      </c>
      <c r="AM14" s="155">
        <v>0</v>
      </c>
      <c r="AN14" s="155">
        <v>300</v>
      </c>
      <c r="AO14" s="155">
        <v>1500</v>
      </c>
      <c r="AP14" s="155">
        <v>2200</v>
      </c>
      <c r="AQ14" s="155">
        <v>0</v>
      </c>
      <c r="AR14" s="155">
        <f>AN14+AO14+AP14+AQ14</f>
        <v>4000</v>
      </c>
      <c r="AS14" s="155">
        <v>256</v>
      </c>
      <c r="AT14" s="155">
        <f>AN14-AS14</f>
        <v>44</v>
      </c>
      <c r="AU14" s="161">
        <f t="shared" si="2"/>
        <v>1500</v>
      </c>
      <c r="AV14" s="155"/>
      <c r="AW14" s="155"/>
      <c r="AX14" s="155">
        <v>0</v>
      </c>
      <c r="AY14" s="155"/>
      <c r="AZ14" s="155"/>
      <c r="BA14" s="155">
        <v>500</v>
      </c>
      <c r="BB14" s="155"/>
      <c r="BC14" s="155"/>
      <c r="BD14" s="155">
        <v>1000</v>
      </c>
      <c r="BE14" s="155"/>
      <c r="BF14" s="155"/>
      <c r="BG14" s="155">
        <v>1500</v>
      </c>
    </row>
    <row r="15" spans="1:59" s="286" customFormat="1" ht="110.25">
      <c r="A15" s="138" t="s">
        <v>63</v>
      </c>
      <c r="B15" s="138" t="s">
        <v>64</v>
      </c>
      <c r="C15" s="138" t="s">
        <v>2752</v>
      </c>
      <c r="D15" s="138" t="s">
        <v>125</v>
      </c>
      <c r="E15" s="138" t="s">
        <v>125</v>
      </c>
      <c r="F15" s="287" t="s">
        <v>2081</v>
      </c>
      <c r="G15" s="138" t="s">
        <v>2848</v>
      </c>
      <c r="H15" s="138" t="s">
        <v>69</v>
      </c>
      <c r="I15" s="156" t="s">
        <v>1814</v>
      </c>
      <c r="J15" s="138" t="s">
        <v>160</v>
      </c>
      <c r="K15" s="138" t="s">
        <v>163</v>
      </c>
      <c r="L15" s="155">
        <v>10</v>
      </c>
      <c r="M15" s="155" t="s">
        <v>2074</v>
      </c>
      <c r="N15" s="271" t="s">
        <v>1815</v>
      </c>
      <c r="O15" s="156" t="s">
        <v>1814</v>
      </c>
      <c r="P15" s="285">
        <v>10</v>
      </c>
      <c r="Q15" s="138" t="s">
        <v>1758</v>
      </c>
      <c r="R15" s="155" t="s">
        <v>20</v>
      </c>
      <c r="S15" s="155"/>
      <c r="T15" s="155"/>
      <c r="U15" s="155"/>
      <c r="V15" s="155"/>
      <c r="W15" s="155"/>
      <c r="X15" s="155"/>
      <c r="Y15" s="155"/>
      <c r="Z15" s="155"/>
      <c r="AA15" s="155"/>
      <c r="AB15" s="155"/>
      <c r="AC15" s="155" t="s">
        <v>86</v>
      </c>
      <c r="AD15" s="155"/>
      <c r="AE15" s="155"/>
      <c r="AF15" s="155"/>
      <c r="AG15" s="155" t="s">
        <v>92</v>
      </c>
      <c r="AH15" s="155" t="s">
        <v>111</v>
      </c>
      <c r="AI15" s="155" t="s">
        <v>94</v>
      </c>
      <c r="AJ15" s="155" t="s">
        <v>95</v>
      </c>
      <c r="AK15" s="156" t="s">
        <v>1680</v>
      </c>
      <c r="AL15" s="155" t="s">
        <v>1681</v>
      </c>
      <c r="AM15" s="155">
        <v>0</v>
      </c>
      <c r="AN15" s="155">
        <v>4500</v>
      </c>
      <c r="AO15" s="155">
        <v>4500</v>
      </c>
      <c r="AP15" s="155">
        <v>5000</v>
      </c>
      <c r="AQ15" s="155">
        <v>5500</v>
      </c>
      <c r="AR15" s="155">
        <v>5500</v>
      </c>
      <c r="AS15" s="161">
        <v>4112</v>
      </c>
      <c r="AT15" s="161">
        <f>4500-AS15</f>
        <v>388</v>
      </c>
      <c r="AU15" s="161">
        <f t="shared" si="2"/>
        <v>4500</v>
      </c>
      <c r="AV15" s="161">
        <v>0</v>
      </c>
      <c r="AW15" s="161">
        <v>2500</v>
      </c>
      <c r="AX15" s="161">
        <v>3000</v>
      </c>
      <c r="AY15" s="161">
        <v>3200</v>
      </c>
      <c r="AZ15" s="161">
        <v>3500</v>
      </c>
      <c r="BA15" s="161">
        <v>3600</v>
      </c>
      <c r="BB15" s="161">
        <v>3800</v>
      </c>
      <c r="BC15" s="161">
        <v>4100</v>
      </c>
      <c r="BD15" s="161">
        <v>4200</v>
      </c>
      <c r="BE15" s="161">
        <v>4500</v>
      </c>
      <c r="BF15" s="161">
        <v>4500</v>
      </c>
      <c r="BG15" s="161"/>
    </row>
    <row r="16" spans="1:59" s="286" customFormat="1" ht="110.25">
      <c r="A16" s="138" t="s">
        <v>63</v>
      </c>
      <c r="B16" s="138" t="s">
        <v>64</v>
      </c>
      <c r="C16" s="138" t="s">
        <v>2752</v>
      </c>
      <c r="D16" s="138" t="s">
        <v>125</v>
      </c>
      <c r="E16" s="138" t="s">
        <v>125</v>
      </c>
      <c r="F16" s="138" t="s">
        <v>2081</v>
      </c>
      <c r="G16" s="138" t="s">
        <v>2848</v>
      </c>
      <c r="H16" s="138" t="s">
        <v>69</v>
      </c>
      <c r="I16" s="156" t="s">
        <v>1818</v>
      </c>
      <c r="J16" s="138" t="s">
        <v>160</v>
      </c>
      <c r="K16" s="138" t="s">
        <v>163</v>
      </c>
      <c r="L16" s="155">
        <v>11</v>
      </c>
      <c r="M16" s="155" t="s">
        <v>2075</v>
      </c>
      <c r="N16" s="271" t="s">
        <v>1817</v>
      </c>
      <c r="O16" s="156" t="s">
        <v>1818</v>
      </c>
      <c r="P16" s="285">
        <v>11</v>
      </c>
      <c r="Q16" s="138" t="s">
        <v>1737</v>
      </c>
      <c r="R16" s="155" t="s">
        <v>20</v>
      </c>
      <c r="S16" s="155"/>
      <c r="T16" s="155"/>
      <c r="U16" s="155"/>
      <c r="V16" s="155"/>
      <c r="W16" s="155"/>
      <c r="X16" s="155"/>
      <c r="Y16" s="155"/>
      <c r="Z16" s="155"/>
      <c r="AA16" s="155"/>
      <c r="AB16" s="155"/>
      <c r="AC16" s="155"/>
      <c r="AD16" s="155"/>
      <c r="AE16" s="155"/>
      <c r="AF16" s="155"/>
      <c r="AG16" s="155" t="s">
        <v>136</v>
      </c>
      <c r="AH16" s="155" t="s">
        <v>108</v>
      </c>
      <c r="AI16" s="155" t="s">
        <v>94</v>
      </c>
      <c r="AJ16" s="155" t="s">
        <v>95</v>
      </c>
      <c r="AK16" s="156" t="s">
        <v>1685</v>
      </c>
      <c r="AL16" s="155" t="s">
        <v>1686</v>
      </c>
      <c r="AM16" s="155">
        <v>0</v>
      </c>
      <c r="AN16" s="155">
        <v>0</v>
      </c>
      <c r="AO16" s="155">
        <v>200</v>
      </c>
      <c r="AP16" s="155">
        <v>500</v>
      </c>
      <c r="AQ16" s="155">
        <v>750</v>
      </c>
      <c r="AR16" s="155">
        <v>1450</v>
      </c>
      <c r="AS16" s="155">
        <v>0</v>
      </c>
      <c r="AT16" s="155"/>
      <c r="AU16" s="161">
        <f t="shared" si="2"/>
        <v>200</v>
      </c>
      <c r="AV16" s="155"/>
      <c r="AW16" s="155"/>
      <c r="AX16" s="155"/>
      <c r="AY16" s="155"/>
      <c r="AZ16" s="155"/>
      <c r="BA16" s="155">
        <v>100</v>
      </c>
      <c r="BB16" s="155"/>
      <c r="BC16" s="155"/>
      <c r="BD16" s="155"/>
      <c r="BE16" s="155"/>
      <c r="BF16" s="155">
        <v>100</v>
      </c>
      <c r="BG16" s="155"/>
    </row>
    <row r="17" spans="1:59" s="286" customFormat="1" ht="110.25">
      <c r="A17" s="138" t="s">
        <v>63</v>
      </c>
      <c r="B17" s="138" t="s">
        <v>64</v>
      </c>
      <c r="C17" s="138" t="s">
        <v>2752</v>
      </c>
      <c r="D17" s="138" t="s">
        <v>125</v>
      </c>
      <c r="E17" s="138" t="s">
        <v>125</v>
      </c>
      <c r="F17" s="138" t="s">
        <v>2081</v>
      </c>
      <c r="G17" s="138" t="s">
        <v>2848</v>
      </c>
      <c r="H17" s="138" t="s">
        <v>69</v>
      </c>
      <c r="I17" s="156" t="s">
        <v>1818</v>
      </c>
      <c r="J17" s="138" t="s">
        <v>160</v>
      </c>
      <c r="K17" s="138" t="s">
        <v>163</v>
      </c>
      <c r="L17" s="155">
        <v>11</v>
      </c>
      <c r="M17" s="155" t="s">
        <v>2075</v>
      </c>
      <c r="N17" s="271" t="s">
        <v>1817</v>
      </c>
      <c r="O17" s="156" t="s">
        <v>1818</v>
      </c>
      <c r="P17" s="285">
        <v>12</v>
      </c>
      <c r="Q17" s="138" t="s">
        <v>1753</v>
      </c>
      <c r="R17" s="155" t="s">
        <v>20</v>
      </c>
      <c r="S17" s="155"/>
      <c r="T17" s="155"/>
      <c r="U17" s="155"/>
      <c r="V17" s="155"/>
      <c r="W17" s="155"/>
      <c r="X17" s="155"/>
      <c r="Y17" s="155"/>
      <c r="Z17" s="155"/>
      <c r="AA17" s="155"/>
      <c r="AB17" s="155"/>
      <c r="AC17" s="155"/>
      <c r="AD17" s="155"/>
      <c r="AE17" s="155"/>
      <c r="AF17" s="155"/>
      <c r="AG17" s="155" t="s">
        <v>92</v>
      </c>
      <c r="AH17" s="155" t="s">
        <v>79</v>
      </c>
      <c r="AI17" s="155" t="s">
        <v>94</v>
      </c>
      <c r="AJ17" s="155" t="s">
        <v>95</v>
      </c>
      <c r="AK17" s="156" t="s">
        <v>1753</v>
      </c>
      <c r="AL17" s="155" t="s">
        <v>1687</v>
      </c>
      <c r="AM17" s="160">
        <v>2100000</v>
      </c>
      <c r="AN17" s="160">
        <v>700000</v>
      </c>
      <c r="AO17" s="160">
        <v>700000</v>
      </c>
      <c r="AP17" s="160">
        <v>700000</v>
      </c>
      <c r="AQ17" s="160">
        <v>700000</v>
      </c>
      <c r="AR17" s="155">
        <v>700000</v>
      </c>
      <c r="AS17" s="155">
        <v>159000</v>
      </c>
      <c r="AT17" s="291">
        <f>AN17-AS17</f>
        <v>541000</v>
      </c>
      <c r="AU17" s="161">
        <f t="shared" si="2"/>
        <v>700000</v>
      </c>
      <c r="AV17" s="155"/>
      <c r="AW17" s="155"/>
      <c r="AX17" s="155"/>
      <c r="AY17" s="155"/>
      <c r="AZ17" s="155"/>
      <c r="BA17" s="161">
        <f>AU17</f>
        <v>700000</v>
      </c>
      <c r="BB17" s="155"/>
      <c r="BC17" s="155"/>
      <c r="BD17" s="155"/>
      <c r="BE17" s="155"/>
      <c r="BF17" s="155"/>
      <c r="BG17" s="160"/>
    </row>
    <row r="18" spans="1:59" s="286" customFormat="1" ht="141.75">
      <c r="A18" s="138" t="s">
        <v>63</v>
      </c>
      <c r="B18" s="138" t="s">
        <v>64</v>
      </c>
      <c r="C18" s="138" t="s">
        <v>2752</v>
      </c>
      <c r="D18" s="138" t="s">
        <v>125</v>
      </c>
      <c r="E18" s="138" t="s">
        <v>125</v>
      </c>
      <c r="F18" s="287" t="s">
        <v>2086</v>
      </c>
      <c r="G18" s="138" t="s">
        <v>2848</v>
      </c>
      <c r="H18" s="138" t="s">
        <v>69</v>
      </c>
      <c r="I18" s="156" t="s">
        <v>1816</v>
      </c>
      <c r="J18" s="138" t="s">
        <v>119</v>
      </c>
      <c r="K18" s="138" t="s">
        <v>167</v>
      </c>
      <c r="L18" s="155">
        <v>8</v>
      </c>
      <c r="M18" s="155" t="s">
        <v>2076</v>
      </c>
      <c r="N18" s="271" t="s">
        <v>1819</v>
      </c>
      <c r="O18" s="156" t="s">
        <v>1816</v>
      </c>
      <c r="P18" s="285">
        <v>13</v>
      </c>
      <c r="Q18" s="138" t="s">
        <v>168</v>
      </c>
      <c r="R18" s="155" t="s">
        <v>20</v>
      </c>
      <c r="S18" s="155"/>
      <c r="T18" s="155"/>
      <c r="U18" s="155"/>
      <c r="V18" s="155"/>
      <c r="W18" s="155"/>
      <c r="X18" s="155"/>
      <c r="Y18" s="155"/>
      <c r="Z18" s="155"/>
      <c r="AA18" s="155"/>
      <c r="AB18" s="155"/>
      <c r="AC18" s="155"/>
      <c r="AD18" s="155"/>
      <c r="AE18" s="155"/>
      <c r="AF18" s="155"/>
      <c r="AG18" s="155" t="s">
        <v>92</v>
      </c>
      <c r="AH18" s="155" t="s">
        <v>79</v>
      </c>
      <c r="AI18" s="155" t="s">
        <v>94</v>
      </c>
      <c r="AJ18" s="155" t="s">
        <v>95</v>
      </c>
      <c r="AK18" s="156" t="s">
        <v>1610</v>
      </c>
      <c r="AL18" s="155" t="s">
        <v>1609</v>
      </c>
      <c r="AM18" s="155">
        <v>0</v>
      </c>
      <c r="AN18" s="155">
        <v>0</v>
      </c>
      <c r="AO18" s="155">
        <v>1400</v>
      </c>
      <c r="AP18" s="155">
        <v>5000</v>
      </c>
      <c r="AQ18" s="155">
        <v>3600</v>
      </c>
      <c r="AR18" s="155">
        <v>10000</v>
      </c>
      <c r="AS18" s="155">
        <v>0</v>
      </c>
      <c r="AT18" s="155">
        <f>AS18-AN18</f>
        <v>0</v>
      </c>
      <c r="AU18" s="161">
        <f t="shared" si="2"/>
        <v>1400</v>
      </c>
      <c r="AV18" s="155"/>
      <c r="AW18" s="155"/>
      <c r="AX18" s="155"/>
      <c r="AY18" s="155"/>
      <c r="AZ18" s="155"/>
      <c r="BA18" s="155"/>
      <c r="BB18" s="155"/>
      <c r="BC18" s="155"/>
      <c r="BD18" s="155"/>
      <c r="BE18" s="155">
        <v>2500</v>
      </c>
      <c r="BF18" s="155"/>
      <c r="BG18" s="155"/>
    </row>
    <row r="19" spans="1:59" s="286" customFormat="1" ht="141.75">
      <c r="A19" s="138" t="s">
        <v>63</v>
      </c>
      <c r="B19" s="138" t="s">
        <v>64</v>
      </c>
      <c r="C19" s="138" t="s">
        <v>2752</v>
      </c>
      <c r="D19" s="138" t="s">
        <v>125</v>
      </c>
      <c r="E19" s="138" t="s">
        <v>125</v>
      </c>
      <c r="F19" s="287" t="s">
        <v>2086</v>
      </c>
      <c r="G19" s="138" t="s">
        <v>2848</v>
      </c>
      <c r="H19" s="138" t="s">
        <v>69</v>
      </c>
      <c r="I19" s="156" t="s">
        <v>1812</v>
      </c>
      <c r="J19" s="138" t="s">
        <v>119</v>
      </c>
      <c r="K19" s="138" t="s">
        <v>176</v>
      </c>
      <c r="L19" s="155">
        <v>8</v>
      </c>
      <c r="M19" s="155" t="s">
        <v>2076</v>
      </c>
      <c r="N19" s="271" t="s">
        <v>1813</v>
      </c>
      <c r="O19" s="156" t="s">
        <v>1812</v>
      </c>
      <c r="P19" s="285">
        <v>14</v>
      </c>
      <c r="Q19" s="156" t="s">
        <v>178</v>
      </c>
      <c r="R19" s="155" t="s">
        <v>74</v>
      </c>
      <c r="S19" s="155" t="s">
        <v>86</v>
      </c>
      <c r="T19" s="155"/>
      <c r="U19" s="155"/>
      <c r="V19" s="155" t="s">
        <v>179</v>
      </c>
      <c r="W19" s="155"/>
      <c r="X19" s="155"/>
      <c r="Y19" s="155"/>
      <c r="Z19" s="155"/>
      <c r="AA19" s="155"/>
      <c r="AB19" s="155"/>
      <c r="AC19" s="155"/>
      <c r="AD19" s="155"/>
      <c r="AE19" s="155"/>
      <c r="AF19" s="155"/>
      <c r="AG19" s="155" t="s">
        <v>92</v>
      </c>
      <c r="AH19" s="155" t="s">
        <v>100</v>
      </c>
      <c r="AI19" s="155" t="s">
        <v>94</v>
      </c>
      <c r="AJ19" s="155" t="s">
        <v>95</v>
      </c>
      <c r="AK19" s="156" t="s">
        <v>180</v>
      </c>
      <c r="AL19" s="155" t="s">
        <v>1660</v>
      </c>
      <c r="AM19" s="155">
        <v>0</v>
      </c>
      <c r="AN19" s="155">
        <v>2000</v>
      </c>
      <c r="AO19" s="155">
        <v>2000</v>
      </c>
      <c r="AP19" s="155">
        <v>3000</v>
      </c>
      <c r="AQ19" s="155">
        <v>1000</v>
      </c>
      <c r="AR19" s="155">
        <v>8000</v>
      </c>
      <c r="AS19" s="155">
        <v>2000</v>
      </c>
      <c r="AT19" s="155"/>
      <c r="AU19" s="161">
        <f>AO19</f>
        <v>2000</v>
      </c>
      <c r="AV19" s="155"/>
      <c r="AW19" s="155"/>
      <c r="AX19" s="155"/>
      <c r="AY19" s="155"/>
      <c r="AZ19" s="155"/>
      <c r="BA19" s="155"/>
      <c r="BB19" s="155"/>
      <c r="BC19" s="155"/>
      <c r="BD19" s="155"/>
      <c r="BE19" s="155"/>
      <c r="BF19" s="155"/>
      <c r="BG19" s="155"/>
    </row>
    <row r="20" spans="1:59" s="286" customFormat="1" ht="141.75">
      <c r="A20" s="138" t="s">
        <v>63</v>
      </c>
      <c r="B20" s="138" t="s">
        <v>64</v>
      </c>
      <c r="C20" s="138" t="s">
        <v>2752</v>
      </c>
      <c r="D20" s="138" t="s">
        <v>125</v>
      </c>
      <c r="E20" s="138" t="s">
        <v>125</v>
      </c>
      <c r="F20" s="287" t="s">
        <v>2086</v>
      </c>
      <c r="G20" s="138" t="s">
        <v>2848</v>
      </c>
      <c r="H20" s="138" t="s">
        <v>69</v>
      </c>
      <c r="I20" s="156" t="s">
        <v>1816</v>
      </c>
      <c r="J20" s="138" t="s">
        <v>119</v>
      </c>
      <c r="K20" s="138" t="s">
        <v>176</v>
      </c>
      <c r="L20" s="155">
        <v>8</v>
      </c>
      <c r="M20" s="155" t="s">
        <v>2076</v>
      </c>
      <c r="N20" s="271" t="s">
        <v>1819</v>
      </c>
      <c r="O20" s="156" t="s">
        <v>1816</v>
      </c>
      <c r="P20" s="285">
        <v>15</v>
      </c>
      <c r="Q20" s="138" t="s">
        <v>182</v>
      </c>
      <c r="R20" s="155" t="s">
        <v>20</v>
      </c>
      <c r="S20" s="155"/>
      <c r="T20" s="155"/>
      <c r="U20" s="155"/>
      <c r="V20" s="155" t="s">
        <v>179</v>
      </c>
      <c r="W20" s="155"/>
      <c r="X20" s="155"/>
      <c r="Y20" s="155"/>
      <c r="Z20" s="155"/>
      <c r="AA20" s="155"/>
      <c r="AB20" s="155"/>
      <c r="AC20" s="155"/>
      <c r="AD20" s="155"/>
      <c r="AE20" s="155"/>
      <c r="AF20" s="155"/>
      <c r="AG20" s="155" t="s">
        <v>92</v>
      </c>
      <c r="AH20" s="155" t="s">
        <v>93</v>
      </c>
      <c r="AI20" s="155" t="s">
        <v>94</v>
      </c>
      <c r="AJ20" s="155" t="s">
        <v>95</v>
      </c>
      <c r="AK20" s="156" t="s">
        <v>1608</v>
      </c>
      <c r="AL20" s="155" t="s">
        <v>1609</v>
      </c>
      <c r="AM20" s="155">
        <v>0</v>
      </c>
      <c r="AN20" s="155">
        <f>5301+800+800</f>
        <v>6901</v>
      </c>
      <c r="AO20" s="155">
        <v>9000</v>
      </c>
      <c r="AP20" s="155">
        <v>12850</v>
      </c>
      <c r="AQ20" s="155">
        <v>10250</v>
      </c>
      <c r="AR20" s="155">
        <f>AN20+AO20+AP20+AQ20</f>
        <v>39001</v>
      </c>
      <c r="AS20" s="155">
        <f>5301+750+400</f>
        <v>6451</v>
      </c>
      <c r="AT20" s="155"/>
      <c r="AU20" s="161">
        <f t="shared" ref="AU20:AU23" si="3">AO20</f>
        <v>9000</v>
      </c>
      <c r="AV20" s="155"/>
      <c r="AW20" s="155"/>
      <c r="AX20" s="155">
        <v>0</v>
      </c>
      <c r="AY20" s="155"/>
      <c r="AZ20" s="155"/>
      <c r="BA20" s="155">
        <v>2000</v>
      </c>
      <c r="BB20" s="155"/>
      <c r="BC20" s="155"/>
      <c r="BD20" s="155">
        <v>0</v>
      </c>
      <c r="BE20" s="155"/>
      <c r="BF20" s="155"/>
      <c r="BG20" s="155">
        <v>7000</v>
      </c>
    </row>
    <row r="21" spans="1:59" s="286" customFormat="1" ht="141.75">
      <c r="A21" s="138" t="s">
        <v>63</v>
      </c>
      <c r="B21" s="138" t="s">
        <v>64</v>
      </c>
      <c r="C21" s="138" t="s">
        <v>2752</v>
      </c>
      <c r="D21" s="138" t="s">
        <v>125</v>
      </c>
      <c r="E21" s="138" t="s">
        <v>125</v>
      </c>
      <c r="F21" s="287" t="s">
        <v>2086</v>
      </c>
      <c r="G21" s="138" t="s">
        <v>2848</v>
      </c>
      <c r="H21" s="138" t="s">
        <v>69</v>
      </c>
      <c r="I21" s="156" t="s">
        <v>1816</v>
      </c>
      <c r="J21" s="138" t="s">
        <v>119</v>
      </c>
      <c r="K21" s="138" t="s">
        <v>176</v>
      </c>
      <c r="L21" s="155">
        <v>8</v>
      </c>
      <c r="M21" s="155" t="s">
        <v>2076</v>
      </c>
      <c r="N21" s="271" t="s">
        <v>1819</v>
      </c>
      <c r="O21" s="156" t="s">
        <v>1816</v>
      </c>
      <c r="P21" s="285">
        <v>16</v>
      </c>
      <c r="Q21" s="138" t="s">
        <v>1941</v>
      </c>
      <c r="R21" s="155" t="s">
        <v>20</v>
      </c>
      <c r="S21" s="155"/>
      <c r="T21" s="155"/>
      <c r="U21" s="155"/>
      <c r="V21" s="155" t="s">
        <v>185</v>
      </c>
      <c r="W21" s="155"/>
      <c r="X21" s="155"/>
      <c r="Y21" s="155"/>
      <c r="Z21" s="155"/>
      <c r="AA21" s="155"/>
      <c r="AB21" s="155"/>
      <c r="AC21" s="155"/>
      <c r="AD21" s="155"/>
      <c r="AE21" s="155"/>
      <c r="AF21" s="155"/>
      <c r="AG21" s="155" t="s">
        <v>92</v>
      </c>
      <c r="AH21" s="155"/>
      <c r="AI21" s="155" t="s">
        <v>94</v>
      </c>
      <c r="AJ21" s="155" t="s">
        <v>95</v>
      </c>
      <c r="AK21" s="156" t="s">
        <v>1611</v>
      </c>
      <c r="AL21" s="155" t="s">
        <v>1609</v>
      </c>
      <c r="AM21" s="155">
        <v>0</v>
      </c>
      <c r="AN21" s="155">
        <v>539</v>
      </c>
      <c r="AO21" s="155">
        <v>1822</v>
      </c>
      <c r="AP21" s="155">
        <v>4735</v>
      </c>
      <c r="AQ21" s="155">
        <v>3904</v>
      </c>
      <c r="AR21" s="155">
        <f>+AQ21+AP21+AO21+AN21</f>
        <v>11000</v>
      </c>
      <c r="AS21" s="155">
        <v>194</v>
      </c>
      <c r="AT21" s="155">
        <f>AS21-AN21</f>
        <v>-345</v>
      </c>
      <c r="AU21" s="161">
        <f t="shared" si="3"/>
        <v>1822</v>
      </c>
      <c r="AV21" s="155"/>
      <c r="AW21" s="155"/>
      <c r="AX21" s="155"/>
      <c r="AY21" s="155"/>
      <c r="AZ21" s="155"/>
      <c r="BA21" s="155"/>
      <c r="BB21" s="155"/>
      <c r="BC21" s="155"/>
      <c r="BD21" s="155"/>
      <c r="BE21" s="155"/>
      <c r="BF21" s="155"/>
      <c r="BG21" s="155">
        <v>1510</v>
      </c>
    </row>
    <row r="22" spans="1:59" s="286" customFormat="1" ht="141.75">
      <c r="A22" s="138" t="s">
        <v>63</v>
      </c>
      <c r="B22" s="138" t="s">
        <v>64</v>
      </c>
      <c r="C22" s="138" t="s">
        <v>2752</v>
      </c>
      <c r="D22" s="138" t="s">
        <v>125</v>
      </c>
      <c r="E22" s="138" t="s">
        <v>125</v>
      </c>
      <c r="F22" s="287" t="s">
        <v>2086</v>
      </c>
      <c r="G22" s="138" t="s">
        <v>2848</v>
      </c>
      <c r="H22" s="138" t="s">
        <v>69</v>
      </c>
      <c r="I22" s="156" t="s">
        <v>1816</v>
      </c>
      <c r="J22" s="138" t="s">
        <v>119</v>
      </c>
      <c r="K22" s="138" t="s">
        <v>176</v>
      </c>
      <c r="L22" s="155">
        <v>8</v>
      </c>
      <c r="M22" s="155" t="s">
        <v>2076</v>
      </c>
      <c r="N22" s="271" t="s">
        <v>1819</v>
      </c>
      <c r="O22" s="156" t="s">
        <v>1816</v>
      </c>
      <c r="P22" s="285">
        <v>17</v>
      </c>
      <c r="Q22" s="138" t="s">
        <v>186</v>
      </c>
      <c r="R22" s="155" t="s">
        <v>20</v>
      </c>
      <c r="S22" s="155"/>
      <c r="T22" s="155"/>
      <c r="U22" s="155"/>
      <c r="V22" s="155" t="s">
        <v>179</v>
      </c>
      <c r="W22" s="155"/>
      <c r="X22" s="155"/>
      <c r="Y22" s="155"/>
      <c r="Z22" s="155"/>
      <c r="AA22" s="155"/>
      <c r="AB22" s="155"/>
      <c r="AC22" s="155"/>
      <c r="AD22" s="155"/>
      <c r="AE22" s="155"/>
      <c r="AF22" s="155"/>
      <c r="AG22" s="155" t="s">
        <v>92</v>
      </c>
      <c r="AH22" s="155"/>
      <c r="AI22" s="155" t="s">
        <v>94</v>
      </c>
      <c r="AJ22" s="155" t="s">
        <v>95</v>
      </c>
      <c r="AK22" s="138" t="s">
        <v>1733</v>
      </c>
      <c r="AL22" s="155" t="s">
        <v>1609</v>
      </c>
      <c r="AM22" s="155">
        <v>0</v>
      </c>
      <c r="AN22" s="155">
        <v>0</v>
      </c>
      <c r="AO22" s="157">
        <v>2000</v>
      </c>
      <c r="AP22" s="157">
        <v>6500</v>
      </c>
      <c r="AQ22" s="157">
        <v>7500</v>
      </c>
      <c r="AR22" s="155">
        <v>16000</v>
      </c>
      <c r="AS22" s="155">
        <v>0</v>
      </c>
      <c r="AT22" s="155"/>
      <c r="AU22" s="161">
        <f t="shared" si="3"/>
        <v>2000</v>
      </c>
      <c r="AV22" s="155"/>
      <c r="AW22" s="155"/>
      <c r="AX22" s="155"/>
      <c r="AY22" s="155"/>
      <c r="AZ22" s="155"/>
      <c r="BA22" s="155"/>
      <c r="BB22" s="155"/>
      <c r="BC22" s="155"/>
      <c r="BD22" s="155"/>
      <c r="BE22" s="155"/>
      <c r="BF22" s="155"/>
      <c r="BG22" s="161">
        <v>3000</v>
      </c>
    </row>
    <row r="23" spans="1:59" s="286" customFormat="1" ht="141.75">
      <c r="A23" s="138" t="s">
        <v>63</v>
      </c>
      <c r="B23" s="138" t="s">
        <v>64</v>
      </c>
      <c r="C23" s="138" t="s">
        <v>2752</v>
      </c>
      <c r="D23" s="138" t="s">
        <v>125</v>
      </c>
      <c r="E23" s="138" t="s">
        <v>125</v>
      </c>
      <c r="F23" s="287" t="s">
        <v>2086</v>
      </c>
      <c r="G23" s="138" t="s">
        <v>2848</v>
      </c>
      <c r="H23" s="138" t="s">
        <v>69</v>
      </c>
      <c r="I23" s="156" t="s">
        <v>1814</v>
      </c>
      <c r="J23" s="138" t="s">
        <v>119</v>
      </c>
      <c r="K23" s="138" t="s">
        <v>187</v>
      </c>
      <c r="L23" s="155">
        <v>10</v>
      </c>
      <c r="M23" s="155" t="s">
        <v>2074</v>
      </c>
      <c r="N23" s="271" t="s">
        <v>1815</v>
      </c>
      <c r="O23" s="156" t="s">
        <v>1814</v>
      </c>
      <c r="P23" s="285">
        <v>18</v>
      </c>
      <c r="Q23" s="138" t="s">
        <v>1759</v>
      </c>
      <c r="R23" s="155" t="s">
        <v>20</v>
      </c>
      <c r="S23" s="155"/>
      <c r="T23" s="155"/>
      <c r="U23" s="155"/>
      <c r="V23" s="155" t="s">
        <v>179</v>
      </c>
      <c r="W23" s="155"/>
      <c r="X23" s="155"/>
      <c r="Y23" s="155"/>
      <c r="Z23" s="155"/>
      <c r="AA23" s="155"/>
      <c r="AB23" s="155"/>
      <c r="AC23" s="155"/>
      <c r="AD23" s="155"/>
      <c r="AE23" s="155"/>
      <c r="AF23" s="155"/>
      <c r="AG23" s="155" t="s">
        <v>92</v>
      </c>
      <c r="AH23" s="155" t="s">
        <v>111</v>
      </c>
      <c r="AI23" s="155" t="s">
        <v>80</v>
      </c>
      <c r="AJ23" s="155" t="s">
        <v>95</v>
      </c>
      <c r="AK23" s="156" t="s">
        <v>1682</v>
      </c>
      <c r="AL23" s="156" t="s">
        <v>1681</v>
      </c>
      <c r="AM23" s="161">
        <v>0</v>
      </c>
      <c r="AN23" s="161">
        <v>73000</v>
      </c>
      <c r="AO23" s="161">
        <v>84100</v>
      </c>
      <c r="AP23" s="161">
        <v>92000</v>
      </c>
      <c r="AQ23" s="161">
        <v>112500</v>
      </c>
      <c r="AR23" s="161">
        <v>112500</v>
      </c>
      <c r="AS23" s="161">
        <v>83648</v>
      </c>
      <c r="AT23" s="161">
        <f>73000-AS23</f>
        <v>-10648</v>
      </c>
      <c r="AU23" s="161">
        <f t="shared" si="3"/>
        <v>84100</v>
      </c>
      <c r="AV23" s="161">
        <v>0</v>
      </c>
      <c r="AW23" s="161">
        <v>40000</v>
      </c>
      <c r="AX23" s="161"/>
      <c r="AY23" s="161">
        <v>50000</v>
      </c>
      <c r="AZ23" s="161"/>
      <c r="BA23" s="161">
        <v>55000</v>
      </c>
      <c r="BB23" s="161"/>
      <c r="BC23" s="161">
        <v>65000</v>
      </c>
      <c r="BD23" s="161">
        <v>75000</v>
      </c>
      <c r="BE23" s="161">
        <v>80000</v>
      </c>
      <c r="BF23" s="161">
        <v>84100</v>
      </c>
      <c r="BG23" s="161"/>
    </row>
    <row r="24" spans="1:59" s="286" customFormat="1" ht="110.25">
      <c r="A24" s="138" t="s">
        <v>63</v>
      </c>
      <c r="B24" s="138" t="s">
        <v>64</v>
      </c>
      <c r="C24" s="138" t="s">
        <v>2752</v>
      </c>
      <c r="D24" s="138" t="s">
        <v>125</v>
      </c>
      <c r="E24" s="138" t="s">
        <v>125</v>
      </c>
      <c r="F24" s="138" t="s">
        <v>2081</v>
      </c>
      <c r="G24" s="138" t="s">
        <v>2848</v>
      </c>
      <c r="H24" s="138" t="s">
        <v>69</v>
      </c>
      <c r="I24" s="156" t="s">
        <v>1818</v>
      </c>
      <c r="J24" s="138" t="s">
        <v>160</v>
      </c>
      <c r="K24" s="138" t="s">
        <v>201</v>
      </c>
      <c r="L24" s="155">
        <v>11</v>
      </c>
      <c r="M24" s="155" t="s">
        <v>2075</v>
      </c>
      <c r="N24" s="271" t="s">
        <v>1817</v>
      </c>
      <c r="O24" s="156" t="s">
        <v>1818</v>
      </c>
      <c r="P24" s="285">
        <v>19</v>
      </c>
      <c r="Q24" s="138" t="s">
        <v>202</v>
      </c>
      <c r="R24" s="155" t="s">
        <v>74</v>
      </c>
      <c r="S24" s="155" t="s">
        <v>75</v>
      </c>
      <c r="T24" s="155"/>
      <c r="U24" s="155"/>
      <c r="V24" s="155"/>
      <c r="W24" s="155"/>
      <c r="X24" s="155"/>
      <c r="Y24" s="155"/>
      <c r="Z24" s="155"/>
      <c r="AA24" s="155"/>
      <c r="AB24" s="155"/>
      <c r="AC24" s="155"/>
      <c r="AD24" s="155"/>
      <c r="AE24" s="155"/>
      <c r="AF24" s="155"/>
      <c r="AG24" s="155" t="s">
        <v>78</v>
      </c>
      <c r="AH24" s="155" t="s">
        <v>79</v>
      </c>
      <c r="AI24" s="155" t="s">
        <v>203</v>
      </c>
      <c r="AJ24" s="155" t="s">
        <v>81</v>
      </c>
      <c r="AK24" s="156" t="s">
        <v>204</v>
      </c>
      <c r="AL24" s="155" t="s">
        <v>1688</v>
      </c>
      <c r="AM24" s="155">
        <v>35.4</v>
      </c>
      <c r="AN24" s="155">
        <v>34.9</v>
      </c>
      <c r="AO24" s="155">
        <v>34.4</v>
      </c>
      <c r="AP24" s="155">
        <v>33.9</v>
      </c>
      <c r="AQ24" s="155">
        <v>33.4</v>
      </c>
      <c r="AR24" s="155">
        <v>33.4</v>
      </c>
      <c r="AS24" s="155"/>
      <c r="AT24" s="155"/>
      <c r="AU24" s="161">
        <f t="shared" ref="AU24:AU35" si="4">AO24</f>
        <v>34.4</v>
      </c>
      <c r="AV24" s="155"/>
      <c r="AW24" s="155"/>
      <c r="AX24" s="155"/>
      <c r="AY24" s="155"/>
      <c r="AZ24" s="155"/>
      <c r="BA24" s="155"/>
      <c r="BB24" s="155"/>
      <c r="BC24" s="155"/>
      <c r="BD24" s="155"/>
      <c r="BE24" s="155"/>
      <c r="BF24" s="155"/>
      <c r="BG24" s="155"/>
    </row>
    <row r="25" spans="1:59" s="286" customFormat="1" ht="110.25">
      <c r="A25" s="138" t="s">
        <v>63</v>
      </c>
      <c r="B25" s="138" t="s">
        <v>64</v>
      </c>
      <c r="C25" s="138" t="s">
        <v>2752</v>
      </c>
      <c r="D25" s="138" t="s">
        <v>125</v>
      </c>
      <c r="E25" s="138" t="s">
        <v>125</v>
      </c>
      <c r="F25" s="138" t="s">
        <v>2081</v>
      </c>
      <c r="G25" s="138" t="s">
        <v>2848</v>
      </c>
      <c r="H25" s="138" t="s">
        <v>69</v>
      </c>
      <c r="I25" s="156" t="s">
        <v>1818</v>
      </c>
      <c r="J25" s="138" t="s">
        <v>160</v>
      </c>
      <c r="K25" s="138" t="s">
        <v>201</v>
      </c>
      <c r="L25" s="155">
        <v>11</v>
      </c>
      <c r="M25" s="155" t="s">
        <v>2075</v>
      </c>
      <c r="N25" s="271" t="s">
        <v>1817</v>
      </c>
      <c r="O25" s="156" t="s">
        <v>1818</v>
      </c>
      <c r="P25" s="285">
        <v>20</v>
      </c>
      <c r="Q25" s="138" t="s">
        <v>205</v>
      </c>
      <c r="R25" s="155" t="s">
        <v>74</v>
      </c>
      <c r="S25" s="155" t="s">
        <v>75</v>
      </c>
      <c r="T25" s="155"/>
      <c r="U25" s="155"/>
      <c r="V25" s="155"/>
      <c r="W25" s="155"/>
      <c r="X25" s="155"/>
      <c r="Y25" s="155"/>
      <c r="Z25" s="155"/>
      <c r="AA25" s="155"/>
      <c r="AB25" s="155"/>
      <c r="AC25" s="155"/>
      <c r="AD25" s="155"/>
      <c r="AE25" s="155"/>
      <c r="AF25" s="155"/>
      <c r="AG25" s="155" t="s">
        <v>78</v>
      </c>
      <c r="AH25" s="155" t="s">
        <v>79</v>
      </c>
      <c r="AI25" s="155" t="s">
        <v>80</v>
      </c>
      <c r="AJ25" s="155" t="s">
        <v>81</v>
      </c>
      <c r="AK25" s="156" t="s">
        <v>206</v>
      </c>
      <c r="AL25" s="155" t="s">
        <v>1688</v>
      </c>
      <c r="AM25" s="155">
        <v>0</v>
      </c>
      <c r="AN25" s="155">
        <v>15</v>
      </c>
      <c r="AO25" s="155">
        <v>17</v>
      </c>
      <c r="AP25" s="155">
        <v>18.5</v>
      </c>
      <c r="AQ25" s="155">
        <v>20</v>
      </c>
      <c r="AR25" s="155">
        <v>20</v>
      </c>
      <c r="AS25" s="155"/>
      <c r="AT25" s="155"/>
      <c r="AU25" s="161">
        <f t="shared" si="4"/>
        <v>17</v>
      </c>
      <c r="AV25" s="155"/>
      <c r="AW25" s="155"/>
      <c r="AX25" s="155"/>
      <c r="AY25" s="155"/>
      <c r="AZ25" s="155"/>
      <c r="BA25" s="155"/>
      <c r="BB25" s="155"/>
      <c r="BC25" s="155"/>
      <c r="BD25" s="155"/>
      <c r="BE25" s="155"/>
      <c r="BF25" s="155"/>
      <c r="BG25" s="155"/>
    </row>
    <row r="26" spans="1:59" s="286" customFormat="1" ht="110.25">
      <c r="A26" s="138" t="s">
        <v>63</v>
      </c>
      <c r="B26" s="138" t="s">
        <v>64</v>
      </c>
      <c r="C26" s="138" t="s">
        <v>2752</v>
      </c>
      <c r="D26" s="138" t="s">
        <v>125</v>
      </c>
      <c r="E26" s="138" t="s">
        <v>126</v>
      </c>
      <c r="F26" s="138" t="s">
        <v>2081</v>
      </c>
      <c r="G26" s="138" t="s">
        <v>2848</v>
      </c>
      <c r="H26" s="138" t="s">
        <v>69</v>
      </c>
      <c r="I26" s="156" t="s">
        <v>1818</v>
      </c>
      <c r="J26" s="138" t="s">
        <v>160</v>
      </c>
      <c r="K26" s="138" t="s">
        <v>201</v>
      </c>
      <c r="L26" s="155">
        <v>11</v>
      </c>
      <c r="M26" s="155" t="s">
        <v>2075</v>
      </c>
      <c r="N26" s="271" t="s">
        <v>1817</v>
      </c>
      <c r="O26" s="156" t="s">
        <v>1818</v>
      </c>
      <c r="P26" s="285">
        <v>21</v>
      </c>
      <c r="Q26" s="138" t="s">
        <v>207</v>
      </c>
      <c r="R26" s="155" t="s">
        <v>74</v>
      </c>
      <c r="S26" s="155" t="s">
        <v>86</v>
      </c>
      <c r="T26" s="155"/>
      <c r="U26" s="155" t="s">
        <v>208</v>
      </c>
      <c r="V26" s="155"/>
      <c r="W26" s="155"/>
      <c r="X26" s="155"/>
      <c r="Y26" s="155"/>
      <c r="Z26" s="155"/>
      <c r="AA26" s="155"/>
      <c r="AB26" s="155"/>
      <c r="AC26" s="155"/>
      <c r="AD26" s="155"/>
      <c r="AE26" s="155"/>
      <c r="AF26" s="155"/>
      <c r="AG26" s="155" t="s">
        <v>92</v>
      </c>
      <c r="AH26" s="155" t="s">
        <v>100</v>
      </c>
      <c r="AI26" s="155" t="s">
        <v>94</v>
      </c>
      <c r="AJ26" s="155" t="s">
        <v>81</v>
      </c>
      <c r="AK26" s="156" t="s">
        <v>209</v>
      </c>
      <c r="AL26" s="155" t="s">
        <v>1689</v>
      </c>
      <c r="AM26" s="155">
        <v>0</v>
      </c>
      <c r="AN26" s="155">
        <v>75</v>
      </c>
      <c r="AO26" s="155">
        <v>100</v>
      </c>
      <c r="AP26" s="155">
        <v>0</v>
      </c>
      <c r="AQ26" s="155">
        <v>0</v>
      </c>
      <c r="AR26" s="155">
        <v>0</v>
      </c>
      <c r="AS26" s="155">
        <v>75</v>
      </c>
      <c r="AT26" s="155"/>
      <c r="AU26" s="161">
        <f t="shared" si="4"/>
        <v>100</v>
      </c>
      <c r="AV26" s="155"/>
      <c r="AW26" s="155"/>
      <c r="AX26" s="155"/>
      <c r="AY26" s="155"/>
      <c r="AZ26" s="155"/>
      <c r="BA26" s="155"/>
      <c r="BB26" s="155"/>
      <c r="BC26" s="155"/>
      <c r="BD26" s="155"/>
      <c r="BE26" s="155"/>
      <c r="BF26" s="155"/>
      <c r="BG26" s="155"/>
    </row>
    <row r="27" spans="1:59" s="286" customFormat="1" ht="110.25">
      <c r="A27" s="138" t="s">
        <v>63</v>
      </c>
      <c r="B27" s="138" t="s">
        <v>64</v>
      </c>
      <c r="C27" s="138" t="s">
        <v>2752</v>
      </c>
      <c r="D27" s="138" t="s">
        <v>125</v>
      </c>
      <c r="E27" s="138" t="s">
        <v>125</v>
      </c>
      <c r="F27" s="138" t="s">
        <v>2081</v>
      </c>
      <c r="G27" s="138" t="s">
        <v>2848</v>
      </c>
      <c r="H27" s="138" t="s">
        <v>69</v>
      </c>
      <c r="I27" s="156" t="s">
        <v>1818</v>
      </c>
      <c r="J27" s="138" t="s">
        <v>160</v>
      </c>
      <c r="K27" s="138" t="s">
        <v>201</v>
      </c>
      <c r="L27" s="155">
        <v>11</v>
      </c>
      <c r="M27" s="155" t="s">
        <v>2075</v>
      </c>
      <c r="N27" s="271" t="s">
        <v>1817</v>
      </c>
      <c r="O27" s="156" t="s">
        <v>1818</v>
      </c>
      <c r="P27" s="285">
        <v>22</v>
      </c>
      <c r="Q27" s="138" t="s">
        <v>210</v>
      </c>
      <c r="R27" s="155" t="s">
        <v>74</v>
      </c>
      <c r="S27" s="155"/>
      <c r="T27" s="155"/>
      <c r="U27" s="155"/>
      <c r="V27" s="155"/>
      <c r="W27" s="155"/>
      <c r="X27" s="155"/>
      <c r="Y27" s="155"/>
      <c r="Z27" s="155"/>
      <c r="AA27" s="155"/>
      <c r="AB27" s="155"/>
      <c r="AC27" s="155"/>
      <c r="AD27" s="155"/>
      <c r="AE27" s="155"/>
      <c r="AF27" s="155"/>
      <c r="AG27" s="155" t="s">
        <v>92</v>
      </c>
      <c r="AH27" s="155" t="s">
        <v>79</v>
      </c>
      <c r="AI27" s="155" t="s">
        <v>94</v>
      </c>
      <c r="AJ27" s="155" t="s">
        <v>95</v>
      </c>
      <c r="AK27" s="156" t="s">
        <v>1690</v>
      </c>
      <c r="AL27" s="155" t="s">
        <v>1691</v>
      </c>
      <c r="AM27" s="155">
        <v>0</v>
      </c>
      <c r="AN27" s="155">
        <v>0</v>
      </c>
      <c r="AO27" s="155">
        <v>1</v>
      </c>
      <c r="AP27" s="155">
        <v>1</v>
      </c>
      <c r="AQ27" s="155">
        <v>1</v>
      </c>
      <c r="AR27" s="155">
        <v>1</v>
      </c>
      <c r="AS27" s="155">
        <v>0</v>
      </c>
      <c r="AT27" s="155"/>
      <c r="AU27" s="161">
        <f t="shared" si="4"/>
        <v>1</v>
      </c>
      <c r="AV27" s="155"/>
      <c r="AW27" s="155"/>
      <c r="AX27" s="155"/>
      <c r="AY27" s="155"/>
      <c r="AZ27" s="155"/>
      <c r="BA27" s="155"/>
      <c r="BB27" s="155"/>
      <c r="BC27" s="155"/>
      <c r="BD27" s="155"/>
      <c r="BE27" s="155"/>
      <c r="BF27" s="155"/>
      <c r="BG27" s="155"/>
    </row>
    <row r="28" spans="1:59" s="286" customFormat="1" ht="110.25">
      <c r="A28" s="138" t="s">
        <v>63</v>
      </c>
      <c r="B28" s="138" t="s">
        <v>64</v>
      </c>
      <c r="C28" s="138" t="s">
        <v>2752</v>
      </c>
      <c r="D28" s="138" t="s">
        <v>125</v>
      </c>
      <c r="E28" s="138" t="s">
        <v>135</v>
      </c>
      <c r="F28" s="289" t="s">
        <v>2083</v>
      </c>
      <c r="G28" s="138" t="s">
        <v>84</v>
      </c>
      <c r="H28" s="138" t="s">
        <v>69</v>
      </c>
      <c r="I28" s="156" t="s">
        <v>1811</v>
      </c>
      <c r="J28" s="138" t="s">
        <v>122</v>
      </c>
      <c r="K28" s="138" t="s">
        <v>212</v>
      </c>
      <c r="L28" s="155">
        <v>9</v>
      </c>
      <c r="M28" s="155" t="s">
        <v>2073</v>
      </c>
      <c r="N28" s="271" t="s">
        <v>1810</v>
      </c>
      <c r="O28" s="156" t="s">
        <v>1811</v>
      </c>
      <c r="P28" s="285">
        <v>23</v>
      </c>
      <c r="Q28" s="138" t="s">
        <v>1693</v>
      </c>
      <c r="R28" s="155" t="s">
        <v>1634</v>
      </c>
      <c r="S28" s="155" t="s">
        <v>86</v>
      </c>
      <c r="T28" s="155"/>
      <c r="U28" s="155"/>
      <c r="V28" s="155" t="s">
        <v>214</v>
      </c>
      <c r="W28" s="155"/>
      <c r="X28" s="155"/>
      <c r="Y28" s="155"/>
      <c r="Z28" s="155"/>
      <c r="AA28" s="155"/>
      <c r="AB28" s="155"/>
      <c r="AC28" s="155"/>
      <c r="AD28" s="155"/>
      <c r="AE28" s="155"/>
      <c r="AF28" s="155"/>
      <c r="AG28" s="155" t="s">
        <v>136</v>
      </c>
      <c r="AH28" s="155" t="s">
        <v>79</v>
      </c>
      <c r="AI28" s="155" t="s">
        <v>94</v>
      </c>
      <c r="AJ28" s="155" t="s">
        <v>95</v>
      </c>
      <c r="AK28" s="156" t="s">
        <v>1764</v>
      </c>
      <c r="AL28" s="155" t="s">
        <v>1671</v>
      </c>
      <c r="AM28" s="155">
        <v>0</v>
      </c>
      <c r="AN28" s="155">
        <v>30</v>
      </c>
      <c r="AO28" s="155">
        <v>22</v>
      </c>
      <c r="AP28" s="155">
        <v>22</v>
      </c>
      <c r="AQ28" s="155">
        <v>22</v>
      </c>
      <c r="AR28" s="155">
        <v>96</v>
      </c>
      <c r="AS28" s="155">
        <v>30</v>
      </c>
      <c r="AT28" s="155"/>
      <c r="AU28" s="161">
        <f>AO28</f>
        <v>22</v>
      </c>
      <c r="AV28" s="155"/>
      <c r="AW28" s="155"/>
      <c r="AX28" s="155"/>
      <c r="AY28" s="155"/>
      <c r="AZ28" s="155"/>
      <c r="BA28" s="155"/>
      <c r="BB28" s="155"/>
      <c r="BC28" s="155"/>
      <c r="BD28" s="155"/>
      <c r="BE28" s="155"/>
      <c r="BF28" s="155"/>
      <c r="BG28" s="155"/>
    </row>
    <row r="29" spans="1:59" s="286" customFormat="1" ht="110.25">
      <c r="A29" s="138" t="s">
        <v>63</v>
      </c>
      <c r="B29" s="138" t="s">
        <v>64</v>
      </c>
      <c r="C29" s="138" t="s">
        <v>2752</v>
      </c>
      <c r="D29" s="138" t="s">
        <v>125</v>
      </c>
      <c r="E29" s="138" t="s">
        <v>135</v>
      </c>
      <c r="F29" s="287" t="s">
        <v>2081</v>
      </c>
      <c r="G29" s="138" t="s">
        <v>2848</v>
      </c>
      <c r="H29" s="138" t="s">
        <v>69</v>
      </c>
      <c r="I29" s="156" t="s">
        <v>1821</v>
      </c>
      <c r="J29" s="138" t="s">
        <v>122</v>
      </c>
      <c r="K29" s="138" t="s">
        <v>222</v>
      </c>
      <c r="L29" s="155">
        <v>8</v>
      </c>
      <c r="M29" s="155" t="s">
        <v>2076</v>
      </c>
      <c r="N29" s="271" t="s">
        <v>1820</v>
      </c>
      <c r="O29" s="156" t="s">
        <v>1821</v>
      </c>
      <c r="P29" s="285">
        <v>24</v>
      </c>
      <c r="Q29" s="138" t="s">
        <v>227</v>
      </c>
      <c r="R29" s="155" t="s">
        <v>20</v>
      </c>
      <c r="S29" s="155"/>
      <c r="T29" s="155"/>
      <c r="U29" s="155"/>
      <c r="V29" s="155"/>
      <c r="W29" s="155"/>
      <c r="X29" s="155"/>
      <c r="Y29" s="155"/>
      <c r="Z29" s="155"/>
      <c r="AA29" s="155"/>
      <c r="AB29" s="155"/>
      <c r="AC29" s="155"/>
      <c r="AD29" s="155"/>
      <c r="AE29" s="155"/>
      <c r="AF29" s="155"/>
      <c r="AG29" s="155" t="s">
        <v>92</v>
      </c>
      <c r="AH29" s="155" t="s">
        <v>108</v>
      </c>
      <c r="AI29" s="155" t="s">
        <v>94</v>
      </c>
      <c r="AJ29" s="155" t="s">
        <v>95</v>
      </c>
      <c r="AK29" s="156" t="s">
        <v>1754</v>
      </c>
      <c r="AL29" s="155" t="s">
        <v>228</v>
      </c>
      <c r="AM29" s="155">
        <v>1000</v>
      </c>
      <c r="AN29" s="155">
        <v>2500</v>
      </c>
      <c r="AO29" s="155">
        <v>2500</v>
      </c>
      <c r="AP29" s="155">
        <v>2500</v>
      </c>
      <c r="AQ29" s="155">
        <v>2500</v>
      </c>
      <c r="AR29" s="155">
        <f>AQ29+AP29+AO29+AN29</f>
        <v>10000</v>
      </c>
      <c r="AS29" s="155">
        <v>2500</v>
      </c>
      <c r="AT29" s="155">
        <f>AS29-AN29</f>
        <v>0</v>
      </c>
      <c r="AU29" s="161">
        <f t="shared" si="4"/>
        <v>2500</v>
      </c>
      <c r="AV29" s="155"/>
      <c r="AW29" s="155"/>
      <c r="AX29" s="155">
        <v>0</v>
      </c>
      <c r="AY29" s="155"/>
      <c r="AZ29" s="155"/>
      <c r="BA29" s="155">
        <v>800</v>
      </c>
      <c r="BB29" s="155"/>
      <c r="BC29" s="155"/>
      <c r="BD29" s="155">
        <v>1000</v>
      </c>
      <c r="BE29" s="155"/>
      <c r="BF29" s="155"/>
      <c r="BG29" s="155">
        <v>700</v>
      </c>
    </row>
    <row r="30" spans="1:59" s="286" customFormat="1" ht="111" thickBot="1">
      <c r="A30" s="138" t="s">
        <v>63</v>
      </c>
      <c r="B30" s="138" t="s">
        <v>64</v>
      </c>
      <c r="C30" s="138" t="s">
        <v>2752</v>
      </c>
      <c r="D30" s="138" t="s">
        <v>125</v>
      </c>
      <c r="E30" s="138" t="s">
        <v>135</v>
      </c>
      <c r="F30" s="287" t="s">
        <v>2081</v>
      </c>
      <c r="G30" s="138" t="s">
        <v>2848</v>
      </c>
      <c r="H30" s="138" t="s">
        <v>69</v>
      </c>
      <c r="I30" s="156" t="s">
        <v>1821</v>
      </c>
      <c r="J30" s="138" t="s">
        <v>122</v>
      </c>
      <c r="K30" s="138" t="s">
        <v>222</v>
      </c>
      <c r="L30" s="155">
        <v>8</v>
      </c>
      <c r="M30" s="155" t="s">
        <v>2076</v>
      </c>
      <c r="N30" s="271" t="s">
        <v>1820</v>
      </c>
      <c r="O30" s="156" t="s">
        <v>1821</v>
      </c>
      <c r="P30" s="285">
        <v>25</v>
      </c>
      <c r="Q30" s="138" t="s">
        <v>229</v>
      </c>
      <c r="R30" s="155" t="s">
        <v>20</v>
      </c>
      <c r="S30" s="155"/>
      <c r="T30" s="155"/>
      <c r="U30" s="155"/>
      <c r="V30" s="155"/>
      <c r="W30" s="155"/>
      <c r="X30" s="155"/>
      <c r="Y30" s="155"/>
      <c r="Z30" s="155"/>
      <c r="AA30" s="155"/>
      <c r="AB30" s="155"/>
      <c r="AC30" s="155"/>
      <c r="AD30" s="155"/>
      <c r="AE30" s="155"/>
      <c r="AF30" s="155"/>
      <c r="AG30" s="155" t="s">
        <v>92</v>
      </c>
      <c r="AH30" s="155"/>
      <c r="AI30" s="155" t="s">
        <v>94</v>
      </c>
      <c r="AJ30" s="155" t="s">
        <v>95</v>
      </c>
      <c r="AK30" s="156" t="s">
        <v>230</v>
      </c>
      <c r="AL30" s="155" t="s">
        <v>231</v>
      </c>
      <c r="AM30" s="155">
        <v>0</v>
      </c>
      <c r="AN30" s="155">
        <v>500</v>
      </c>
      <c r="AO30" s="162">
        <v>1900</v>
      </c>
      <c r="AP30" s="162">
        <v>1900</v>
      </c>
      <c r="AQ30" s="162">
        <v>1900</v>
      </c>
      <c r="AR30" s="155">
        <v>2000</v>
      </c>
      <c r="AS30" s="155">
        <v>500</v>
      </c>
      <c r="AT30" s="155"/>
      <c r="AU30" s="161">
        <f t="shared" si="4"/>
        <v>1900</v>
      </c>
      <c r="AV30" s="155"/>
      <c r="AW30" s="155"/>
      <c r="AX30" s="155"/>
      <c r="AY30" s="155"/>
      <c r="AZ30" s="155"/>
      <c r="BA30" s="155"/>
      <c r="BB30" s="155"/>
      <c r="BC30" s="155"/>
      <c r="BD30" s="155"/>
      <c r="BE30" s="155">
        <v>1400</v>
      </c>
      <c r="BF30" s="155"/>
      <c r="BG30" s="155">
        <v>500</v>
      </c>
    </row>
    <row r="31" spans="1:59" s="286" customFormat="1" ht="110.25">
      <c r="A31" s="138" t="s">
        <v>63</v>
      </c>
      <c r="B31" s="138" t="s">
        <v>64</v>
      </c>
      <c r="C31" s="138" t="s">
        <v>2752</v>
      </c>
      <c r="D31" s="138" t="s">
        <v>125</v>
      </c>
      <c r="E31" s="138" t="s">
        <v>125</v>
      </c>
      <c r="F31" s="287" t="s">
        <v>2081</v>
      </c>
      <c r="G31" s="138" t="s">
        <v>2848</v>
      </c>
      <c r="H31" s="138" t="s">
        <v>69</v>
      </c>
      <c r="I31" s="156" t="s">
        <v>1823</v>
      </c>
      <c r="J31" s="138" t="s">
        <v>122</v>
      </c>
      <c r="K31" s="138" t="s">
        <v>222</v>
      </c>
      <c r="L31" s="155">
        <v>8</v>
      </c>
      <c r="M31" s="155" t="s">
        <v>2076</v>
      </c>
      <c r="N31" s="271" t="s">
        <v>1822</v>
      </c>
      <c r="O31" s="156" t="s">
        <v>1823</v>
      </c>
      <c r="P31" s="285">
        <v>26</v>
      </c>
      <c r="Q31" s="138" t="s">
        <v>1767</v>
      </c>
      <c r="R31" s="155" t="s">
        <v>20</v>
      </c>
      <c r="S31" s="155" t="s">
        <v>86</v>
      </c>
      <c r="T31" s="155"/>
      <c r="U31" s="155"/>
      <c r="V31" s="155"/>
      <c r="W31" s="155"/>
      <c r="X31" s="155"/>
      <c r="Y31" s="155"/>
      <c r="Z31" s="155"/>
      <c r="AA31" s="155" t="s">
        <v>75</v>
      </c>
      <c r="AB31" s="155"/>
      <c r="AC31" s="155"/>
      <c r="AD31" s="155"/>
      <c r="AE31" s="155"/>
      <c r="AF31" s="155"/>
      <c r="AG31" s="155" t="s">
        <v>92</v>
      </c>
      <c r="AH31" s="155" t="s">
        <v>108</v>
      </c>
      <c r="AI31" s="155" t="s">
        <v>94</v>
      </c>
      <c r="AJ31" s="155" t="s">
        <v>95</v>
      </c>
      <c r="AK31" s="156" t="s">
        <v>232</v>
      </c>
      <c r="AL31" s="155" t="s">
        <v>233</v>
      </c>
      <c r="AM31" s="155">
        <v>0</v>
      </c>
      <c r="AN31" s="155">
        <v>0</v>
      </c>
      <c r="AO31" s="155">
        <v>60000</v>
      </c>
      <c r="AP31" s="155">
        <v>100000</v>
      </c>
      <c r="AQ31" s="155">
        <v>100000</v>
      </c>
      <c r="AR31" s="155">
        <v>260000</v>
      </c>
      <c r="AS31" s="155">
        <v>0</v>
      </c>
      <c r="AT31" s="155"/>
      <c r="AU31" s="161">
        <v>60000</v>
      </c>
      <c r="AV31" s="155"/>
      <c r="AW31" s="155"/>
      <c r="AX31" s="155"/>
      <c r="AY31" s="155"/>
      <c r="AZ31" s="160"/>
      <c r="BA31" s="160">
        <v>20000</v>
      </c>
      <c r="BB31" s="160"/>
      <c r="BC31" s="160">
        <v>20000</v>
      </c>
      <c r="BD31" s="160">
        <v>10000</v>
      </c>
      <c r="BE31" s="160"/>
      <c r="BF31" s="160">
        <v>10000</v>
      </c>
      <c r="BG31" s="155"/>
    </row>
    <row r="32" spans="1:59" s="286" customFormat="1" ht="157.5">
      <c r="A32" s="138" t="s">
        <v>63</v>
      </c>
      <c r="B32" s="138" t="s">
        <v>64</v>
      </c>
      <c r="C32" s="138" t="s">
        <v>2752</v>
      </c>
      <c r="D32" s="138" t="s">
        <v>125</v>
      </c>
      <c r="E32" s="138" t="s">
        <v>2858</v>
      </c>
      <c r="F32" s="290" t="s">
        <v>2084</v>
      </c>
      <c r="G32" s="138" t="s">
        <v>2848</v>
      </c>
      <c r="H32" s="138" t="s">
        <v>69</v>
      </c>
      <c r="I32" s="156" t="s">
        <v>1821</v>
      </c>
      <c r="J32" s="138" t="s">
        <v>122</v>
      </c>
      <c r="K32" s="138" t="s">
        <v>222</v>
      </c>
      <c r="L32" s="155">
        <v>8</v>
      </c>
      <c r="M32" s="155" t="s">
        <v>2076</v>
      </c>
      <c r="N32" s="271" t="s">
        <v>1820</v>
      </c>
      <c r="O32" s="156" t="s">
        <v>1821</v>
      </c>
      <c r="P32" s="285">
        <v>27</v>
      </c>
      <c r="Q32" s="138" t="s">
        <v>1703</v>
      </c>
      <c r="R32" s="155" t="s">
        <v>20</v>
      </c>
      <c r="S32" s="155"/>
      <c r="T32" s="155"/>
      <c r="U32" s="155" t="s">
        <v>236</v>
      </c>
      <c r="V32" s="155" t="s">
        <v>237</v>
      </c>
      <c r="W32" s="155"/>
      <c r="X32" s="155"/>
      <c r="Y32" s="155"/>
      <c r="Z32" s="155"/>
      <c r="AA32" s="155"/>
      <c r="AB32" s="155"/>
      <c r="AC32" s="155"/>
      <c r="AD32" s="155"/>
      <c r="AE32" s="155"/>
      <c r="AF32" s="155"/>
      <c r="AG32" s="155" t="s">
        <v>92</v>
      </c>
      <c r="AH32" s="155"/>
      <c r="AI32" s="155" t="s">
        <v>94</v>
      </c>
      <c r="AJ32" s="155" t="s">
        <v>95</v>
      </c>
      <c r="AK32" s="156" t="s">
        <v>1704</v>
      </c>
      <c r="AL32" s="155" t="s">
        <v>238</v>
      </c>
      <c r="AM32" s="155">
        <v>0</v>
      </c>
      <c r="AN32" s="155">
        <v>0</v>
      </c>
      <c r="AO32" s="155">
        <v>3</v>
      </c>
      <c r="AP32" s="155">
        <v>3</v>
      </c>
      <c r="AQ32" s="155">
        <v>3</v>
      </c>
      <c r="AR32" s="155">
        <v>9</v>
      </c>
      <c r="AS32" s="155">
        <v>0</v>
      </c>
      <c r="AT32" s="155"/>
      <c r="AU32" s="161">
        <f t="shared" si="4"/>
        <v>3</v>
      </c>
      <c r="AV32" s="155"/>
      <c r="AW32" s="155"/>
      <c r="AX32" s="155"/>
      <c r="AY32" s="155"/>
      <c r="AZ32" s="155"/>
      <c r="BA32" s="155"/>
      <c r="BB32" s="155"/>
      <c r="BC32" s="155">
        <v>1</v>
      </c>
      <c r="BD32" s="155"/>
      <c r="BE32" s="155"/>
      <c r="BF32" s="155">
        <v>2</v>
      </c>
      <c r="BG32" s="155"/>
    </row>
    <row r="33" spans="1:59" s="286" customFormat="1" ht="110.25">
      <c r="A33" s="138" t="s">
        <v>63</v>
      </c>
      <c r="B33" s="138" t="s">
        <v>64</v>
      </c>
      <c r="C33" s="138" t="s">
        <v>2752</v>
      </c>
      <c r="D33" s="138" t="s">
        <v>125</v>
      </c>
      <c r="E33" s="138" t="s">
        <v>125</v>
      </c>
      <c r="F33" s="289" t="s">
        <v>2083</v>
      </c>
      <c r="G33" s="138" t="s">
        <v>84</v>
      </c>
      <c r="H33" s="138" t="s">
        <v>69</v>
      </c>
      <c r="I33" s="156" t="s">
        <v>1811</v>
      </c>
      <c r="J33" s="138" t="s">
        <v>495</v>
      </c>
      <c r="K33" s="138" t="s">
        <v>212</v>
      </c>
      <c r="L33" s="155">
        <v>9</v>
      </c>
      <c r="M33" s="155" t="s">
        <v>2073</v>
      </c>
      <c r="N33" s="271" t="s">
        <v>1810</v>
      </c>
      <c r="O33" s="156" t="s">
        <v>1811</v>
      </c>
      <c r="P33" s="285">
        <v>28</v>
      </c>
      <c r="Q33" s="138" t="s">
        <v>1635</v>
      </c>
      <c r="R33" s="155" t="s">
        <v>105</v>
      </c>
      <c r="S33" s="155"/>
      <c r="T33" s="155"/>
      <c r="U33" s="155"/>
      <c r="V33" s="155"/>
      <c r="W33" s="155"/>
      <c r="X33" s="155"/>
      <c r="Y33" s="155"/>
      <c r="Z33" s="155"/>
      <c r="AA33" s="155"/>
      <c r="AB33" s="155"/>
      <c r="AC33" s="155"/>
      <c r="AD33" s="155"/>
      <c r="AE33" s="155"/>
      <c r="AF33" s="155"/>
      <c r="AG33" s="155" t="s">
        <v>92</v>
      </c>
      <c r="AH33" s="155" t="s">
        <v>79</v>
      </c>
      <c r="AI33" s="155" t="s">
        <v>94</v>
      </c>
      <c r="AJ33" s="155" t="s">
        <v>81</v>
      </c>
      <c r="AK33" s="156" t="s">
        <v>1762</v>
      </c>
      <c r="AL33" s="155"/>
      <c r="AM33" s="155">
        <v>0</v>
      </c>
      <c r="AN33" s="155">
        <v>0</v>
      </c>
      <c r="AO33" s="155">
        <v>2</v>
      </c>
      <c r="AP33" s="155">
        <v>2</v>
      </c>
      <c r="AQ33" s="155">
        <v>1</v>
      </c>
      <c r="AR33" s="155">
        <v>5</v>
      </c>
      <c r="AS33" s="155">
        <v>0</v>
      </c>
      <c r="AT33" s="155"/>
      <c r="AU33" s="161">
        <f t="shared" si="4"/>
        <v>2</v>
      </c>
      <c r="AV33" s="155"/>
      <c r="AW33" s="155"/>
      <c r="AX33" s="155"/>
      <c r="AY33" s="155"/>
      <c r="AZ33" s="155"/>
      <c r="BA33" s="155">
        <v>50</v>
      </c>
      <c r="BB33" s="155"/>
      <c r="BC33" s="155"/>
      <c r="BD33" s="155"/>
      <c r="BE33" s="155"/>
      <c r="BF33" s="155"/>
      <c r="BG33" s="155">
        <v>50</v>
      </c>
    </row>
    <row r="34" spans="1:59" s="286" customFormat="1" ht="110.25">
      <c r="A34" s="138" t="s">
        <v>63</v>
      </c>
      <c r="B34" s="138" t="s">
        <v>64</v>
      </c>
      <c r="C34" s="138" t="s">
        <v>2752</v>
      </c>
      <c r="D34" s="138" t="s">
        <v>125</v>
      </c>
      <c r="E34" s="138" t="s">
        <v>125</v>
      </c>
      <c r="F34" s="289" t="s">
        <v>2083</v>
      </c>
      <c r="G34" s="138" t="s">
        <v>253</v>
      </c>
      <c r="H34" s="138" t="s">
        <v>69</v>
      </c>
      <c r="I34" s="156" t="s">
        <v>1811</v>
      </c>
      <c r="J34" s="138" t="s">
        <v>495</v>
      </c>
      <c r="K34" s="138" t="s">
        <v>212</v>
      </c>
      <c r="L34" s="155">
        <v>9</v>
      </c>
      <c r="M34" s="155" t="s">
        <v>2073</v>
      </c>
      <c r="N34" s="271" t="s">
        <v>1810</v>
      </c>
      <c r="O34" s="156" t="s">
        <v>1811</v>
      </c>
      <c r="P34" s="285">
        <v>29</v>
      </c>
      <c r="Q34" s="138" t="s">
        <v>256</v>
      </c>
      <c r="R34" s="155" t="s">
        <v>255</v>
      </c>
      <c r="S34" s="155"/>
      <c r="T34" s="155"/>
      <c r="U34" s="155"/>
      <c r="V34" s="155" t="s">
        <v>145</v>
      </c>
      <c r="W34" s="155"/>
      <c r="X34" s="155"/>
      <c r="Y34" s="155"/>
      <c r="Z34" s="155"/>
      <c r="AA34" s="155"/>
      <c r="AB34" s="155"/>
      <c r="AC34" s="155"/>
      <c r="AD34" s="155"/>
      <c r="AE34" s="155"/>
      <c r="AF34" s="155"/>
      <c r="AG34" s="155" t="s">
        <v>92</v>
      </c>
      <c r="AH34" s="155" t="s">
        <v>79</v>
      </c>
      <c r="AI34" s="155" t="s">
        <v>101</v>
      </c>
      <c r="AJ34" s="155" t="s">
        <v>81</v>
      </c>
      <c r="AK34" s="156" t="s">
        <v>257</v>
      </c>
      <c r="AL34" s="155"/>
      <c r="AM34" s="155">
        <v>0</v>
      </c>
      <c r="AN34" s="163">
        <v>0.11</v>
      </c>
      <c r="AO34" s="163">
        <v>0.17</v>
      </c>
      <c r="AP34" s="163">
        <v>0.22</v>
      </c>
      <c r="AQ34" s="163">
        <v>0.3</v>
      </c>
      <c r="AR34" s="163">
        <v>0.3</v>
      </c>
      <c r="AS34" s="155">
        <v>11</v>
      </c>
      <c r="AT34" s="155"/>
      <c r="AU34" s="161">
        <f t="shared" si="4"/>
        <v>0.17</v>
      </c>
      <c r="AV34" s="155"/>
      <c r="AW34" s="155"/>
      <c r="AX34" s="155"/>
      <c r="AY34" s="155"/>
      <c r="AZ34" s="155"/>
      <c r="BA34" s="155"/>
      <c r="BB34" s="155"/>
      <c r="BC34" s="155"/>
      <c r="BD34" s="155"/>
      <c r="BE34" s="155"/>
      <c r="BF34" s="155"/>
      <c r="BG34" s="163">
        <f>AU34</f>
        <v>0.17</v>
      </c>
    </row>
    <row r="35" spans="1:59" s="286" customFormat="1" ht="141.75">
      <c r="A35" s="138" t="s">
        <v>63</v>
      </c>
      <c r="B35" s="138" t="s">
        <v>64</v>
      </c>
      <c r="C35" s="138" t="s">
        <v>2752</v>
      </c>
      <c r="D35" s="138" t="s">
        <v>125</v>
      </c>
      <c r="E35" s="138" t="s">
        <v>125</v>
      </c>
      <c r="F35" s="287" t="s">
        <v>2086</v>
      </c>
      <c r="G35" s="138" t="s">
        <v>2848</v>
      </c>
      <c r="H35" s="138" t="s">
        <v>69</v>
      </c>
      <c r="I35" s="156" t="s">
        <v>1814</v>
      </c>
      <c r="J35" s="138" t="s">
        <v>119</v>
      </c>
      <c r="K35" s="138" t="s">
        <v>432</v>
      </c>
      <c r="L35" s="155">
        <v>10</v>
      </c>
      <c r="M35" s="155" t="s">
        <v>2074</v>
      </c>
      <c r="N35" s="271" t="s">
        <v>1815</v>
      </c>
      <c r="O35" s="156" t="s">
        <v>1814</v>
      </c>
      <c r="P35" s="285">
        <v>30</v>
      </c>
      <c r="Q35" s="138" t="s">
        <v>1736</v>
      </c>
      <c r="R35" s="155" t="s">
        <v>105</v>
      </c>
      <c r="S35" s="155"/>
      <c r="T35" s="155"/>
      <c r="U35" s="155"/>
      <c r="V35" s="155" t="s">
        <v>263</v>
      </c>
      <c r="W35" s="155"/>
      <c r="X35" s="155"/>
      <c r="Y35" s="155"/>
      <c r="Z35" s="155"/>
      <c r="AA35" s="155"/>
      <c r="AB35" s="155"/>
      <c r="AC35" s="155"/>
      <c r="AD35" s="155"/>
      <c r="AE35" s="155"/>
      <c r="AF35" s="155"/>
      <c r="AG35" s="155" t="s">
        <v>92</v>
      </c>
      <c r="AH35" s="155" t="s">
        <v>93</v>
      </c>
      <c r="AI35" s="155" t="s">
        <v>80</v>
      </c>
      <c r="AJ35" s="155" t="s">
        <v>95</v>
      </c>
      <c r="AK35" s="156" t="s">
        <v>1683</v>
      </c>
      <c r="AL35" s="156" t="s">
        <v>1681</v>
      </c>
      <c r="AM35" s="161">
        <v>0</v>
      </c>
      <c r="AN35" s="161">
        <v>5000</v>
      </c>
      <c r="AO35" s="161">
        <v>10000</v>
      </c>
      <c r="AP35" s="161">
        <v>11000</v>
      </c>
      <c r="AQ35" s="161">
        <v>12000</v>
      </c>
      <c r="AR35" s="161">
        <v>12000</v>
      </c>
      <c r="AS35" s="161">
        <v>9467</v>
      </c>
      <c r="AT35" s="161">
        <f>73000-AS35</f>
        <v>63533</v>
      </c>
      <c r="AU35" s="161">
        <f t="shared" si="4"/>
        <v>10000</v>
      </c>
      <c r="AV35" s="161">
        <v>0</v>
      </c>
      <c r="AW35" s="161">
        <v>1500</v>
      </c>
      <c r="AX35" s="161"/>
      <c r="AY35" s="161">
        <v>2000</v>
      </c>
      <c r="AZ35" s="161"/>
      <c r="BA35" s="161">
        <v>3000</v>
      </c>
      <c r="BB35" s="161"/>
      <c r="BC35" s="161">
        <v>5500</v>
      </c>
      <c r="BD35" s="161">
        <v>7000</v>
      </c>
      <c r="BE35" s="161">
        <v>9000</v>
      </c>
      <c r="BF35" s="161">
        <v>10000</v>
      </c>
      <c r="BG35" s="161"/>
    </row>
    <row r="36" spans="1:59" s="286" customFormat="1" ht="141.75">
      <c r="A36" s="138" t="s">
        <v>63</v>
      </c>
      <c r="B36" s="138" t="s">
        <v>64</v>
      </c>
      <c r="C36" s="138" t="s">
        <v>2752</v>
      </c>
      <c r="D36" s="138" t="s">
        <v>125</v>
      </c>
      <c r="E36" s="138" t="s">
        <v>125</v>
      </c>
      <c r="F36" s="287" t="s">
        <v>2086</v>
      </c>
      <c r="G36" s="138" t="s">
        <v>2848</v>
      </c>
      <c r="H36" s="138" t="s">
        <v>69</v>
      </c>
      <c r="I36" s="156" t="s">
        <v>1823</v>
      </c>
      <c r="J36" s="138" t="s">
        <v>119</v>
      </c>
      <c r="K36" s="138" t="s">
        <v>176</v>
      </c>
      <c r="L36" s="155">
        <v>8</v>
      </c>
      <c r="M36" s="155" t="s">
        <v>2076</v>
      </c>
      <c r="N36" s="271" t="s">
        <v>1822</v>
      </c>
      <c r="O36" s="156" t="s">
        <v>1823</v>
      </c>
      <c r="P36" s="285">
        <v>31</v>
      </c>
      <c r="Q36" s="138" t="s">
        <v>1694</v>
      </c>
      <c r="R36" s="155" t="s">
        <v>20</v>
      </c>
      <c r="S36" s="155" t="s">
        <v>86</v>
      </c>
      <c r="T36" s="155"/>
      <c r="U36" s="155"/>
      <c r="V36" s="155"/>
      <c r="W36" s="155"/>
      <c r="X36" s="155"/>
      <c r="Y36" s="155"/>
      <c r="Z36" s="155"/>
      <c r="AA36" s="155"/>
      <c r="AB36" s="155"/>
      <c r="AC36" s="155"/>
      <c r="AD36" s="155"/>
      <c r="AE36" s="155"/>
      <c r="AF36" s="155"/>
      <c r="AG36" s="155" t="s">
        <v>92</v>
      </c>
      <c r="AH36" s="155" t="s">
        <v>108</v>
      </c>
      <c r="AI36" s="155" t="s">
        <v>94</v>
      </c>
      <c r="AJ36" s="155" t="s">
        <v>95</v>
      </c>
      <c r="AK36" s="156" t="s">
        <v>264</v>
      </c>
      <c r="AL36" s="155" t="s">
        <v>265</v>
      </c>
      <c r="AM36" s="155">
        <v>0</v>
      </c>
      <c r="AN36" s="155">
        <v>1500</v>
      </c>
      <c r="AO36" s="155">
        <v>1200</v>
      </c>
      <c r="AP36" s="155">
        <v>2500</v>
      </c>
      <c r="AQ36" s="155">
        <v>1500</v>
      </c>
      <c r="AR36" s="155">
        <v>6700</v>
      </c>
      <c r="AS36" s="155">
        <v>1548</v>
      </c>
      <c r="AT36" s="155">
        <v>0</v>
      </c>
      <c r="AU36" s="161">
        <v>1200</v>
      </c>
      <c r="AV36" s="155">
        <v>0</v>
      </c>
      <c r="AW36" s="155">
        <v>0</v>
      </c>
      <c r="AX36" s="155">
        <v>0</v>
      </c>
      <c r="AY36" s="155">
        <v>100</v>
      </c>
      <c r="AZ36" s="155"/>
      <c r="BA36" s="155">
        <v>400</v>
      </c>
      <c r="BB36" s="155"/>
      <c r="BC36" s="155"/>
      <c r="BD36" s="155">
        <v>400</v>
      </c>
      <c r="BE36" s="155"/>
      <c r="BF36" s="155">
        <v>300</v>
      </c>
      <c r="BG36" s="155"/>
    </row>
    <row r="37" spans="1:59" s="286" customFormat="1" ht="110.25">
      <c r="A37" s="138" t="s">
        <v>63</v>
      </c>
      <c r="B37" s="138" t="s">
        <v>64</v>
      </c>
      <c r="C37" s="138" t="s">
        <v>2752</v>
      </c>
      <c r="D37" s="138" t="s">
        <v>125</v>
      </c>
      <c r="E37" s="138" t="s">
        <v>125</v>
      </c>
      <c r="F37" s="287" t="s">
        <v>2081</v>
      </c>
      <c r="G37" s="138" t="s">
        <v>2848</v>
      </c>
      <c r="H37" s="138" t="s">
        <v>69</v>
      </c>
      <c r="I37" s="156" t="s">
        <v>1825</v>
      </c>
      <c r="J37" s="138" t="s">
        <v>122</v>
      </c>
      <c r="K37" s="138" t="s">
        <v>485</v>
      </c>
      <c r="L37" s="155">
        <v>9</v>
      </c>
      <c r="M37" s="155" t="s">
        <v>2073</v>
      </c>
      <c r="N37" s="271" t="s">
        <v>1824</v>
      </c>
      <c r="O37" s="156" t="s">
        <v>1825</v>
      </c>
      <c r="P37" s="285">
        <v>32</v>
      </c>
      <c r="Q37" s="138" t="s">
        <v>839</v>
      </c>
      <c r="R37" s="155" t="s">
        <v>105</v>
      </c>
      <c r="S37" s="155"/>
      <c r="T37" s="155"/>
      <c r="U37" s="155"/>
      <c r="V37" s="155"/>
      <c r="W37" s="155"/>
      <c r="X37" s="155"/>
      <c r="Y37" s="155"/>
      <c r="Z37" s="155"/>
      <c r="AA37" s="155"/>
      <c r="AB37" s="155"/>
      <c r="AC37" s="155" t="s">
        <v>86</v>
      </c>
      <c r="AD37" s="155"/>
      <c r="AE37" s="155"/>
      <c r="AF37" s="155"/>
      <c r="AG37" s="155" t="s">
        <v>136</v>
      </c>
      <c r="AH37" s="155" t="s">
        <v>108</v>
      </c>
      <c r="AI37" s="155" t="s">
        <v>80</v>
      </c>
      <c r="AJ37" s="155" t="s">
        <v>95</v>
      </c>
      <c r="AK37" s="156" t="s">
        <v>1670</v>
      </c>
      <c r="AL37" s="155" t="s">
        <v>1671</v>
      </c>
      <c r="AM37" s="155">
        <v>55</v>
      </c>
      <c r="AN37" s="155">
        <v>55</v>
      </c>
      <c r="AO37" s="155">
        <v>55</v>
      </c>
      <c r="AP37" s="155">
        <v>70</v>
      </c>
      <c r="AQ37" s="155">
        <v>70</v>
      </c>
      <c r="AR37" s="155">
        <v>70</v>
      </c>
      <c r="AS37" s="155">
        <v>55</v>
      </c>
      <c r="AT37" s="155">
        <f>AN37-AS37</f>
        <v>0</v>
      </c>
      <c r="AU37" s="161">
        <f>AO37</f>
        <v>55</v>
      </c>
      <c r="AV37" s="155"/>
      <c r="AW37" s="155"/>
      <c r="AX37" s="155">
        <v>55</v>
      </c>
      <c r="AY37" s="155"/>
      <c r="AZ37" s="155"/>
      <c r="BA37" s="155"/>
      <c r="BB37" s="155"/>
      <c r="BC37" s="155"/>
      <c r="BD37" s="155"/>
      <c r="BE37" s="155"/>
      <c r="BF37" s="155"/>
      <c r="BG37" s="155"/>
    </row>
    <row r="38" spans="1:59" s="286" customFormat="1" ht="141.75">
      <c r="A38" s="138" t="s">
        <v>63</v>
      </c>
      <c r="B38" s="138" t="s">
        <v>64</v>
      </c>
      <c r="C38" s="138" t="s">
        <v>2752</v>
      </c>
      <c r="D38" s="138" t="s">
        <v>125</v>
      </c>
      <c r="E38" s="138" t="s">
        <v>135</v>
      </c>
      <c r="F38" s="287" t="s">
        <v>2086</v>
      </c>
      <c r="G38" s="138" t="s">
        <v>2848</v>
      </c>
      <c r="H38" s="138" t="s">
        <v>69</v>
      </c>
      <c r="I38" s="156" t="s">
        <v>1816</v>
      </c>
      <c r="J38" s="138" t="s">
        <v>119</v>
      </c>
      <c r="K38" s="138" t="s">
        <v>187</v>
      </c>
      <c r="L38" s="155">
        <v>8</v>
      </c>
      <c r="M38" s="155" t="s">
        <v>2076</v>
      </c>
      <c r="N38" s="271" t="s">
        <v>1819</v>
      </c>
      <c r="O38" s="156" t="s">
        <v>1816</v>
      </c>
      <c r="P38" s="285">
        <v>33</v>
      </c>
      <c r="Q38" s="138" t="s">
        <v>1734</v>
      </c>
      <c r="R38" s="155" t="s">
        <v>105</v>
      </c>
      <c r="S38" s="155" t="s">
        <v>86</v>
      </c>
      <c r="T38" s="155"/>
      <c r="U38" s="155"/>
      <c r="V38" s="155"/>
      <c r="W38" s="155"/>
      <c r="X38" s="155"/>
      <c r="Y38" s="155"/>
      <c r="Z38" s="155"/>
      <c r="AA38" s="155"/>
      <c r="AB38" s="155"/>
      <c r="AC38" s="155"/>
      <c r="AD38" s="155"/>
      <c r="AE38" s="155"/>
      <c r="AF38" s="155"/>
      <c r="AG38" s="155" t="s">
        <v>92</v>
      </c>
      <c r="AH38" s="155" t="s">
        <v>108</v>
      </c>
      <c r="AI38" s="155" t="s">
        <v>80</v>
      </c>
      <c r="AJ38" s="155" t="s">
        <v>95</v>
      </c>
      <c r="AK38" s="156" t="s">
        <v>1612</v>
      </c>
      <c r="AL38" s="155" t="s">
        <v>1613</v>
      </c>
      <c r="AM38" s="155">
        <v>129</v>
      </c>
      <c r="AN38" s="155">
        <v>129</v>
      </c>
      <c r="AO38" s="155">
        <v>129</v>
      </c>
      <c r="AP38" s="155">
        <v>129</v>
      </c>
      <c r="AQ38" s="155">
        <v>129</v>
      </c>
      <c r="AR38" s="155">
        <v>129</v>
      </c>
      <c r="AS38" s="155">
        <v>64</v>
      </c>
      <c r="AT38" s="155">
        <f>AO38-AS38</f>
        <v>65</v>
      </c>
      <c r="AU38" s="161">
        <f>AO38</f>
        <v>129</v>
      </c>
      <c r="AV38" s="155"/>
      <c r="AW38" s="155"/>
      <c r="AX38" s="155">
        <v>32</v>
      </c>
      <c r="AY38" s="155"/>
      <c r="AZ38" s="155"/>
      <c r="BA38" s="155">
        <v>65</v>
      </c>
      <c r="BB38" s="155"/>
      <c r="BC38" s="155"/>
      <c r="BD38" s="155">
        <v>100</v>
      </c>
      <c r="BE38" s="155"/>
      <c r="BF38" s="155"/>
      <c r="BG38" s="155">
        <v>129</v>
      </c>
    </row>
    <row r="39" spans="1:59" s="286" customFormat="1" ht="220.5">
      <c r="A39" s="138" t="s">
        <v>63</v>
      </c>
      <c r="B39" s="138" t="s">
        <v>64</v>
      </c>
      <c r="C39" s="138" t="s">
        <v>2752</v>
      </c>
      <c r="D39" s="138" t="s">
        <v>125</v>
      </c>
      <c r="E39" s="138" t="s">
        <v>125</v>
      </c>
      <c r="F39" s="290" t="s">
        <v>2085</v>
      </c>
      <c r="G39" s="138" t="s">
        <v>2848</v>
      </c>
      <c r="H39" s="138" t="s">
        <v>69</v>
      </c>
      <c r="I39" s="156" t="s">
        <v>1812</v>
      </c>
      <c r="J39" s="138" t="s">
        <v>129</v>
      </c>
      <c r="K39" s="138" t="s">
        <v>485</v>
      </c>
      <c r="L39" s="155">
        <v>8</v>
      </c>
      <c r="M39" s="155" t="s">
        <v>2076</v>
      </c>
      <c r="N39" s="271" t="s">
        <v>1813</v>
      </c>
      <c r="O39" s="156" t="s">
        <v>1812</v>
      </c>
      <c r="P39" s="285">
        <v>34</v>
      </c>
      <c r="Q39" s="156" t="s">
        <v>275</v>
      </c>
      <c r="R39" s="155" t="s">
        <v>255</v>
      </c>
      <c r="S39" s="155"/>
      <c r="T39" s="155"/>
      <c r="U39" s="155"/>
      <c r="V39" s="155"/>
      <c r="W39" s="155"/>
      <c r="X39" s="155"/>
      <c r="Y39" s="155"/>
      <c r="Z39" s="155"/>
      <c r="AA39" s="155"/>
      <c r="AB39" s="155"/>
      <c r="AC39" s="155"/>
      <c r="AD39" s="155"/>
      <c r="AE39" s="155"/>
      <c r="AF39" s="155"/>
      <c r="AG39" s="155" t="s">
        <v>78</v>
      </c>
      <c r="AH39" s="155" t="s">
        <v>79</v>
      </c>
      <c r="AI39" s="155" t="s">
        <v>80</v>
      </c>
      <c r="AJ39" s="155" t="s">
        <v>81</v>
      </c>
      <c r="AK39" s="156" t="s">
        <v>276</v>
      </c>
      <c r="AL39" s="155" t="s">
        <v>1661</v>
      </c>
      <c r="AM39" s="163">
        <v>0.05</v>
      </c>
      <c r="AN39" s="163">
        <v>0.1</v>
      </c>
      <c r="AO39" s="163">
        <v>0.8</v>
      </c>
      <c r="AP39" s="155"/>
      <c r="AQ39" s="155"/>
      <c r="AR39" s="163">
        <v>0.8</v>
      </c>
      <c r="AS39" s="163">
        <v>0.1</v>
      </c>
      <c r="AT39" s="155"/>
      <c r="AU39" s="161">
        <f>AO39</f>
        <v>0.8</v>
      </c>
      <c r="AV39" s="155"/>
      <c r="AW39" s="155"/>
      <c r="AX39" s="155"/>
      <c r="AY39" s="155"/>
      <c r="AZ39" s="155"/>
      <c r="BA39" s="155"/>
      <c r="BB39" s="155"/>
      <c r="BC39" s="155"/>
      <c r="BD39" s="155"/>
      <c r="BE39" s="155"/>
      <c r="BF39" s="155"/>
      <c r="BG39" s="155">
        <v>0.8</v>
      </c>
    </row>
    <row r="40" spans="1:59" s="286" customFormat="1" ht="220.5">
      <c r="A40" s="138" t="s">
        <v>63</v>
      </c>
      <c r="B40" s="138" t="s">
        <v>64</v>
      </c>
      <c r="C40" s="138" t="s">
        <v>2752</v>
      </c>
      <c r="D40" s="138" t="s">
        <v>125</v>
      </c>
      <c r="E40" s="138" t="s">
        <v>125</v>
      </c>
      <c r="F40" s="290" t="s">
        <v>2085</v>
      </c>
      <c r="G40" s="138" t="s">
        <v>2848</v>
      </c>
      <c r="H40" s="138" t="s">
        <v>69</v>
      </c>
      <c r="I40" s="156" t="s">
        <v>1812</v>
      </c>
      <c r="J40" s="138" t="s">
        <v>129</v>
      </c>
      <c r="K40" s="138" t="s">
        <v>148</v>
      </c>
      <c r="L40" s="155">
        <v>8</v>
      </c>
      <c r="M40" s="155" t="s">
        <v>2076</v>
      </c>
      <c r="N40" s="271" t="s">
        <v>1813</v>
      </c>
      <c r="O40" s="156" t="s">
        <v>1812</v>
      </c>
      <c r="P40" s="285">
        <v>35</v>
      </c>
      <c r="Q40" s="138" t="s">
        <v>1942</v>
      </c>
      <c r="R40" s="155" t="s">
        <v>20</v>
      </c>
      <c r="S40" s="155"/>
      <c r="T40" s="155" t="s">
        <v>86</v>
      </c>
      <c r="U40" s="155"/>
      <c r="V40" s="155"/>
      <c r="W40" s="155"/>
      <c r="X40" s="155"/>
      <c r="Y40" s="155"/>
      <c r="Z40" s="155"/>
      <c r="AA40" s="155"/>
      <c r="AB40" s="155"/>
      <c r="AC40" s="155"/>
      <c r="AD40" s="155"/>
      <c r="AE40" s="155"/>
      <c r="AF40" s="155"/>
      <c r="AG40" s="155" t="s">
        <v>92</v>
      </c>
      <c r="AH40" s="155" t="s">
        <v>108</v>
      </c>
      <c r="AI40" s="155" t="s">
        <v>94</v>
      </c>
      <c r="AJ40" s="155" t="s">
        <v>81</v>
      </c>
      <c r="AK40" s="156" t="s">
        <v>1828</v>
      </c>
      <c r="AL40" s="155" t="s">
        <v>1605</v>
      </c>
      <c r="AM40" s="155">
        <v>0</v>
      </c>
      <c r="AN40" s="164">
        <v>0.22</v>
      </c>
      <c r="AO40" s="164">
        <v>0.6</v>
      </c>
      <c r="AP40" s="164">
        <v>0.9</v>
      </c>
      <c r="AQ40" s="164">
        <v>1</v>
      </c>
      <c r="AR40" s="164">
        <v>1</v>
      </c>
      <c r="AS40" s="155">
        <v>0.22</v>
      </c>
      <c r="AT40" s="155">
        <f>AS40-AN40</f>
        <v>0</v>
      </c>
      <c r="AU40" s="161">
        <f t="shared" ref="AU40" si="5">AO40</f>
        <v>0.6</v>
      </c>
      <c r="AV40" s="155"/>
      <c r="AW40" s="155"/>
      <c r="AX40" s="155">
        <v>0.2</v>
      </c>
      <c r="AY40" s="155"/>
      <c r="AZ40" s="155"/>
      <c r="BA40" s="155">
        <v>0.25</v>
      </c>
      <c r="BB40" s="155"/>
      <c r="BC40" s="155"/>
      <c r="BD40" s="155">
        <v>0.38</v>
      </c>
      <c r="BE40" s="155"/>
      <c r="BF40" s="155"/>
      <c r="BG40" s="155">
        <v>0.38</v>
      </c>
    </row>
    <row r="41" spans="1:59" s="286" customFormat="1" ht="110.25">
      <c r="A41" s="138" t="s">
        <v>63</v>
      </c>
      <c r="B41" s="138" t="s">
        <v>64</v>
      </c>
      <c r="C41" s="138" t="s">
        <v>2752</v>
      </c>
      <c r="D41" s="138" t="s">
        <v>125</v>
      </c>
      <c r="E41" s="138" t="s">
        <v>135</v>
      </c>
      <c r="F41" s="289" t="s">
        <v>2083</v>
      </c>
      <c r="G41" s="138" t="s">
        <v>84</v>
      </c>
      <c r="H41" s="138" t="s">
        <v>69</v>
      </c>
      <c r="I41" s="156" t="s">
        <v>1811</v>
      </c>
      <c r="J41" s="138" t="s">
        <v>495</v>
      </c>
      <c r="K41" s="138" t="s">
        <v>143</v>
      </c>
      <c r="L41" s="155">
        <v>9</v>
      </c>
      <c r="M41" s="155" t="s">
        <v>2073</v>
      </c>
      <c r="N41" s="271" t="s">
        <v>1810</v>
      </c>
      <c r="O41" s="156" t="s">
        <v>1811</v>
      </c>
      <c r="P41" s="285">
        <v>36</v>
      </c>
      <c r="Q41" s="138" t="s">
        <v>280</v>
      </c>
      <c r="R41" s="155" t="s">
        <v>105</v>
      </c>
      <c r="S41" s="155"/>
      <c r="T41" s="155">
        <v>3931</v>
      </c>
      <c r="U41" s="155"/>
      <c r="V41" s="155"/>
      <c r="W41" s="155"/>
      <c r="X41" s="155"/>
      <c r="Y41" s="155"/>
      <c r="Z41" s="155"/>
      <c r="AA41" s="155"/>
      <c r="AB41" s="155"/>
      <c r="AC41" s="155"/>
      <c r="AD41" s="155"/>
      <c r="AE41" s="155"/>
      <c r="AF41" s="155"/>
      <c r="AG41" s="155" t="s">
        <v>92</v>
      </c>
      <c r="AH41" s="155" t="s">
        <v>79</v>
      </c>
      <c r="AI41" s="155" t="s">
        <v>94</v>
      </c>
      <c r="AJ41" s="155" t="s">
        <v>95</v>
      </c>
      <c r="AK41" s="156" t="s">
        <v>1763</v>
      </c>
      <c r="AL41" s="155"/>
      <c r="AM41" s="155">
        <v>0</v>
      </c>
      <c r="AN41" s="155">
        <v>2800</v>
      </c>
      <c r="AO41" s="155">
        <v>5000</v>
      </c>
      <c r="AP41" s="155">
        <v>0</v>
      </c>
      <c r="AQ41" s="155">
        <v>2800</v>
      </c>
      <c r="AR41" s="155">
        <v>10600</v>
      </c>
      <c r="AS41" s="155"/>
      <c r="AT41" s="155"/>
      <c r="AU41" s="161"/>
      <c r="AV41" s="155"/>
      <c r="AW41" s="155"/>
      <c r="AX41" s="155"/>
      <c r="AY41" s="155"/>
      <c r="AZ41" s="155"/>
      <c r="BA41" s="155"/>
      <c r="BB41" s="155"/>
      <c r="BC41" s="155"/>
      <c r="BD41" s="155"/>
      <c r="BE41" s="155"/>
      <c r="BF41" s="155"/>
      <c r="BG41" s="155"/>
    </row>
    <row r="42" spans="1:59" s="286" customFormat="1" ht="157.5">
      <c r="A42" s="138" t="s">
        <v>63</v>
      </c>
      <c r="B42" s="138" t="s">
        <v>64</v>
      </c>
      <c r="C42" s="138" t="s">
        <v>2752</v>
      </c>
      <c r="D42" s="138" t="s">
        <v>125</v>
      </c>
      <c r="E42" s="138" t="s">
        <v>125</v>
      </c>
      <c r="F42" s="290" t="s">
        <v>2084</v>
      </c>
      <c r="G42" s="138" t="s">
        <v>253</v>
      </c>
      <c r="H42" s="138" t="s">
        <v>405</v>
      </c>
      <c r="I42" s="156" t="s">
        <v>1806</v>
      </c>
      <c r="J42" s="138" t="s">
        <v>406</v>
      </c>
      <c r="K42" s="138" t="s">
        <v>432</v>
      </c>
      <c r="L42" s="155">
        <v>11</v>
      </c>
      <c r="M42" s="155" t="s">
        <v>2075</v>
      </c>
      <c r="N42" s="271" t="s">
        <v>1808</v>
      </c>
      <c r="O42" s="156" t="s">
        <v>1806</v>
      </c>
      <c r="P42" s="285">
        <v>37</v>
      </c>
      <c r="Q42" s="138" t="s">
        <v>2080</v>
      </c>
      <c r="R42" s="155" t="s">
        <v>20</v>
      </c>
      <c r="S42" s="155"/>
      <c r="T42" s="155" t="s">
        <v>86</v>
      </c>
      <c r="U42" s="155" t="s">
        <v>86</v>
      </c>
      <c r="V42" s="155" t="s">
        <v>433</v>
      </c>
      <c r="W42" s="155" t="s">
        <v>86</v>
      </c>
      <c r="X42" s="155"/>
      <c r="Y42" s="155"/>
      <c r="Z42" s="155"/>
      <c r="AA42" s="155"/>
      <c r="AB42" s="155"/>
      <c r="AC42" s="155"/>
      <c r="AD42" s="155"/>
      <c r="AE42" s="155"/>
      <c r="AF42" s="155"/>
      <c r="AG42" s="155" t="s">
        <v>92</v>
      </c>
      <c r="AH42" s="155" t="s">
        <v>108</v>
      </c>
      <c r="AI42" s="155" t="s">
        <v>94</v>
      </c>
      <c r="AJ42" s="155" t="s">
        <v>81</v>
      </c>
      <c r="AK42" s="156" t="s">
        <v>1738</v>
      </c>
      <c r="AL42" s="155" t="s">
        <v>1684</v>
      </c>
      <c r="AM42" s="155">
        <v>0</v>
      </c>
      <c r="AN42" s="155">
        <v>0</v>
      </c>
      <c r="AO42" s="155">
        <v>2</v>
      </c>
      <c r="AP42" s="155">
        <v>0</v>
      </c>
      <c r="AQ42" s="155">
        <v>1</v>
      </c>
      <c r="AR42" s="155">
        <v>3</v>
      </c>
      <c r="AS42" s="155">
        <v>0</v>
      </c>
      <c r="AT42" s="155"/>
      <c r="AU42" s="161">
        <f>AO42</f>
        <v>2</v>
      </c>
      <c r="AV42" s="155"/>
      <c r="AW42" s="155"/>
      <c r="AX42" s="155"/>
      <c r="AY42" s="155"/>
      <c r="AZ42" s="155"/>
      <c r="BA42" s="155"/>
      <c r="BB42" s="155"/>
      <c r="BC42" s="155"/>
      <c r="BD42" s="155"/>
      <c r="BE42" s="155"/>
      <c r="BF42" s="155"/>
      <c r="BG42" s="160">
        <v>2</v>
      </c>
    </row>
    <row r="43" spans="1:59" s="286" customFormat="1" ht="110.25">
      <c r="A43" s="138" t="s">
        <v>63</v>
      </c>
      <c r="B43" s="138" t="s">
        <v>64</v>
      </c>
      <c r="C43" s="138" t="s">
        <v>2752</v>
      </c>
      <c r="D43" s="138" t="s">
        <v>125</v>
      </c>
      <c r="E43" s="138" t="s">
        <v>125</v>
      </c>
      <c r="F43" s="287" t="s">
        <v>2081</v>
      </c>
      <c r="G43" s="138" t="s">
        <v>253</v>
      </c>
      <c r="H43" s="138" t="s">
        <v>405</v>
      </c>
      <c r="I43" s="156" t="s">
        <v>1818</v>
      </c>
      <c r="J43" s="138" t="s">
        <v>406</v>
      </c>
      <c r="K43" s="138" t="s">
        <v>447</v>
      </c>
      <c r="L43" s="155">
        <v>11</v>
      </c>
      <c r="M43" s="155" t="s">
        <v>2075</v>
      </c>
      <c r="N43" s="271" t="s">
        <v>1817</v>
      </c>
      <c r="O43" s="156" t="s">
        <v>1818</v>
      </c>
      <c r="P43" s="285">
        <v>38</v>
      </c>
      <c r="Q43" s="138" t="s">
        <v>450</v>
      </c>
      <c r="R43" s="155" t="s">
        <v>74</v>
      </c>
      <c r="S43" s="155" t="s">
        <v>86</v>
      </c>
      <c r="T43" s="155"/>
      <c r="U43" s="155"/>
      <c r="V43" s="155"/>
      <c r="W43" s="155"/>
      <c r="X43" s="155"/>
      <c r="Y43" s="155"/>
      <c r="Z43" s="155"/>
      <c r="AA43" s="155"/>
      <c r="AB43" s="155"/>
      <c r="AC43" s="155"/>
      <c r="AD43" s="155"/>
      <c r="AE43" s="155"/>
      <c r="AF43" s="155"/>
      <c r="AG43" s="155" t="s">
        <v>78</v>
      </c>
      <c r="AH43" s="155" t="s">
        <v>79</v>
      </c>
      <c r="AI43" s="155" t="s">
        <v>80</v>
      </c>
      <c r="AJ43" s="155" t="s">
        <v>81</v>
      </c>
      <c r="AK43" s="156" t="s">
        <v>451</v>
      </c>
      <c r="AL43" s="155"/>
      <c r="AM43" s="155">
        <v>4.75</v>
      </c>
      <c r="AN43" s="155">
        <v>6.25</v>
      </c>
      <c r="AO43" s="155">
        <v>8.5</v>
      </c>
      <c r="AP43" s="155">
        <v>8.5</v>
      </c>
      <c r="AQ43" s="155">
        <v>10</v>
      </c>
      <c r="AR43" s="155">
        <v>10</v>
      </c>
      <c r="AS43" s="155"/>
      <c r="AT43" s="155"/>
      <c r="AU43" s="161">
        <f>AO43</f>
        <v>8.5</v>
      </c>
      <c r="AV43" s="155"/>
      <c r="AW43" s="155"/>
      <c r="AX43" s="155"/>
      <c r="AY43" s="155"/>
      <c r="AZ43" s="155"/>
      <c r="BA43" s="155"/>
      <c r="BB43" s="155"/>
      <c r="BC43" s="155"/>
      <c r="BD43" s="155"/>
      <c r="BE43" s="155"/>
      <c r="BF43" s="155"/>
      <c r="BG43" s="155"/>
    </row>
    <row r="44" spans="1:59" s="286" customFormat="1" ht="157.5">
      <c r="A44" s="138" t="s">
        <v>63</v>
      </c>
      <c r="B44" s="138" t="s">
        <v>64</v>
      </c>
      <c r="C44" s="138" t="s">
        <v>2752</v>
      </c>
      <c r="D44" s="138" t="s">
        <v>125</v>
      </c>
      <c r="E44" s="138" t="s">
        <v>135</v>
      </c>
      <c r="F44" s="290" t="s">
        <v>2084</v>
      </c>
      <c r="G44" s="138" t="s">
        <v>2848</v>
      </c>
      <c r="H44" s="138" t="s">
        <v>475</v>
      </c>
      <c r="I44" s="156" t="s">
        <v>1821</v>
      </c>
      <c r="J44" s="138" t="s">
        <v>476</v>
      </c>
      <c r="K44" s="138" t="s">
        <v>485</v>
      </c>
      <c r="L44" s="155">
        <v>8</v>
      </c>
      <c r="M44" s="155" t="s">
        <v>2076</v>
      </c>
      <c r="N44" s="271" t="s">
        <v>1820</v>
      </c>
      <c r="O44" s="156" t="s">
        <v>1821</v>
      </c>
      <c r="P44" s="285">
        <v>39</v>
      </c>
      <c r="Q44" s="138" t="s">
        <v>1943</v>
      </c>
      <c r="R44" s="155" t="s">
        <v>20</v>
      </c>
      <c r="S44" s="155"/>
      <c r="T44" s="155">
        <v>3944</v>
      </c>
      <c r="U44" s="155" t="s">
        <v>236</v>
      </c>
      <c r="V44" s="155" t="s">
        <v>268</v>
      </c>
      <c r="W44" s="155"/>
      <c r="X44" s="155"/>
      <c r="Y44" s="155"/>
      <c r="Z44" s="155"/>
      <c r="AA44" s="155"/>
      <c r="AB44" s="155"/>
      <c r="AC44" s="155"/>
      <c r="AD44" s="155"/>
      <c r="AE44" s="155"/>
      <c r="AF44" s="155"/>
      <c r="AG44" s="155" t="s">
        <v>92</v>
      </c>
      <c r="AH44" s="155"/>
      <c r="AI44" s="155" t="s">
        <v>94</v>
      </c>
      <c r="AJ44" s="155" t="s">
        <v>95</v>
      </c>
      <c r="AK44" s="156" t="s">
        <v>489</v>
      </c>
      <c r="AL44" s="155" t="s">
        <v>490</v>
      </c>
      <c r="AM44" s="155">
        <v>0</v>
      </c>
      <c r="AN44" s="155">
        <v>0</v>
      </c>
      <c r="AO44" s="155">
        <v>2</v>
      </c>
      <c r="AP44" s="155">
        <v>2</v>
      </c>
      <c r="AQ44" s="155">
        <v>2</v>
      </c>
      <c r="AR44" s="155">
        <v>6</v>
      </c>
      <c r="AS44" s="155">
        <v>0</v>
      </c>
      <c r="AT44" s="155"/>
      <c r="AU44" s="161">
        <f>AO44</f>
        <v>2</v>
      </c>
      <c r="AV44" s="155"/>
      <c r="AW44" s="155"/>
      <c r="AX44" s="155"/>
      <c r="AY44" s="155"/>
      <c r="AZ44" s="155"/>
      <c r="BA44" s="155"/>
      <c r="BB44" s="155"/>
      <c r="BC44" s="155"/>
      <c r="BD44" s="155"/>
      <c r="BE44" s="155"/>
      <c r="BF44" s="155">
        <v>2</v>
      </c>
      <c r="BG44" s="155"/>
    </row>
    <row r="45" spans="1:59" s="286" customFormat="1" ht="157.5">
      <c r="A45" s="138" t="s">
        <v>63</v>
      </c>
      <c r="B45" s="138" t="s">
        <v>64</v>
      </c>
      <c r="C45" s="138" t="s">
        <v>2752</v>
      </c>
      <c r="D45" s="138" t="s">
        <v>125</v>
      </c>
      <c r="E45" s="138" t="s">
        <v>125</v>
      </c>
      <c r="F45" s="290" t="s">
        <v>2084</v>
      </c>
      <c r="G45" s="138" t="s">
        <v>2848</v>
      </c>
      <c r="H45" s="138" t="s">
        <v>475</v>
      </c>
      <c r="I45" s="156" t="s">
        <v>1826</v>
      </c>
      <c r="J45" s="138" t="s">
        <v>495</v>
      </c>
      <c r="K45" s="138" t="s">
        <v>511</v>
      </c>
      <c r="L45" s="155">
        <v>8</v>
      </c>
      <c r="M45" s="155" t="s">
        <v>2076</v>
      </c>
      <c r="N45" s="271" t="s">
        <v>1827</v>
      </c>
      <c r="O45" s="156" t="s">
        <v>1826</v>
      </c>
      <c r="P45" s="285">
        <v>40</v>
      </c>
      <c r="Q45" s="138" t="s">
        <v>512</v>
      </c>
      <c r="R45" s="155" t="s">
        <v>74</v>
      </c>
      <c r="S45" s="155" t="s">
        <v>86</v>
      </c>
      <c r="T45" s="155"/>
      <c r="U45" s="155"/>
      <c r="V45" s="155" t="s">
        <v>433</v>
      </c>
      <c r="W45" s="155" t="s">
        <v>513</v>
      </c>
      <c r="X45" s="155"/>
      <c r="Y45" s="155"/>
      <c r="Z45" s="155"/>
      <c r="AA45" s="155"/>
      <c r="AB45" s="155"/>
      <c r="AC45" s="155"/>
      <c r="AD45" s="155"/>
      <c r="AE45" s="155"/>
      <c r="AF45" s="155"/>
      <c r="AG45" s="155" t="s">
        <v>92</v>
      </c>
      <c r="AH45" s="155" t="s">
        <v>79</v>
      </c>
      <c r="AI45" s="155" t="s">
        <v>101</v>
      </c>
      <c r="AJ45" s="155" t="s">
        <v>81</v>
      </c>
      <c r="AK45" s="156" t="s">
        <v>514</v>
      </c>
      <c r="AL45" s="155"/>
      <c r="AM45" s="155">
        <v>0</v>
      </c>
      <c r="AN45" s="155">
        <v>8</v>
      </c>
      <c r="AO45" s="155">
        <v>40</v>
      </c>
      <c r="AP45" s="155">
        <v>65</v>
      </c>
      <c r="AQ45" s="155">
        <v>100</v>
      </c>
      <c r="AR45" s="155">
        <v>100</v>
      </c>
      <c r="AS45" s="163">
        <v>0.08</v>
      </c>
      <c r="AT45" s="155"/>
      <c r="AU45" s="161">
        <f>AO45</f>
        <v>40</v>
      </c>
      <c r="AV45" s="155"/>
      <c r="AW45" s="155"/>
      <c r="AX45" s="155"/>
      <c r="AY45" s="155"/>
      <c r="AZ45" s="155"/>
      <c r="BA45" s="155"/>
      <c r="BB45" s="155"/>
      <c r="BC45" s="155"/>
      <c r="BD45" s="155"/>
      <c r="BE45" s="155"/>
      <c r="BF45" s="155"/>
      <c r="BG45" s="155">
        <v>40</v>
      </c>
    </row>
    <row r="46" spans="1:59" s="286" customFormat="1" ht="157.5">
      <c r="A46" s="138" t="s">
        <v>63</v>
      </c>
      <c r="B46" s="138" t="s">
        <v>64</v>
      </c>
      <c r="C46" s="138" t="s">
        <v>2752</v>
      </c>
      <c r="D46" s="138" t="s">
        <v>125</v>
      </c>
      <c r="E46" s="138" t="s">
        <v>125</v>
      </c>
      <c r="F46" s="290" t="s">
        <v>2084</v>
      </c>
      <c r="G46" s="138" t="s">
        <v>2848</v>
      </c>
      <c r="H46" s="138" t="s">
        <v>475</v>
      </c>
      <c r="I46" s="156" t="s">
        <v>1826</v>
      </c>
      <c r="J46" s="138" t="s">
        <v>495</v>
      </c>
      <c r="K46" s="138" t="s">
        <v>511</v>
      </c>
      <c r="L46" s="155">
        <v>8</v>
      </c>
      <c r="M46" s="155" t="s">
        <v>2076</v>
      </c>
      <c r="N46" s="271" t="s">
        <v>1827</v>
      </c>
      <c r="O46" s="156" t="s">
        <v>1826</v>
      </c>
      <c r="P46" s="285">
        <v>41</v>
      </c>
      <c r="Q46" s="138" t="s">
        <v>1940</v>
      </c>
      <c r="R46" s="155" t="s">
        <v>74</v>
      </c>
      <c r="S46" s="155" t="s">
        <v>86</v>
      </c>
      <c r="T46" s="155"/>
      <c r="U46" s="155"/>
      <c r="V46" s="155" t="s">
        <v>479</v>
      </c>
      <c r="W46" s="155" t="s">
        <v>519</v>
      </c>
      <c r="X46" s="155"/>
      <c r="Y46" s="155"/>
      <c r="Z46" s="155"/>
      <c r="AA46" s="155"/>
      <c r="AB46" s="155"/>
      <c r="AC46" s="155"/>
      <c r="AD46" s="155"/>
      <c r="AE46" s="155"/>
      <c r="AF46" s="155"/>
      <c r="AG46" s="155" t="s">
        <v>92</v>
      </c>
      <c r="AH46" s="155" t="s">
        <v>79</v>
      </c>
      <c r="AI46" s="155" t="s">
        <v>101</v>
      </c>
      <c r="AJ46" s="155" t="s">
        <v>81</v>
      </c>
      <c r="AK46" s="156" t="s">
        <v>1755</v>
      </c>
      <c r="AL46" s="155"/>
      <c r="AM46" s="155">
        <v>0</v>
      </c>
      <c r="AN46" s="155">
        <v>0</v>
      </c>
      <c r="AO46" s="155">
        <v>0</v>
      </c>
      <c r="AP46" s="155">
        <v>1</v>
      </c>
      <c r="AQ46" s="155">
        <v>0</v>
      </c>
      <c r="AR46" s="155">
        <v>1</v>
      </c>
      <c r="AS46" s="155">
        <v>0</v>
      </c>
      <c r="AT46" s="155"/>
      <c r="AU46" s="161">
        <f t="shared" ref="AU46:AU52" si="6">AO46</f>
        <v>0</v>
      </c>
      <c r="AV46" s="155"/>
      <c r="AW46" s="155"/>
      <c r="AX46" s="155"/>
      <c r="AY46" s="155"/>
      <c r="AZ46" s="155"/>
      <c r="BA46" s="155"/>
      <c r="BB46" s="155"/>
      <c r="BC46" s="155"/>
      <c r="BD46" s="155"/>
      <c r="BE46" s="155"/>
      <c r="BF46" s="155"/>
      <c r="BG46" s="155"/>
    </row>
    <row r="47" spans="1:59" s="286" customFormat="1" ht="157.5">
      <c r="A47" s="138" t="s">
        <v>63</v>
      </c>
      <c r="B47" s="138" t="s">
        <v>64</v>
      </c>
      <c r="C47" s="138" t="s">
        <v>2752</v>
      </c>
      <c r="D47" s="138" t="s">
        <v>125</v>
      </c>
      <c r="E47" s="138" t="s">
        <v>125</v>
      </c>
      <c r="F47" s="290" t="s">
        <v>2084</v>
      </c>
      <c r="G47" s="138" t="s">
        <v>2848</v>
      </c>
      <c r="H47" s="138" t="s">
        <v>475</v>
      </c>
      <c r="I47" s="156" t="s">
        <v>1826</v>
      </c>
      <c r="J47" s="138" t="s">
        <v>495</v>
      </c>
      <c r="K47" s="138" t="s">
        <v>511</v>
      </c>
      <c r="L47" s="155">
        <v>8</v>
      </c>
      <c r="M47" s="155" t="s">
        <v>2076</v>
      </c>
      <c r="N47" s="271" t="s">
        <v>1827</v>
      </c>
      <c r="O47" s="156" t="s">
        <v>1826</v>
      </c>
      <c r="P47" s="285">
        <v>42</v>
      </c>
      <c r="Q47" s="138" t="s">
        <v>520</v>
      </c>
      <c r="R47" s="155" t="s">
        <v>74</v>
      </c>
      <c r="S47" s="155" t="s">
        <v>86</v>
      </c>
      <c r="T47" s="155"/>
      <c r="U47" s="155"/>
      <c r="V47" s="155"/>
      <c r="W47" s="155" t="s">
        <v>521</v>
      </c>
      <c r="X47" s="155"/>
      <c r="Y47" s="155"/>
      <c r="Z47" s="155"/>
      <c r="AA47" s="155"/>
      <c r="AB47" s="155"/>
      <c r="AC47" s="155"/>
      <c r="AD47" s="155"/>
      <c r="AE47" s="155"/>
      <c r="AF47" s="155"/>
      <c r="AG47" s="155" t="s">
        <v>92</v>
      </c>
      <c r="AH47" s="155" t="s">
        <v>79</v>
      </c>
      <c r="AI47" s="155" t="s">
        <v>94</v>
      </c>
      <c r="AJ47" s="155" t="s">
        <v>81</v>
      </c>
      <c r="AK47" s="156" t="s">
        <v>522</v>
      </c>
      <c r="AL47" s="155"/>
      <c r="AM47" s="155">
        <v>0</v>
      </c>
      <c r="AN47" s="155">
        <v>0</v>
      </c>
      <c r="AO47" s="155">
        <v>0</v>
      </c>
      <c r="AP47" s="155">
        <v>0</v>
      </c>
      <c r="AQ47" s="155">
        <v>1</v>
      </c>
      <c r="AR47" s="155">
        <v>1</v>
      </c>
      <c r="AS47" s="155">
        <v>0</v>
      </c>
      <c r="AT47" s="155"/>
      <c r="AU47" s="161">
        <f t="shared" si="6"/>
        <v>0</v>
      </c>
      <c r="AV47" s="155"/>
      <c r="AW47" s="155"/>
      <c r="AX47" s="155"/>
      <c r="AY47" s="155"/>
      <c r="AZ47" s="155"/>
      <c r="BA47" s="155"/>
      <c r="BB47" s="155"/>
      <c r="BC47" s="155"/>
      <c r="BD47" s="155"/>
      <c r="BE47" s="155"/>
      <c r="BF47" s="155"/>
      <c r="BG47" s="155"/>
    </row>
    <row r="48" spans="1:59" s="286" customFormat="1" ht="157.5">
      <c r="A48" s="138" t="s">
        <v>63</v>
      </c>
      <c r="B48" s="138" t="s">
        <v>64</v>
      </c>
      <c r="C48" s="138" t="s">
        <v>2752</v>
      </c>
      <c r="D48" s="138" t="s">
        <v>125</v>
      </c>
      <c r="E48" s="138" t="s">
        <v>125</v>
      </c>
      <c r="F48" s="290" t="s">
        <v>2084</v>
      </c>
      <c r="G48" s="138" t="s">
        <v>2848</v>
      </c>
      <c r="H48" s="138" t="s">
        <v>475</v>
      </c>
      <c r="I48" s="156" t="s">
        <v>1826</v>
      </c>
      <c r="J48" s="138" t="s">
        <v>495</v>
      </c>
      <c r="K48" s="138" t="s">
        <v>511</v>
      </c>
      <c r="L48" s="155">
        <v>8</v>
      </c>
      <c r="M48" s="155" t="s">
        <v>2076</v>
      </c>
      <c r="N48" s="271" t="s">
        <v>1827</v>
      </c>
      <c r="O48" s="156" t="s">
        <v>1826</v>
      </c>
      <c r="P48" s="285">
        <v>43</v>
      </c>
      <c r="Q48" s="138" t="s">
        <v>1939</v>
      </c>
      <c r="R48" s="155" t="s">
        <v>74</v>
      </c>
      <c r="S48" s="155"/>
      <c r="T48" s="155"/>
      <c r="U48" s="155"/>
      <c r="V48" s="155"/>
      <c r="W48" s="155" t="s">
        <v>524</v>
      </c>
      <c r="X48" s="155"/>
      <c r="Y48" s="155"/>
      <c r="Z48" s="155"/>
      <c r="AA48" s="155"/>
      <c r="AB48" s="155"/>
      <c r="AC48" s="155"/>
      <c r="AD48" s="155"/>
      <c r="AE48" s="155"/>
      <c r="AF48" s="155"/>
      <c r="AG48" s="155" t="s">
        <v>166</v>
      </c>
      <c r="AH48" s="155" t="s">
        <v>79</v>
      </c>
      <c r="AI48" s="155" t="s">
        <v>101</v>
      </c>
      <c r="AJ48" s="155" t="s">
        <v>81</v>
      </c>
      <c r="AK48" s="156" t="s">
        <v>525</v>
      </c>
      <c r="AL48" s="155"/>
      <c r="AM48" s="155">
        <v>0</v>
      </c>
      <c r="AN48" s="155">
        <v>0</v>
      </c>
      <c r="AO48" s="155">
        <v>0</v>
      </c>
      <c r="AP48" s="155">
        <v>1</v>
      </c>
      <c r="AQ48" s="155">
        <v>0</v>
      </c>
      <c r="AR48" s="155">
        <v>1</v>
      </c>
      <c r="AS48" s="155">
        <v>0</v>
      </c>
      <c r="AT48" s="155"/>
      <c r="AU48" s="161">
        <f t="shared" si="6"/>
        <v>0</v>
      </c>
      <c r="AV48" s="155"/>
      <c r="AW48" s="155"/>
      <c r="AX48" s="155"/>
      <c r="AY48" s="155"/>
      <c r="AZ48" s="155"/>
      <c r="BA48" s="155"/>
      <c r="BB48" s="155"/>
      <c r="BC48" s="155"/>
      <c r="BD48" s="155"/>
      <c r="BE48" s="155"/>
      <c r="BF48" s="155"/>
      <c r="BG48" s="155"/>
    </row>
    <row r="49" spans="1:59" s="286" customFormat="1" ht="157.5">
      <c r="A49" s="138" t="s">
        <v>63</v>
      </c>
      <c r="B49" s="138" t="s">
        <v>64</v>
      </c>
      <c r="C49" s="138" t="s">
        <v>2752</v>
      </c>
      <c r="D49" s="138" t="s">
        <v>125</v>
      </c>
      <c r="E49" s="138" t="s">
        <v>125</v>
      </c>
      <c r="F49" s="290" t="s">
        <v>2084</v>
      </c>
      <c r="G49" s="138" t="s">
        <v>2848</v>
      </c>
      <c r="H49" s="138" t="s">
        <v>475</v>
      </c>
      <c r="I49" s="156" t="s">
        <v>1826</v>
      </c>
      <c r="J49" s="138" t="s">
        <v>495</v>
      </c>
      <c r="K49" s="138" t="s">
        <v>511</v>
      </c>
      <c r="L49" s="155">
        <v>8</v>
      </c>
      <c r="M49" s="155" t="s">
        <v>2076</v>
      </c>
      <c r="N49" s="271" t="s">
        <v>1827</v>
      </c>
      <c r="O49" s="156" t="s">
        <v>1826</v>
      </c>
      <c r="P49" s="285">
        <v>44</v>
      </c>
      <c r="Q49" s="138" t="s">
        <v>526</v>
      </c>
      <c r="R49" s="155" t="s">
        <v>74</v>
      </c>
      <c r="S49" s="155" t="s">
        <v>86</v>
      </c>
      <c r="T49" s="155"/>
      <c r="U49" s="155"/>
      <c r="V49" s="155"/>
      <c r="W49" s="155" t="s">
        <v>527</v>
      </c>
      <c r="X49" s="155"/>
      <c r="Y49" s="155"/>
      <c r="Z49" s="155"/>
      <c r="AA49" s="155"/>
      <c r="AB49" s="155"/>
      <c r="AC49" s="155"/>
      <c r="AD49" s="155"/>
      <c r="AE49" s="155"/>
      <c r="AF49" s="155"/>
      <c r="AG49" s="155" t="s">
        <v>92</v>
      </c>
      <c r="AH49" s="155" t="s">
        <v>79</v>
      </c>
      <c r="AI49" s="155" t="s">
        <v>101</v>
      </c>
      <c r="AJ49" s="155" t="s">
        <v>95</v>
      </c>
      <c r="AK49" s="156" t="s">
        <v>528</v>
      </c>
      <c r="AL49" s="155"/>
      <c r="AM49" s="155">
        <v>0</v>
      </c>
      <c r="AN49" s="155">
        <v>0</v>
      </c>
      <c r="AO49" s="155">
        <v>0</v>
      </c>
      <c r="AP49" s="155">
        <v>0</v>
      </c>
      <c r="AQ49" s="155">
        <v>1</v>
      </c>
      <c r="AR49" s="155">
        <v>1</v>
      </c>
      <c r="AS49" s="155">
        <v>0</v>
      </c>
      <c r="AT49" s="155"/>
      <c r="AU49" s="161">
        <f t="shared" si="6"/>
        <v>0</v>
      </c>
      <c r="AV49" s="155"/>
      <c r="AW49" s="155"/>
      <c r="AX49" s="155"/>
      <c r="AY49" s="155"/>
      <c r="AZ49" s="155"/>
      <c r="BA49" s="155"/>
      <c r="BB49" s="155"/>
      <c r="BC49" s="155"/>
      <c r="BD49" s="155"/>
      <c r="BE49" s="155"/>
      <c r="BF49" s="155"/>
      <c r="BG49" s="155"/>
    </row>
    <row r="50" spans="1:59" s="286" customFormat="1" ht="157.5">
      <c r="A50" s="138" t="s">
        <v>63</v>
      </c>
      <c r="B50" s="138" t="s">
        <v>64</v>
      </c>
      <c r="C50" s="138" t="s">
        <v>2752</v>
      </c>
      <c r="D50" s="138" t="s">
        <v>125</v>
      </c>
      <c r="E50" s="138" t="s">
        <v>125</v>
      </c>
      <c r="F50" s="290" t="s">
        <v>2084</v>
      </c>
      <c r="G50" s="138" t="s">
        <v>2848</v>
      </c>
      <c r="H50" s="138" t="s">
        <v>475</v>
      </c>
      <c r="I50" s="156" t="s">
        <v>1826</v>
      </c>
      <c r="J50" s="138" t="s">
        <v>495</v>
      </c>
      <c r="K50" s="138" t="s">
        <v>511</v>
      </c>
      <c r="L50" s="155">
        <v>8</v>
      </c>
      <c r="M50" s="155" t="s">
        <v>2076</v>
      </c>
      <c r="N50" s="271" t="s">
        <v>1827</v>
      </c>
      <c r="O50" s="156" t="s">
        <v>1826</v>
      </c>
      <c r="P50" s="285">
        <v>45</v>
      </c>
      <c r="Q50" s="138" t="s">
        <v>529</v>
      </c>
      <c r="R50" s="155" t="s">
        <v>74</v>
      </c>
      <c r="S50" s="155" t="s">
        <v>86</v>
      </c>
      <c r="T50" s="155"/>
      <c r="U50" s="155"/>
      <c r="V50" s="155"/>
      <c r="W50" s="155" t="s">
        <v>527</v>
      </c>
      <c r="X50" s="155"/>
      <c r="Y50" s="155"/>
      <c r="Z50" s="155"/>
      <c r="AA50" s="155"/>
      <c r="AB50" s="155"/>
      <c r="AC50" s="155"/>
      <c r="AD50" s="155"/>
      <c r="AE50" s="155"/>
      <c r="AF50" s="155"/>
      <c r="AG50" s="155" t="s">
        <v>92</v>
      </c>
      <c r="AH50" s="155" t="s">
        <v>79</v>
      </c>
      <c r="AI50" s="155" t="s">
        <v>101</v>
      </c>
      <c r="AJ50" s="155" t="s">
        <v>81</v>
      </c>
      <c r="AK50" s="156" t="s">
        <v>530</v>
      </c>
      <c r="AL50" s="155"/>
      <c r="AM50" s="155">
        <v>0</v>
      </c>
      <c r="AN50" s="155">
        <v>0</v>
      </c>
      <c r="AO50" s="155">
        <v>0</v>
      </c>
      <c r="AP50" s="155">
        <v>0</v>
      </c>
      <c r="AQ50" s="155">
        <v>1</v>
      </c>
      <c r="AR50" s="155">
        <v>1</v>
      </c>
      <c r="AS50" s="155">
        <v>0</v>
      </c>
      <c r="AT50" s="155"/>
      <c r="AU50" s="161">
        <f t="shared" si="6"/>
        <v>0</v>
      </c>
      <c r="AV50" s="155"/>
      <c r="AW50" s="155"/>
      <c r="AX50" s="155"/>
      <c r="AY50" s="155"/>
      <c r="AZ50" s="155"/>
      <c r="BA50" s="155"/>
      <c r="BB50" s="155"/>
      <c r="BC50" s="155"/>
      <c r="BD50" s="155"/>
      <c r="BE50" s="155"/>
      <c r="BF50" s="155"/>
      <c r="BG50" s="155"/>
    </row>
    <row r="51" spans="1:59" s="286" customFormat="1" ht="157.5">
      <c r="A51" s="138" t="s">
        <v>63</v>
      </c>
      <c r="B51" s="138" t="s">
        <v>64</v>
      </c>
      <c r="C51" s="138" t="s">
        <v>2752</v>
      </c>
      <c r="D51" s="138" t="s">
        <v>125</v>
      </c>
      <c r="E51" s="138" t="s">
        <v>125</v>
      </c>
      <c r="F51" s="290" t="s">
        <v>2084</v>
      </c>
      <c r="G51" s="138" t="s">
        <v>2848</v>
      </c>
      <c r="H51" s="138" t="s">
        <v>475</v>
      </c>
      <c r="I51" s="156" t="s">
        <v>1826</v>
      </c>
      <c r="J51" s="138" t="s">
        <v>495</v>
      </c>
      <c r="K51" s="138" t="s">
        <v>511</v>
      </c>
      <c r="L51" s="155">
        <v>8</v>
      </c>
      <c r="M51" s="155" t="s">
        <v>2076</v>
      </c>
      <c r="N51" s="271" t="s">
        <v>1827</v>
      </c>
      <c r="O51" s="156" t="s">
        <v>1826</v>
      </c>
      <c r="P51" s="285">
        <v>46</v>
      </c>
      <c r="Q51" s="138" t="s">
        <v>531</v>
      </c>
      <c r="R51" s="155" t="s">
        <v>74</v>
      </c>
      <c r="S51" s="155" t="s">
        <v>86</v>
      </c>
      <c r="T51" s="155"/>
      <c r="U51" s="155"/>
      <c r="V51" s="155"/>
      <c r="W51" s="155" t="s">
        <v>527</v>
      </c>
      <c r="X51" s="155"/>
      <c r="Y51" s="155"/>
      <c r="Z51" s="155"/>
      <c r="AA51" s="155"/>
      <c r="AB51" s="155"/>
      <c r="AC51" s="155"/>
      <c r="AD51" s="155"/>
      <c r="AE51" s="155"/>
      <c r="AF51" s="155"/>
      <c r="AG51" s="155" t="s">
        <v>92</v>
      </c>
      <c r="AH51" s="155" t="s">
        <v>79</v>
      </c>
      <c r="AI51" s="155" t="s">
        <v>94</v>
      </c>
      <c r="AJ51" s="155" t="s">
        <v>81</v>
      </c>
      <c r="AK51" s="156" t="s">
        <v>532</v>
      </c>
      <c r="AL51" s="155"/>
      <c r="AM51" s="155">
        <v>0</v>
      </c>
      <c r="AN51" s="155">
        <v>0</v>
      </c>
      <c r="AO51" s="155">
        <v>0</v>
      </c>
      <c r="AP51" s="155">
        <v>0</v>
      </c>
      <c r="AQ51" s="155">
        <v>1</v>
      </c>
      <c r="AR51" s="155">
        <v>1</v>
      </c>
      <c r="AS51" s="155">
        <v>0</v>
      </c>
      <c r="AT51" s="155"/>
      <c r="AU51" s="161">
        <f t="shared" si="6"/>
        <v>0</v>
      </c>
      <c r="AV51" s="155"/>
      <c r="AW51" s="155"/>
      <c r="AX51" s="155"/>
      <c r="AY51" s="155"/>
      <c r="AZ51" s="155"/>
      <c r="BA51" s="155"/>
      <c r="BB51" s="155"/>
      <c r="BC51" s="155"/>
      <c r="BD51" s="155"/>
      <c r="BE51" s="155"/>
      <c r="BF51" s="155"/>
      <c r="BG51" s="155"/>
    </row>
    <row r="52" spans="1:59" s="286" customFormat="1" ht="157.5">
      <c r="A52" s="138" t="s">
        <v>63</v>
      </c>
      <c r="B52" s="138" t="s">
        <v>64</v>
      </c>
      <c r="C52" s="138" t="s">
        <v>2752</v>
      </c>
      <c r="D52" s="138" t="s">
        <v>125</v>
      </c>
      <c r="E52" s="138" t="s">
        <v>135</v>
      </c>
      <c r="F52" s="290" t="s">
        <v>2084</v>
      </c>
      <c r="G52" s="138" t="s">
        <v>2848</v>
      </c>
      <c r="H52" s="138" t="s">
        <v>475</v>
      </c>
      <c r="I52" s="156" t="s">
        <v>1826</v>
      </c>
      <c r="J52" s="138" t="s">
        <v>476</v>
      </c>
      <c r="K52" s="138" t="s">
        <v>538</v>
      </c>
      <c r="L52" s="155">
        <v>8</v>
      </c>
      <c r="M52" s="155" t="s">
        <v>2076</v>
      </c>
      <c r="N52" s="271" t="s">
        <v>1827</v>
      </c>
      <c r="O52" s="156" t="s">
        <v>1826</v>
      </c>
      <c r="P52" s="285">
        <v>47</v>
      </c>
      <c r="Q52" s="138" t="s">
        <v>539</v>
      </c>
      <c r="R52" s="155" t="s">
        <v>20</v>
      </c>
      <c r="S52" s="155" t="s">
        <v>75</v>
      </c>
      <c r="T52" s="155"/>
      <c r="U52" s="155" t="s">
        <v>75</v>
      </c>
      <c r="V52" s="155" t="s">
        <v>75</v>
      </c>
      <c r="W52" s="155" t="s">
        <v>75</v>
      </c>
      <c r="X52" s="155"/>
      <c r="Y52" s="155"/>
      <c r="Z52" s="155"/>
      <c r="AA52" s="155"/>
      <c r="AB52" s="155"/>
      <c r="AC52" s="155" t="s">
        <v>86</v>
      </c>
      <c r="AD52" s="155"/>
      <c r="AE52" s="155"/>
      <c r="AF52" s="155"/>
      <c r="AG52" s="155" t="s">
        <v>92</v>
      </c>
      <c r="AH52" s="155" t="s">
        <v>79</v>
      </c>
      <c r="AI52" s="155" t="s">
        <v>94</v>
      </c>
      <c r="AJ52" s="155" t="s">
        <v>95</v>
      </c>
      <c r="AK52" s="156" t="s">
        <v>540</v>
      </c>
      <c r="AL52" s="155" t="s">
        <v>541</v>
      </c>
      <c r="AM52" s="155">
        <v>0</v>
      </c>
      <c r="AN52" s="155">
        <v>3</v>
      </c>
      <c r="AO52" s="155">
        <v>10</v>
      </c>
      <c r="AP52" s="155">
        <v>25</v>
      </c>
      <c r="AQ52" s="155">
        <v>25</v>
      </c>
      <c r="AR52" s="155">
        <v>25</v>
      </c>
      <c r="AS52" s="155">
        <v>3</v>
      </c>
      <c r="AT52" s="155"/>
      <c r="AU52" s="161">
        <f t="shared" si="6"/>
        <v>10</v>
      </c>
      <c r="AV52" s="155"/>
      <c r="AW52" s="155"/>
      <c r="AX52" s="155">
        <v>0</v>
      </c>
      <c r="AY52" s="155"/>
      <c r="AZ52" s="155"/>
      <c r="BA52" s="155">
        <v>0</v>
      </c>
      <c r="BB52" s="155"/>
      <c r="BC52" s="155"/>
      <c r="BD52" s="155">
        <v>0</v>
      </c>
      <c r="BE52" s="155"/>
      <c r="BF52" s="155"/>
      <c r="BG52" s="155">
        <v>10</v>
      </c>
    </row>
    <row r="53" spans="1:59" s="286" customFormat="1" ht="157.5">
      <c r="A53" s="138" t="s">
        <v>63</v>
      </c>
      <c r="B53" s="138" t="s">
        <v>64</v>
      </c>
      <c r="C53" s="138" t="s">
        <v>2752</v>
      </c>
      <c r="D53" s="138" t="s">
        <v>125</v>
      </c>
      <c r="E53" s="138" t="s">
        <v>135</v>
      </c>
      <c r="F53" s="290" t="s">
        <v>2084</v>
      </c>
      <c r="G53" s="138" t="s">
        <v>2848</v>
      </c>
      <c r="H53" s="138" t="s">
        <v>475</v>
      </c>
      <c r="I53" s="156" t="s">
        <v>1826</v>
      </c>
      <c r="J53" s="138" t="s">
        <v>542</v>
      </c>
      <c r="K53" s="138" t="s">
        <v>543</v>
      </c>
      <c r="L53" s="155">
        <v>8</v>
      </c>
      <c r="M53" s="155" t="s">
        <v>2076</v>
      </c>
      <c r="N53" s="271" t="s">
        <v>1827</v>
      </c>
      <c r="O53" s="156" t="s">
        <v>1826</v>
      </c>
      <c r="P53" s="285">
        <v>48</v>
      </c>
      <c r="Q53" s="138" t="s">
        <v>1761</v>
      </c>
      <c r="R53" s="155" t="s">
        <v>20</v>
      </c>
      <c r="S53" s="155" t="s">
        <v>75</v>
      </c>
      <c r="T53" s="155"/>
      <c r="U53" s="155"/>
      <c r="V53" s="155"/>
      <c r="W53" s="155"/>
      <c r="X53" s="155"/>
      <c r="Y53" s="155"/>
      <c r="Z53" s="155"/>
      <c r="AA53" s="155"/>
      <c r="AB53" s="155"/>
      <c r="AC53" s="155"/>
      <c r="AD53" s="155"/>
      <c r="AE53" s="155"/>
      <c r="AF53" s="155"/>
      <c r="AG53" s="155" t="s">
        <v>136</v>
      </c>
      <c r="AH53" s="155" t="s">
        <v>108</v>
      </c>
      <c r="AI53" s="155" t="s">
        <v>137</v>
      </c>
      <c r="AJ53" s="155" t="s">
        <v>81</v>
      </c>
      <c r="AK53" s="156" t="s">
        <v>1756</v>
      </c>
      <c r="AL53" s="155" t="s">
        <v>1708</v>
      </c>
      <c r="AM53" s="155">
        <v>0</v>
      </c>
      <c r="AN53" s="155">
        <v>0</v>
      </c>
      <c r="AO53" s="155">
        <v>96</v>
      </c>
      <c r="AP53" s="155">
        <v>96</v>
      </c>
      <c r="AQ53" s="155">
        <v>96</v>
      </c>
      <c r="AR53" s="155">
        <v>96</v>
      </c>
      <c r="AS53" s="155">
        <v>0</v>
      </c>
      <c r="AT53" s="155"/>
      <c r="AU53" s="161">
        <f>AO53</f>
        <v>96</v>
      </c>
      <c r="AV53" s="155"/>
      <c r="AW53" s="155"/>
      <c r="AX53" s="155">
        <v>0</v>
      </c>
      <c r="AY53" s="155"/>
      <c r="AZ53" s="155"/>
      <c r="BA53" s="155">
        <v>16</v>
      </c>
      <c r="BB53" s="155"/>
      <c r="BC53" s="155"/>
      <c r="BD53" s="155">
        <v>40</v>
      </c>
      <c r="BE53" s="155"/>
      <c r="BF53" s="155"/>
      <c r="BG53" s="155">
        <v>40</v>
      </c>
    </row>
    <row r="54" spans="1:59" s="286" customFormat="1" ht="110.25">
      <c r="A54" s="138" t="s">
        <v>63</v>
      </c>
      <c r="B54" s="138" t="s">
        <v>64</v>
      </c>
      <c r="C54" s="138" t="s">
        <v>2752</v>
      </c>
      <c r="D54" s="138" t="s">
        <v>125</v>
      </c>
      <c r="E54" s="138" t="s">
        <v>135</v>
      </c>
      <c r="F54" s="287" t="s">
        <v>2081</v>
      </c>
      <c r="G54" s="138" t="s">
        <v>2848</v>
      </c>
      <c r="H54" s="138" t="s">
        <v>69</v>
      </c>
      <c r="I54" s="156" t="s">
        <v>1826</v>
      </c>
      <c r="J54" s="138" t="s">
        <v>563</v>
      </c>
      <c r="K54" s="138" t="s">
        <v>485</v>
      </c>
      <c r="L54" s="155">
        <v>8</v>
      </c>
      <c r="M54" s="155" t="s">
        <v>2076</v>
      </c>
      <c r="N54" s="271" t="s">
        <v>1827</v>
      </c>
      <c r="O54" s="156" t="s">
        <v>1826</v>
      </c>
      <c r="P54" s="285">
        <v>49</v>
      </c>
      <c r="Q54" s="138" t="s">
        <v>1760</v>
      </c>
      <c r="R54" s="155" t="s">
        <v>105</v>
      </c>
      <c r="S54" s="155"/>
      <c r="T54" s="155"/>
      <c r="U54" s="155"/>
      <c r="V54" s="155"/>
      <c r="W54" s="155"/>
      <c r="X54" s="155"/>
      <c r="Y54" s="155"/>
      <c r="Z54" s="155"/>
      <c r="AA54" s="155"/>
      <c r="AB54" s="155"/>
      <c r="AC54" s="155"/>
      <c r="AD54" s="155"/>
      <c r="AE54" s="155"/>
      <c r="AF54" s="155"/>
      <c r="AG54" s="155" t="s">
        <v>136</v>
      </c>
      <c r="AH54" s="155" t="s">
        <v>108</v>
      </c>
      <c r="AI54" s="155" t="s">
        <v>137</v>
      </c>
      <c r="AJ54" s="155" t="s">
        <v>95</v>
      </c>
      <c r="AK54" s="156" t="s">
        <v>1757</v>
      </c>
      <c r="AL54" s="155" t="s">
        <v>1707</v>
      </c>
      <c r="AM54" s="155">
        <v>96</v>
      </c>
      <c r="AN54" s="155">
        <v>0</v>
      </c>
      <c r="AO54" s="155">
        <v>96</v>
      </c>
      <c r="AP54" s="155">
        <v>96</v>
      </c>
      <c r="AQ54" s="155">
        <v>96</v>
      </c>
      <c r="AR54" s="155">
        <v>96</v>
      </c>
      <c r="AS54" s="155">
        <v>0</v>
      </c>
      <c r="AT54" s="155">
        <v>0</v>
      </c>
      <c r="AU54" s="161">
        <f t="shared" ref="AU54" si="7">AO54</f>
        <v>96</v>
      </c>
      <c r="AV54" s="155"/>
      <c r="AW54" s="155"/>
      <c r="AX54" s="155">
        <v>22</v>
      </c>
      <c r="AY54" s="155"/>
      <c r="AZ54" s="155"/>
      <c r="BA54" s="155">
        <v>74</v>
      </c>
      <c r="BB54" s="155"/>
      <c r="BC54" s="155"/>
      <c r="BD54" s="155">
        <v>96</v>
      </c>
      <c r="BE54" s="155"/>
      <c r="BF54" s="155"/>
      <c r="BG54" s="155"/>
    </row>
    <row r="55" spans="1:59" s="286" customFormat="1" ht="110.25">
      <c r="A55" s="138" t="s">
        <v>63</v>
      </c>
      <c r="B55" s="138" t="s">
        <v>64</v>
      </c>
      <c r="C55" s="138" t="s">
        <v>2752</v>
      </c>
      <c r="D55" s="138" t="s">
        <v>125</v>
      </c>
      <c r="E55" s="138" t="s">
        <v>125</v>
      </c>
      <c r="F55" s="287" t="s">
        <v>2081</v>
      </c>
      <c r="G55" s="138" t="s">
        <v>2848</v>
      </c>
      <c r="H55" s="138" t="s">
        <v>69</v>
      </c>
      <c r="I55" s="156" t="s">
        <v>1825</v>
      </c>
      <c r="J55" s="138" t="s">
        <v>563</v>
      </c>
      <c r="K55" s="138" t="s">
        <v>485</v>
      </c>
      <c r="L55" s="155">
        <v>9</v>
      </c>
      <c r="M55" s="155" t="s">
        <v>2073</v>
      </c>
      <c r="N55" s="271" t="s">
        <v>1824</v>
      </c>
      <c r="O55" s="156" t="s">
        <v>1825</v>
      </c>
      <c r="P55" s="285">
        <v>50</v>
      </c>
      <c r="Q55" s="138" t="s">
        <v>1746</v>
      </c>
      <c r="R55" s="155" t="s">
        <v>105</v>
      </c>
      <c r="S55" s="155"/>
      <c r="T55" s="155"/>
      <c r="U55" s="155"/>
      <c r="V55" s="155"/>
      <c r="W55" s="155"/>
      <c r="X55" s="155"/>
      <c r="Y55" s="155"/>
      <c r="Z55" s="155"/>
      <c r="AA55" s="155"/>
      <c r="AB55" s="155"/>
      <c r="AC55" s="155"/>
      <c r="AD55" s="155"/>
      <c r="AE55" s="155"/>
      <c r="AF55" s="155"/>
      <c r="AG55" s="155" t="s">
        <v>136</v>
      </c>
      <c r="AH55" s="155" t="s">
        <v>108</v>
      </c>
      <c r="AI55" s="155" t="s">
        <v>94</v>
      </c>
      <c r="AJ55" s="155" t="s">
        <v>95</v>
      </c>
      <c r="AK55" s="156" t="s">
        <v>1750</v>
      </c>
      <c r="AL55" s="155" t="s">
        <v>1747</v>
      </c>
      <c r="AM55" s="155">
        <v>0</v>
      </c>
      <c r="AN55" s="155">
        <v>89</v>
      </c>
      <c r="AO55" s="155">
        <v>96</v>
      </c>
      <c r="AP55" s="155">
        <v>96</v>
      </c>
      <c r="AQ55" s="155">
        <v>96</v>
      </c>
      <c r="AR55" s="155">
        <v>96</v>
      </c>
      <c r="AS55" s="155">
        <v>89</v>
      </c>
      <c r="AT55" s="155">
        <f>AN55-AS55</f>
        <v>0</v>
      </c>
      <c r="AU55" s="161">
        <f>AO55</f>
        <v>96</v>
      </c>
      <c r="AV55" s="155"/>
      <c r="AW55" s="155"/>
      <c r="AX55" s="155">
        <v>0</v>
      </c>
      <c r="AY55" s="155"/>
      <c r="AZ55" s="155"/>
      <c r="BA55" s="155">
        <v>32</v>
      </c>
      <c r="BB55" s="155"/>
      <c r="BC55" s="155"/>
      <c r="BD55" s="155">
        <v>32</v>
      </c>
      <c r="BE55" s="155"/>
      <c r="BF55" s="155"/>
      <c r="BG55" s="155">
        <v>32</v>
      </c>
    </row>
    <row r="56" spans="1:59" s="286" customFormat="1" ht="110.25">
      <c r="A56" s="138" t="s">
        <v>63</v>
      </c>
      <c r="B56" s="138" t="s">
        <v>64</v>
      </c>
      <c r="C56" s="138" t="s">
        <v>2752</v>
      </c>
      <c r="D56" s="138" t="s">
        <v>125</v>
      </c>
      <c r="E56" s="138" t="s">
        <v>125</v>
      </c>
      <c r="F56" s="287" t="s">
        <v>2081</v>
      </c>
      <c r="G56" s="138" t="s">
        <v>2848</v>
      </c>
      <c r="H56" s="138" t="s">
        <v>69</v>
      </c>
      <c r="I56" s="156" t="s">
        <v>1825</v>
      </c>
      <c r="J56" s="138" t="s">
        <v>563</v>
      </c>
      <c r="K56" s="138" t="s">
        <v>485</v>
      </c>
      <c r="L56" s="155">
        <v>9</v>
      </c>
      <c r="M56" s="155" t="s">
        <v>2073</v>
      </c>
      <c r="N56" s="271" t="s">
        <v>1824</v>
      </c>
      <c r="O56" s="156" t="s">
        <v>1825</v>
      </c>
      <c r="P56" s="285">
        <v>51</v>
      </c>
      <c r="Q56" s="138" t="s">
        <v>1749</v>
      </c>
      <c r="R56" s="155" t="s">
        <v>105</v>
      </c>
      <c r="S56" s="155"/>
      <c r="T56" s="155"/>
      <c r="U56" s="155"/>
      <c r="V56" s="155"/>
      <c r="W56" s="155"/>
      <c r="X56" s="155"/>
      <c r="Y56" s="155"/>
      <c r="Z56" s="155"/>
      <c r="AA56" s="155"/>
      <c r="AB56" s="155"/>
      <c r="AC56" s="155"/>
      <c r="AD56" s="155"/>
      <c r="AE56" s="155"/>
      <c r="AF56" s="155"/>
      <c r="AG56" s="155" t="s">
        <v>92</v>
      </c>
      <c r="AH56" s="155" t="s">
        <v>108</v>
      </c>
      <c r="AI56" s="155" t="s">
        <v>94</v>
      </c>
      <c r="AJ56" s="155" t="s">
        <v>81</v>
      </c>
      <c r="AK56" s="156" t="s">
        <v>1751</v>
      </c>
      <c r="AL56" s="155" t="s">
        <v>1752</v>
      </c>
      <c r="AM56" s="155"/>
      <c r="AN56" s="155">
        <v>0</v>
      </c>
      <c r="AO56" s="164">
        <v>0.5</v>
      </c>
      <c r="AP56" s="164">
        <v>1</v>
      </c>
      <c r="AQ56" s="164"/>
      <c r="AR56" s="164">
        <v>1</v>
      </c>
      <c r="AS56" s="164">
        <v>0.2</v>
      </c>
      <c r="AT56" s="164">
        <v>0</v>
      </c>
      <c r="AU56" s="161">
        <f>AO56</f>
        <v>0.5</v>
      </c>
      <c r="AV56" s="155"/>
      <c r="AW56" s="155"/>
      <c r="AX56" s="163">
        <v>0.1</v>
      </c>
      <c r="AY56" s="155"/>
      <c r="AZ56" s="155"/>
      <c r="BA56" s="163">
        <v>0.1</v>
      </c>
      <c r="BB56" s="155"/>
      <c r="BC56" s="155"/>
      <c r="BD56" s="163">
        <v>0.2</v>
      </c>
      <c r="BE56" s="155"/>
      <c r="BF56" s="155"/>
      <c r="BG56" s="163">
        <v>0.1</v>
      </c>
    </row>
    <row r="57" spans="1:59" s="286" customFormat="1" ht="204.75">
      <c r="A57" s="292" t="s">
        <v>63</v>
      </c>
      <c r="B57" s="138" t="s">
        <v>64</v>
      </c>
      <c r="C57" s="138" t="s">
        <v>2752</v>
      </c>
      <c r="D57" s="156" t="s">
        <v>83</v>
      </c>
      <c r="E57" s="138" t="s">
        <v>414</v>
      </c>
      <c r="F57" s="290" t="s">
        <v>924</v>
      </c>
      <c r="G57" s="138" t="s">
        <v>253</v>
      </c>
      <c r="H57" s="138" t="s">
        <v>405</v>
      </c>
      <c r="I57" s="156" t="s">
        <v>1944</v>
      </c>
      <c r="J57" s="138" t="s">
        <v>415</v>
      </c>
      <c r="K57" s="138" t="s">
        <v>416</v>
      </c>
      <c r="L57" s="271">
        <v>7</v>
      </c>
      <c r="M57" s="156" t="s">
        <v>1944</v>
      </c>
      <c r="N57" s="271">
        <v>7</v>
      </c>
      <c r="O57" s="156" t="s">
        <v>1944</v>
      </c>
      <c r="P57" s="285">
        <v>52</v>
      </c>
      <c r="Q57" s="138" t="s">
        <v>417</v>
      </c>
      <c r="R57" s="155" t="s">
        <v>255</v>
      </c>
      <c r="S57" s="155"/>
      <c r="T57" s="155"/>
      <c r="U57" s="155"/>
      <c r="V57" s="155"/>
      <c r="W57" s="155"/>
      <c r="X57" s="155"/>
      <c r="Y57" s="155"/>
      <c r="Z57" s="155"/>
      <c r="AA57" s="155"/>
      <c r="AB57" s="155"/>
      <c r="AC57" s="155"/>
      <c r="AD57" s="155"/>
      <c r="AE57" s="155"/>
      <c r="AF57" s="155"/>
      <c r="AG57" s="155" t="s">
        <v>92</v>
      </c>
      <c r="AH57" s="155" t="s">
        <v>100</v>
      </c>
      <c r="AI57" s="155" t="s">
        <v>94</v>
      </c>
      <c r="AJ57" s="155" t="s">
        <v>95</v>
      </c>
      <c r="AK57" s="156" t="s">
        <v>1945</v>
      </c>
      <c r="AL57" s="156" t="s">
        <v>1946</v>
      </c>
      <c r="AM57" s="155">
        <v>682</v>
      </c>
      <c r="AN57" s="155">
        <v>199</v>
      </c>
      <c r="AO57" s="155">
        <v>67</v>
      </c>
      <c r="AP57" s="155">
        <v>82</v>
      </c>
      <c r="AQ57" s="155">
        <v>81</v>
      </c>
      <c r="AR57" s="155">
        <v>429</v>
      </c>
      <c r="AS57" s="155"/>
      <c r="AT57" s="155"/>
      <c r="AU57" s="161">
        <v>67</v>
      </c>
      <c r="AV57" s="155"/>
      <c r="AW57" s="155"/>
      <c r="AX57" s="155"/>
      <c r="AY57" s="155"/>
      <c r="AZ57" s="155"/>
      <c r="BA57" s="155">
        <v>50</v>
      </c>
      <c r="BB57" s="155"/>
      <c r="BC57" s="155"/>
      <c r="BD57" s="155"/>
      <c r="BE57" s="155"/>
      <c r="BF57" s="155"/>
      <c r="BG57" s="155">
        <v>50</v>
      </c>
    </row>
    <row r="58" spans="1:59" s="286" customFormat="1" ht="126">
      <c r="A58" s="292" t="s">
        <v>63</v>
      </c>
      <c r="B58" s="138" t="s">
        <v>64</v>
      </c>
      <c r="C58" s="138" t="s">
        <v>2752</v>
      </c>
      <c r="D58" s="156" t="s">
        <v>83</v>
      </c>
      <c r="E58" s="138" t="s">
        <v>414</v>
      </c>
      <c r="F58" s="290" t="s">
        <v>924</v>
      </c>
      <c r="G58" s="138" t="s">
        <v>253</v>
      </c>
      <c r="H58" s="138" t="s">
        <v>405</v>
      </c>
      <c r="I58" s="156" t="s">
        <v>1944</v>
      </c>
      <c r="J58" s="138" t="s">
        <v>415</v>
      </c>
      <c r="K58" s="138" t="s">
        <v>430</v>
      </c>
      <c r="L58" s="271">
        <v>7</v>
      </c>
      <c r="M58" s="156" t="s">
        <v>1944</v>
      </c>
      <c r="N58" s="271">
        <v>7</v>
      </c>
      <c r="O58" s="156" t="s">
        <v>1944</v>
      </c>
      <c r="P58" s="285">
        <v>53</v>
      </c>
      <c r="Q58" s="138" t="s">
        <v>431</v>
      </c>
      <c r="R58" s="155" t="s">
        <v>255</v>
      </c>
      <c r="S58" s="155"/>
      <c r="T58" s="155"/>
      <c r="U58" s="155"/>
      <c r="V58" s="155"/>
      <c r="W58" s="155"/>
      <c r="X58" s="155"/>
      <c r="Y58" s="155"/>
      <c r="Z58" s="155"/>
      <c r="AA58" s="155"/>
      <c r="AB58" s="155"/>
      <c r="AC58" s="155"/>
      <c r="AD58" s="155"/>
      <c r="AE58" s="155"/>
      <c r="AF58" s="155"/>
      <c r="AG58" s="155" t="s">
        <v>92</v>
      </c>
      <c r="AH58" s="155" t="s">
        <v>100</v>
      </c>
      <c r="AI58" s="155" t="s">
        <v>94</v>
      </c>
      <c r="AJ58" s="155" t="s">
        <v>95</v>
      </c>
      <c r="AK58" s="156" t="s">
        <v>1947</v>
      </c>
      <c r="AL58" s="156" t="s">
        <v>1946</v>
      </c>
      <c r="AM58" s="155">
        <v>704</v>
      </c>
      <c r="AN58" s="155">
        <v>365</v>
      </c>
      <c r="AO58" s="155">
        <v>191</v>
      </c>
      <c r="AP58" s="155">
        <v>199</v>
      </c>
      <c r="AQ58" s="155">
        <v>223</v>
      </c>
      <c r="AR58" s="155">
        <v>978</v>
      </c>
      <c r="AS58" s="155"/>
      <c r="AT58" s="155"/>
      <c r="AU58" s="161">
        <v>191</v>
      </c>
      <c r="AV58" s="155"/>
      <c r="AW58" s="155"/>
      <c r="AX58" s="155">
        <v>50</v>
      </c>
      <c r="AY58" s="155"/>
      <c r="AZ58" s="155"/>
      <c r="BA58" s="155">
        <v>50</v>
      </c>
      <c r="BB58" s="155"/>
      <c r="BC58" s="155"/>
      <c r="BD58" s="155">
        <v>50</v>
      </c>
      <c r="BE58" s="155"/>
      <c r="BF58" s="155"/>
      <c r="BG58" s="155">
        <v>50</v>
      </c>
    </row>
    <row r="59" spans="1:59" s="286" customFormat="1" ht="126">
      <c r="A59" s="292" t="s">
        <v>63</v>
      </c>
      <c r="B59" s="138" t="s">
        <v>64</v>
      </c>
      <c r="C59" s="138" t="s">
        <v>2752</v>
      </c>
      <c r="D59" s="156" t="s">
        <v>83</v>
      </c>
      <c r="E59" s="138" t="s">
        <v>414</v>
      </c>
      <c r="F59" s="290" t="s">
        <v>924</v>
      </c>
      <c r="G59" s="138" t="s">
        <v>2848</v>
      </c>
      <c r="H59" s="138" t="s">
        <v>405</v>
      </c>
      <c r="I59" s="156" t="s">
        <v>1944</v>
      </c>
      <c r="J59" s="138" t="s">
        <v>415</v>
      </c>
      <c r="K59" s="138" t="s">
        <v>430</v>
      </c>
      <c r="L59" s="271">
        <v>7</v>
      </c>
      <c r="M59" s="156" t="s">
        <v>1944</v>
      </c>
      <c r="N59" s="271">
        <v>7</v>
      </c>
      <c r="O59" s="156" t="s">
        <v>1944</v>
      </c>
      <c r="P59" s="285">
        <v>54</v>
      </c>
      <c r="Q59" s="138" t="s">
        <v>1948</v>
      </c>
      <c r="R59" s="155" t="s">
        <v>1949</v>
      </c>
      <c r="S59" s="155"/>
      <c r="T59" s="155"/>
      <c r="U59" s="155"/>
      <c r="V59" s="155"/>
      <c r="W59" s="155"/>
      <c r="X59" s="155"/>
      <c r="Y59" s="155"/>
      <c r="Z59" s="155"/>
      <c r="AA59" s="155"/>
      <c r="AB59" s="155"/>
      <c r="AC59" s="155"/>
      <c r="AD59" s="155"/>
      <c r="AE59" s="155"/>
      <c r="AF59" s="155"/>
      <c r="AG59" s="155" t="s">
        <v>92</v>
      </c>
      <c r="AH59" s="155" t="s">
        <v>108</v>
      </c>
      <c r="AI59" s="155" t="s">
        <v>1950</v>
      </c>
      <c r="AJ59" s="155" t="s">
        <v>95</v>
      </c>
      <c r="AK59" s="293" t="s">
        <v>1951</v>
      </c>
      <c r="AL59" s="156" t="s">
        <v>1952</v>
      </c>
      <c r="AM59" s="155"/>
      <c r="AN59" s="155"/>
      <c r="AO59" s="155">
        <v>96</v>
      </c>
      <c r="AP59" s="155">
        <v>96</v>
      </c>
      <c r="AQ59" s="155">
        <v>96</v>
      </c>
      <c r="AR59" s="155">
        <v>288</v>
      </c>
      <c r="AS59" s="155"/>
      <c r="AT59" s="155"/>
      <c r="AU59" s="161">
        <v>96</v>
      </c>
      <c r="AV59" s="155"/>
      <c r="AW59" s="155"/>
      <c r="AX59" s="155">
        <v>10</v>
      </c>
      <c r="AY59" s="155"/>
      <c r="AZ59" s="155"/>
      <c r="BA59" s="155">
        <v>19</v>
      </c>
      <c r="BB59" s="155"/>
      <c r="BC59" s="155"/>
      <c r="BD59" s="155">
        <v>29</v>
      </c>
      <c r="BE59" s="155"/>
      <c r="BF59" s="155"/>
      <c r="BG59" s="155">
        <v>38</v>
      </c>
    </row>
    <row r="60" spans="1:59" s="286" customFormat="1" ht="189">
      <c r="A60" s="292" t="s">
        <v>63</v>
      </c>
      <c r="B60" s="138" t="s">
        <v>64</v>
      </c>
      <c r="C60" s="138" t="s">
        <v>2752</v>
      </c>
      <c r="D60" s="156" t="s">
        <v>83</v>
      </c>
      <c r="E60" s="138" t="s">
        <v>414</v>
      </c>
      <c r="F60" s="290" t="s">
        <v>924</v>
      </c>
      <c r="G60" s="138" t="s">
        <v>2848</v>
      </c>
      <c r="H60" s="138" t="s">
        <v>69</v>
      </c>
      <c r="I60" s="156" t="s">
        <v>1944</v>
      </c>
      <c r="J60" s="138" t="s">
        <v>743</v>
      </c>
      <c r="K60" s="138" t="s">
        <v>430</v>
      </c>
      <c r="L60" s="271">
        <v>7</v>
      </c>
      <c r="M60" s="156" t="s">
        <v>1944</v>
      </c>
      <c r="N60" s="271">
        <v>7</v>
      </c>
      <c r="O60" s="156" t="s">
        <v>1944</v>
      </c>
      <c r="P60" s="285">
        <v>55</v>
      </c>
      <c r="Q60" s="138" t="s">
        <v>1803</v>
      </c>
      <c r="R60" s="155" t="s">
        <v>74</v>
      </c>
      <c r="S60" s="155"/>
      <c r="T60" s="155"/>
      <c r="U60" s="155"/>
      <c r="V60" s="155"/>
      <c r="W60" s="155"/>
      <c r="X60" s="155"/>
      <c r="Y60" s="155"/>
      <c r="Z60" s="155"/>
      <c r="AA60" s="155"/>
      <c r="AB60" s="155"/>
      <c r="AC60" s="155"/>
      <c r="AD60" s="155"/>
      <c r="AE60" s="155"/>
      <c r="AF60" s="155"/>
      <c r="AG60" s="155" t="s">
        <v>92</v>
      </c>
      <c r="AH60" s="294" t="s">
        <v>93</v>
      </c>
      <c r="AI60" s="155" t="s">
        <v>94</v>
      </c>
      <c r="AJ60" s="155" t="s">
        <v>95</v>
      </c>
      <c r="AK60" s="156" t="s">
        <v>1954</v>
      </c>
      <c r="AL60" s="156" t="s">
        <v>1955</v>
      </c>
      <c r="AM60" s="155"/>
      <c r="AN60" s="155">
        <v>2317</v>
      </c>
      <c r="AO60" s="155">
        <v>2284</v>
      </c>
      <c r="AP60" s="155">
        <v>980</v>
      </c>
      <c r="AQ60" s="155">
        <v>25</v>
      </c>
      <c r="AR60" s="155">
        <v>5606</v>
      </c>
      <c r="AS60" s="155"/>
      <c r="AT60" s="155"/>
      <c r="AU60" s="161"/>
      <c r="AV60" s="155"/>
      <c r="AW60" s="155"/>
      <c r="AX60" s="155"/>
      <c r="AY60" s="155"/>
      <c r="AZ60" s="155"/>
      <c r="BA60" s="155"/>
      <c r="BB60" s="155"/>
      <c r="BC60" s="155"/>
      <c r="BD60" s="155"/>
      <c r="BE60" s="155"/>
      <c r="BF60" s="155"/>
      <c r="BG60" s="155"/>
    </row>
    <row r="61" spans="1:59" s="286" customFormat="1" ht="157.5">
      <c r="A61" s="292" t="s">
        <v>63</v>
      </c>
      <c r="B61" s="138" t="s">
        <v>64</v>
      </c>
      <c r="C61" s="138" t="s">
        <v>2752</v>
      </c>
      <c r="D61" s="156" t="s">
        <v>83</v>
      </c>
      <c r="E61" s="138" t="s">
        <v>414</v>
      </c>
      <c r="F61" s="290" t="s">
        <v>924</v>
      </c>
      <c r="G61" s="138" t="s">
        <v>2848</v>
      </c>
      <c r="H61" s="138" t="s">
        <v>69</v>
      </c>
      <c r="I61" s="156" t="s">
        <v>1944</v>
      </c>
      <c r="J61" s="138" t="s">
        <v>743</v>
      </c>
      <c r="K61" s="138" t="s">
        <v>430</v>
      </c>
      <c r="L61" s="271">
        <v>7</v>
      </c>
      <c r="M61" s="156" t="s">
        <v>1944</v>
      </c>
      <c r="N61" s="271">
        <v>7</v>
      </c>
      <c r="O61" s="156" t="s">
        <v>1944</v>
      </c>
      <c r="P61" s="285">
        <v>56</v>
      </c>
      <c r="Q61" s="138" t="s">
        <v>116</v>
      </c>
      <c r="R61" s="155" t="s">
        <v>74</v>
      </c>
      <c r="S61" s="155"/>
      <c r="T61" s="155"/>
      <c r="U61" s="155"/>
      <c r="V61" s="155"/>
      <c r="W61" s="155"/>
      <c r="X61" s="155"/>
      <c r="Y61" s="155"/>
      <c r="Z61" s="155"/>
      <c r="AA61" s="155"/>
      <c r="AB61" s="155"/>
      <c r="AC61" s="155"/>
      <c r="AD61" s="155"/>
      <c r="AE61" s="155"/>
      <c r="AF61" s="155"/>
      <c r="AG61" s="155" t="s">
        <v>92</v>
      </c>
      <c r="AH61" s="294" t="s">
        <v>93</v>
      </c>
      <c r="AI61" s="155" t="s">
        <v>94</v>
      </c>
      <c r="AJ61" s="155" t="s">
        <v>95</v>
      </c>
      <c r="AK61" s="156" t="s">
        <v>1956</v>
      </c>
      <c r="AL61" s="156" t="s">
        <v>1955</v>
      </c>
      <c r="AM61" s="155"/>
      <c r="AN61" s="155">
        <v>920</v>
      </c>
      <c r="AO61" s="155">
        <v>1205</v>
      </c>
      <c r="AP61" s="155">
        <v>3228</v>
      </c>
      <c r="AQ61" s="155">
        <v>1712</v>
      </c>
      <c r="AR61" s="155">
        <v>7065</v>
      </c>
      <c r="AS61" s="155"/>
      <c r="AT61" s="155"/>
      <c r="AU61" s="161"/>
      <c r="AV61" s="155"/>
      <c r="AW61" s="155"/>
      <c r="AX61" s="155"/>
      <c r="AY61" s="155"/>
      <c r="AZ61" s="155"/>
      <c r="BA61" s="155"/>
      <c r="BB61" s="155"/>
      <c r="BC61" s="155"/>
      <c r="BD61" s="155"/>
      <c r="BE61" s="155"/>
      <c r="BF61" s="155"/>
      <c r="BG61" s="155"/>
    </row>
    <row r="62" spans="1:59" s="286" customFormat="1" ht="126">
      <c r="A62" s="292" t="s">
        <v>63</v>
      </c>
      <c r="B62" s="138" t="s">
        <v>64</v>
      </c>
      <c r="C62" s="138" t="s">
        <v>2752</v>
      </c>
      <c r="D62" s="156" t="s">
        <v>83</v>
      </c>
      <c r="E62" s="156" t="s">
        <v>414</v>
      </c>
      <c r="F62" s="290" t="s">
        <v>924</v>
      </c>
      <c r="G62" s="138" t="s">
        <v>2848</v>
      </c>
      <c r="H62" s="138" t="s">
        <v>69</v>
      </c>
      <c r="I62" s="156" t="s">
        <v>1944</v>
      </c>
      <c r="J62" s="138" t="s">
        <v>743</v>
      </c>
      <c r="K62" s="138" t="s">
        <v>430</v>
      </c>
      <c r="L62" s="271">
        <v>7</v>
      </c>
      <c r="M62" s="156" t="s">
        <v>1944</v>
      </c>
      <c r="N62" s="271">
        <v>7</v>
      </c>
      <c r="O62" s="156" t="s">
        <v>1944</v>
      </c>
      <c r="P62" s="285">
        <v>57</v>
      </c>
      <c r="Q62" s="138" t="s">
        <v>1957</v>
      </c>
      <c r="R62" s="155" t="s">
        <v>1949</v>
      </c>
      <c r="S62" s="138"/>
      <c r="T62" s="138"/>
      <c r="U62" s="138"/>
      <c r="V62" s="138"/>
      <c r="W62" s="138"/>
      <c r="X62" s="138"/>
      <c r="Y62" s="138"/>
      <c r="Z62" s="138"/>
      <c r="AA62" s="138"/>
      <c r="AB62" s="138"/>
      <c r="AC62" s="138"/>
      <c r="AD62" s="138"/>
      <c r="AE62" s="138"/>
      <c r="AF62" s="155"/>
      <c r="AG62" s="155" t="s">
        <v>92</v>
      </c>
      <c r="AH62" s="294" t="s">
        <v>685</v>
      </c>
      <c r="AI62" s="155" t="s">
        <v>94</v>
      </c>
      <c r="AJ62" s="155" t="s">
        <v>95</v>
      </c>
      <c r="AK62" s="156" t="s">
        <v>1953</v>
      </c>
      <c r="AL62" s="156" t="s">
        <v>1958</v>
      </c>
      <c r="AM62" s="155">
        <v>0</v>
      </c>
      <c r="AN62" s="155">
        <v>0</v>
      </c>
      <c r="AO62" s="155">
        <v>2</v>
      </c>
      <c r="AP62" s="155"/>
      <c r="AQ62" s="155"/>
      <c r="AR62" s="155"/>
      <c r="AS62" s="155"/>
      <c r="AT62" s="155"/>
      <c r="AU62" s="155"/>
      <c r="AV62" s="155"/>
      <c r="AW62" s="155"/>
      <c r="AX62" s="155"/>
      <c r="AY62" s="155"/>
      <c r="AZ62" s="155"/>
      <c r="BA62" s="155"/>
      <c r="BB62" s="155"/>
      <c r="BC62" s="155"/>
      <c r="BD62" s="155"/>
      <c r="BE62" s="155"/>
      <c r="BF62" s="155"/>
      <c r="BG62" s="155"/>
    </row>
    <row r="63" spans="1:59" s="286" customFormat="1" ht="126">
      <c r="A63" s="292" t="s">
        <v>63</v>
      </c>
      <c r="B63" s="138" t="s">
        <v>64</v>
      </c>
      <c r="C63" s="138" t="s">
        <v>2752</v>
      </c>
      <c r="D63" s="156" t="s">
        <v>83</v>
      </c>
      <c r="E63" s="138" t="s">
        <v>414</v>
      </c>
      <c r="F63" s="290" t="s">
        <v>924</v>
      </c>
      <c r="G63" s="138" t="s">
        <v>2848</v>
      </c>
      <c r="H63" s="138" t="s">
        <v>69</v>
      </c>
      <c r="I63" s="156" t="s">
        <v>1944</v>
      </c>
      <c r="J63" s="138" t="s">
        <v>743</v>
      </c>
      <c r="K63" s="138" t="s">
        <v>430</v>
      </c>
      <c r="L63" s="271">
        <v>7</v>
      </c>
      <c r="M63" s="156" t="s">
        <v>1944</v>
      </c>
      <c r="N63" s="271">
        <v>7</v>
      </c>
      <c r="O63" s="156" t="s">
        <v>1944</v>
      </c>
      <c r="P63" s="285">
        <v>58</v>
      </c>
      <c r="Q63" s="138" t="s">
        <v>1959</v>
      </c>
      <c r="R63" s="155" t="s">
        <v>1949</v>
      </c>
      <c r="S63" s="155"/>
      <c r="T63" s="155"/>
      <c r="U63" s="155"/>
      <c r="V63" s="155"/>
      <c r="W63" s="155"/>
      <c r="X63" s="155"/>
      <c r="Y63" s="155"/>
      <c r="Z63" s="155"/>
      <c r="AA63" s="155"/>
      <c r="AB63" s="155"/>
      <c r="AC63" s="155"/>
      <c r="AD63" s="155"/>
      <c r="AE63" s="155"/>
      <c r="AF63" s="155"/>
      <c r="AG63" s="155" t="s">
        <v>92</v>
      </c>
      <c r="AH63" s="294" t="s">
        <v>93</v>
      </c>
      <c r="AI63" s="155" t="s">
        <v>1950</v>
      </c>
      <c r="AJ63" s="155" t="s">
        <v>95</v>
      </c>
      <c r="AK63" s="156" t="s">
        <v>1960</v>
      </c>
      <c r="AL63" s="156" t="s">
        <v>1961</v>
      </c>
      <c r="AM63" s="155"/>
      <c r="AN63" s="155"/>
      <c r="AO63" s="155">
        <v>965</v>
      </c>
      <c r="AP63" s="155"/>
      <c r="AQ63" s="155"/>
      <c r="AR63" s="155"/>
      <c r="AS63" s="155"/>
      <c r="AT63" s="155"/>
      <c r="AU63" s="161">
        <v>965</v>
      </c>
      <c r="AV63" s="155"/>
      <c r="AW63" s="155">
        <v>3</v>
      </c>
      <c r="AX63" s="155">
        <v>133</v>
      </c>
      <c r="AY63" s="155">
        <v>35</v>
      </c>
      <c r="AZ63" s="155">
        <v>4</v>
      </c>
      <c r="BA63" s="155">
        <v>245</v>
      </c>
      <c r="BB63" s="155"/>
      <c r="BC63" s="155">
        <v>20</v>
      </c>
      <c r="BD63" s="155">
        <v>338</v>
      </c>
      <c r="BE63" s="155">
        <v>78</v>
      </c>
      <c r="BF63" s="155">
        <v>39</v>
      </c>
      <c r="BG63" s="155">
        <v>70</v>
      </c>
    </row>
    <row r="64" spans="1:59" s="286" customFormat="1" ht="126">
      <c r="A64" s="292" t="s">
        <v>63</v>
      </c>
      <c r="B64" s="138" t="s">
        <v>64</v>
      </c>
      <c r="C64" s="138" t="s">
        <v>2752</v>
      </c>
      <c r="D64" s="156" t="s">
        <v>83</v>
      </c>
      <c r="E64" s="138" t="s">
        <v>414</v>
      </c>
      <c r="F64" s="290" t="s">
        <v>924</v>
      </c>
      <c r="G64" s="138" t="s">
        <v>2848</v>
      </c>
      <c r="H64" s="138" t="s">
        <v>69</v>
      </c>
      <c r="I64" s="156" t="s">
        <v>1944</v>
      </c>
      <c r="J64" s="138" t="s">
        <v>743</v>
      </c>
      <c r="K64" s="138" t="s">
        <v>430</v>
      </c>
      <c r="L64" s="271">
        <v>7</v>
      </c>
      <c r="M64" s="156" t="s">
        <v>1944</v>
      </c>
      <c r="N64" s="271">
        <v>7</v>
      </c>
      <c r="O64" s="156" t="s">
        <v>1944</v>
      </c>
      <c r="P64" s="285">
        <v>59</v>
      </c>
      <c r="Q64" s="292" t="s">
        <v>1791</v>
      </c>
      <c r="R64" s="266" t="s">
        <v>105</v>
      </c>
      <c r="S64" s="295"/>
      <c r="T64" s="295"/>
      <c r="U64" s="295"/>
      <c r="V64" s="295"/>
      <c r="W64" s="295"/>
      <c r="X64" s="295"/>
      <c r="Y64" s="295"/>
      <c r="Z64" s="295"/>
      <c r="AA64" s="295"/>
      <c r="AB64" s="295"/>
      <c r="AC64" s="295"/>
      <c r="AD64" s="295"/>
      <c r="AE64" s="295"/>
      <c r="AF64" s="295"/>
      <c r="AG64" s="266" t="s">
        <v>166</v>
      </c>
      <c r="AH64" s="266" t="s">
        <v>108</v>
      </c>
      <c r="AI64" s="266" t="s">
        <v>80</v>
      </c>
      <c r="AJ64" s="266" t="s">
        <v>95</v>
      </c>
      <c r="AK64" s="296" t="s">
        <v>1792</v>
      </c>
      <c r="AL64" s="296" t="s">
        <v>1793</v>
      </c>
      <c r="AM64" s="266">
        <v>0</v>
      </c>
      <c r="AN64" s="267"/>
      <c r="AO64" s="267">
        <v>45</v>
      </c>
      <c r="AP64" s="267"/>
      <c r="AQ64" s="267"/>
      <c r="AR64" s="267"/>
      <c r="AS64" s="267">
        <v>491</v>
      </c>
      <c r="AT64" s="267"/>
      <c r="AU64" s="267">
        <v>45</v>
      </c>
      <c r="AV64" s="267"/>
      <c r="AW64" s="267"/>
      <c r="AX64" s="267">
        <v>0</v>
      </c>
      <c r="AY64" s="267"/>
      <c r="AZ64" s="267"/>
      <c r="BA64" s="267">
        <v>9</v>
      </c>
      <c r="BB64" s="267"/>
      <c r="BC64" s="267"/>
      <c r="BD64" s="267">
        <v>7</v>
      </c>
      <c r="BE64" s="267"/>
      <c r="BF64" s="267"/>
      <c r="BG64" s="267">
        <v>29</v>
      </c>
    </row>
    <row r="65" spans="1:59" s="286" customFormat="1" ht="126">
      <c r="A65" s="292" t="s">
        <v>63</v>
      </c>
      <c r="B65" s="138" t="s">
        <v>64</v>
      </c>
      <c r="C65" s="138" t="s">
        <v>2752</v>
      </c>
      <c r="D65" s="156" t="s">
        <v>83</v>
      </c>
      <c r="E65" s="138" t="s">
        <v>414</v>
      </c>
      <c r="F65" s="290" t="s">
        <v>924</v>
      </c>
      <c r="G65" s="138" t="s">
        <v>2848</v>
      </c>
      <c r="H65" s="138" t="s">
        <v>69</v>
      </c>
      <c r="I65" s="156" t="s">
        <v>1944</v>
      </c>
      <c r="J65" s="138" t="s">
        <v>743</v>
      </c>
      <c r="K65" s="138" t="s">
        <v>430</v>
      </c>
      <c r="L65" s="271">
        <v>7</v>
      </c>
      <c r="M65" s="156" t="s">
        <v>1944</v>
      </c>
      <c r="N65" s="271">
        <v>7</v>
      </c>
      <c r="O65" s="156" t="s">
        <v>1944</v>
      </c>
      <c r="P65" s="285">
        <v>60</v>
      </c>
      <c r="Q65" s="292" t="s">
        <v>1794</v>
      </c>
      <c r="R65" s="266" t="s">
        <v>105</v>
      </c>
      <c r="S65" s="295"/>
      <c r="T65" s="295"/>
      <c r="U65" s="295"/>
      <c r="V65" s="295"/>
      <c r="W65" s="295"/>
      <c r="X65" s="295"/>
      <c r="Y65" s="295"/>
      <c r="Z65" s="295"/>
      <c r="AA65" s="295"/>
      <c r="AB65" s="295"/>
      <c r="AC65" s="295"/>
      <c r="AD65" s="295"/>
      <c r="AE65" s="295"/>
      <c r="AF65" s="295"/>
      <c r="AG65" s="266" t="s">
        <v>166</v>
      </c>
      <c r="AH65" s="266" t="s">
        <v>108</v>
      </c>
      <c r="AI65" s="266" t="s">
        <v>80</v>
      </c>
      <c r="AJ65" s="266" t="s">
        <v>95</v>
      </c>
      <c r="AK65" s="296" t="s">
        <v>1795</v>
      </c>
      <c r="AL65" s="296" t="s">
        <v>1796</v>
      </c>
      <c r="AM65" s="266">
        <v>0</v>
      </c>
      <c r="AN65" s="267"/>
      <c r="AO65" s="267">
        <v>120</v>
      </c>
      <c r="AP65" s="267"/>
      <c r="AQ65" s="267"/>
      <c r="AR65" s="267"/>
      <c r="AS65" s="267">
        <v>358</v>
      </c>
      <c r="AT65" s="266"/>
      <c r="AU65" s="267">
        <v>137</v>
      </c>
      <c r="AV65" s="267"/>
      <c r="AW65" s="267"/>
      <c r="AX65" s="267">
        <v>67</v>
      </c>
      <c r="AY65" s="267"/>
      <c r="AZ65" s="267"/>
      <c r="BA65" s="267">
        <v>26</v>
      </c>
      <c r="BB65" s="267"/>
      <c r="BC65" s="267"/>
      <c r="BD65" s="267">
        <v>28</v>
      </c>
      <c r="BE65" s="267"/>
      <c r="BF65" s="267"/>
      <c r="BG65" s="267">
        <v>16</v>
      </c>
    </row>
    <row r="66" spans="1:59" s="286" customFormat="1" ht="126">
      <c r="A66" s="292" t="s">
        <v>63</v>
      </c>
      <c r="B66" s="138" t="s">
        <v>64</v>
      </c>
      <c r="C66" s="138" t="s">
        <v>2752</v>
      </c>
      <c r="D66" s="156" t="s">
        <v>83</v>
      </c>
      <c r="E66" s="138" t="s">
        <v>414</v>
      </c>
      <c r="F66" s="290" t="s">
        <v>924</v>
      </c>
      <c r="G66" s="138" t="s">
        <v>2848</v>
      </c>
      <c r="H66" s="138" t="s">
        <v>69</v>
      </c>
      <c r="I66" s="156" t="s">
        <v>1944</v>
      </c>
      <c r="J66" s="138" t="s">
        <v>743</v>
      </c>
      <c r="K66" s="138" t="s">
        <v>430</v>
      </c>
      <c r="L66" s="271">
        <v>7</v>
      </c>
      <c r="M66" s="156" t="s">
        <v>1944</v>
      </c>
      <c r="N66" s="271">
        <v>7</v>
      </c>
      <c r="O66" s="156" t="s">
        <v>1944</v>
      </c>
      <c r="P66" s="285">
        <v>61</v>
      </c>
      <c r="Q66" s="292" t="s">
        <v>1797</v>
      </c>
      <c r="R66" s="266" t="s">
        <v>105</v>
      </c>
      <c r="S66" s="295"/>
      <c r="T66" s="295"/>
      <c r="U66" s="295"/>
      <c r="V66" s="295"/>
      <c r="W66" s="295"/>
      <c r="X66" s="295"/>
      <c r="Y66" s="295"/>
      <c r="Z66" s="295"/>
      <c r="AA66" s="295"/>
      <c r="AB66" s="295"/>
      <c r="AC66" s="295"/>
      <c r="AD66" s="295"/>
      <c r="AE66" s="295"/>
      <c r="AF66" s="295"/>
      <c r="AG66" s="266" t="s">
        <v>166</v>
      </c>
      <c r="AH66" s="266" t="s">
        <v>108</v>
      </c>
      <c r="AI66" s="266" t="s">
        <v>80</v>
      </c>
      <c r="AJ66" s="266" t="s">
        <v>81</v>
      </c>
      <c r="AK66" s="296" t="s">
        <v>1798</v>
      </c>
      <c r="AL66" s="296" t="s">
        <v>1799</v>
      </c>
      <c r="AM66" s="266">
        <v>0</v>
      </c>
      <c r="AN66" s="267"/>
      <c r="AO66" s="267">
        <v>89</v>
      </c>
      <c r="AP66" s="267"/>
      <c r="AQ66" s="267"/>
      <c r="AR66" s="267"/>
      <c r="AS66" s="267">
        <v>89</v>
      </c>
      <c r="AT66" s="267"/>
      <c r="AU66" s="267">
        <v>96</v>
      </c>
      <c r="AV66" s="267"/>
      <c r="AW66" s="267"/>
      <c r="AX66" s="267">
        <v>0</v>
      </c>
      <c r="AY66" s="267"/>
      <c r="AZ66" s="267"/>
      <c r="BA66" s="267">
        <v>96</v>
      </c>
      <c r="BB66" s="267"/>
      <c r="BC66" s="267"/>
      <c r="BD66" s="267">
        <v>0</v>
      </c>
      <c r="BE66" s="267"/>
      <c r="BF66" s="267"/>
      <c r="BG66" s="267">
        <v>0</v>
      </c>
    </row>
    <row r="67" spans="1:59" s="286" customFormat="1" ht="126">
      <c r="A67" s="292" t="s">
        <v>63</v>
      </c>
      <c r="B67" s="138" t="s">
        <v>64</v>
      </c>
      <c r="C67" s="138" t="s">
        <v>2752</v>
      </c>
      <c r="D67" s="156" t="s">
        <v>83</v>
      </c>
      <c r="E67" s="138" t="s">
        <v>414</v>
      </c>
      <c r="F67" s="290" t="s">
        <v>924</v>
      </c>
      <c r="G67" s="138" t="s">
        <v>2848</v>
      </c>
      <c r="H67" s="138" t="s">
        <v>69</v>
      </c>
      <c r="I67" s="156" t="s">
        <v>1944</v>
      </c>
      <c r="J67" s="138" t="s">
        <v>743</v>
      </c>
      <c r="K67" s="138" t="s">
        <v>430</v>
      </c>
      <c r="L67" s="271">
        <v>7</v>
      </c>
      <c r="M67" s="156" t="s">
        <v>1944</v>
      </c>
      <c r="N67" s="271">
        <v>7</v>
      </c>
      <c r="O67" s="156" t="s">
        <v>1944</v>
      </c>
      <c r="P67" s="285">
        <v>62</v>
      </c>
      <c r="Q67" s="292" t="s">
        <v>1800</v>
      </c>
      <c r="R67" s="266" t="s">
        <v>105</v>
      </c>
      <c r="S67" s="295"/>
      <c r="T67" s="295"/>
      <c r="U67" s="295"/>
      <c r="V67" s="295"/>
      <c r="W67" s="295"/>
      <c r="X67" s="295"/>
      <c r="Y67" s="295"/>
      <c r="Z67" s="295"/>
      <c r="AA67" s="295"/>
      <c r="AB67" s="295"/>
      <c r="AC67" s="295"/>
      <c r="AD67" s="295"/>
      <c r="AE67" s="295"/>
      <c r="AF67" s="295"/>
      <c r="AG67" s="266" t="s">
        <v>166</v>
      </c>
      <c r="AH67" s="266" t="s">
        <v>108</v>
      </c>
      <c r="AI67" s="266" t="s">
        <v>80</v>
      </c>
      <c r="AJ67" s="266" t="s">
        <v>95</v>
      </c>
      <c r="AK67" s="296" t="s">
        <v>1801</v>
      </c>
      <c r="AL67" s="296" t="s">
        <v>1802</v>
      </c>
      <c r="AM67" s="266">
        <v>0</v>
      </c>
      <c r="AN67" s="267"/>
      <c r="AO67" s="267">
        <v>145</v>
      </c>
      <c r="AP67" s="267"/>
      <c r="AQ67" s="267"/>
      <c r="AR67" s="267"/>
      <c r="AS67" s="267">
        <v>241</v>
      </c>
      <c r="AT67" s="267"/>
      <c r="AU67" s="267">
        <v>145</v>
      </c>
      <c r="AV67" s="267"/>
      <c r="AW67" s="267"/>
      <c r="AX67" s="267">
        <v>11</v>
      </c>
      <c r="AY67" s="267"/>
      <c r="AZ67" s="267"/>
      <c r="BA67" s="267">
        <v>16</v>
      </c>
      <c r="BB67" s="267"/>
      <c r="BC67" s="267"/>
      <c r="BD67" s="267">
        <v>48</v>
      </c>
      <c r="BE67" s="267"/>
      <c r="BF67" s="267"/>
      <c r="BG67" s="267">
        <v>70</v>
      </c>
    </row>
    <row r="68" spans="1:59" s="286" customFormat="1" ht="110.25">
      <c r="A68" s="138" t="s">
        <v>63</v>
      </c>
      <c r="B68" s="138" t="s">
        <v>64</v>
      </c>
      <c r="C68" s="138" t="s">
        <v>2752</v>
      </c>
      <c r="D68" s="156" t="s">
        <v>83</v>
      </c>
      <c r="E68" s="138" t="s">
        <v>83</v>
      </c>
      <c r="F68" s="287" t="s">
        <v>2081</v>
      </c>
      <c r="G68" s="138" t="s">
        <v>89</v>
      </c>
      <c r="H68" s="138" t="s">
        <v>69</v>
      </c>
      <c r="I68" s="156" t="s">
        <v>1962</v>
      </c>
      <c r="J68" s="138" t="s">
        <v>96</v>
      </c>
      <c r="K68" s="138" t="s">
        <v>97</v>
      </c>
      <c r="L68" s="271">
        <v>5</v>
      </c>
      <c r="M68" s="156" t="s">
        <v>1962</v>
      </c>
      <c r="N68" s="271">
        <v>5</v>
      </c>
      <c r="O68" s="156" t="s">
        <v>1962</v>
      </c>
      <c r="P68" s="285">
        <v>63</v>
      </c>
      <c r="Q68" s="138" t="s">
        <v>99</v>
      </c>
      <c r="R68" s="155" t="s">
        <v>74</v>
      </c>
      <c r="S68" s="155" t="s">
        <v>86</v>
      </c>
      <c r="T68" s="155">
        <v>3944</v>
      </c>
      <c r="U68" s="155"/>
      <c r="V68" s="155"/>
      <c r="W68" s="155"/>
      <c r="X68" s="155"/>
      <c r="Y68" s="155"/>
      <c r="Z68" s="155"/>
      <c r="AA68" s="155"/>
      <c r="AB68" s="155"/>
      <c r="AC68" s="155"/>
      <c r="AD68" s="155"/>
      <c r="AE68" s="155"/>
      <c r="AF68" s="155"/>
      <c r="AG68" s="155" t="s">
        <v>92</v>
      </c>
      <c r="AH68" s="155" t="s">
        <v>100</v>
      </c>
      <c r="AI68" s="155" t="s">
        <v>101</v>
      </c>
      <c r="AJ68" s="155" t="s">
        <v>95</v>
      </c>
      <c r="AK68" s="156" t="s">
        <v>1963</v>
      </c>
      <c r="AL68" s="155" t="s">
        <v>2077</v>
      </c>
      <c r="AM68" s="155">
        <v>5300000</v>
      </c>
      <c r="AN68" s="155">
        <v>5600000</v>
      </c>
      <c r="AO68" s="155">
        <v>6033000</v>
      </c>
      <c r="AP68" s="155">
        <v>6469000</v>
      </c>
      <c r="AQ68" s="155">
        <v>7000000</v>
      </c>
      <c r="AR68" s="155">
        <v>7000000</v>
      </c>
      <c r="AS68" s="155"/>
      <c r="AT68" s="155"/>
      <c r="AU68" s="161">
        <v>6033000</v>
      </c>
      <c r="AV68" s="297">
        <v>240400</v>
      </c>
      <c r="AW68" s="297">
        <v>1502500</v>
      </c>
      <c r="AX68" s="297">
        <v>3203330</v>
      </c>
      <c r="AY68" s="297">
        <v>3658287</v>
      </c>
      <c r="AZ68" s="297">
        <v>4874711</v>
      </c>
      <c r="BA68" s="297">
        <v>5192640.0000000009</v>
      </c>
      <c r="BB68" s="297">
        <v>5410202</v>
      </c>
      <c r="BC68" s="297">
        <v>5649400</v>
      </c>
      <c r="BD68" s="297">
        <v>5821286</v>
      </c>
      <c r="BE68" s="297">
        <v>5937880</v>
      </c>
      <c r="BF68" s="297">
        <v>6003990</v>
      </c>
      <c r="BG68" s="297">
        <v>6033000</v>
      </c>
    </row>
    <row r="69" spans="1:59" s="286" customFormat="1" ht="110.25">
      <c r="A69" s="138" t="s">
        <v>63</v>
      </c>
      <c r="B69" s="138" t="s">
        <v>64</v>
      </c>
      <c r="C69" s="138" t="s">
        <v>2752</v>
      </c>
      <c r="D69" s="138" t="s">
        <v>83</v>
      </c>
      <c r="E69" s="138" t="s">
        <v>103</v>
      </c>
      <c r="F69" s="287" t="s">
        <v>2081</v>
      </c>
      <c r="G69" s="138" t="s">
        <v>2848</v>
      </c>
      <c r="H69" s="138" t="s">
        <v>405</v>
      </c>
      <c r="I69" s="156" t="s">
        <v>1962</v>
      </c>
      <c r="J69" s="138" t="s">
        <v>96</v>
      </c>
      <c r="K69" s="138" t="s">
        <v>97</v>
      </c>
      <c r="L69" s="155">
        <v>5</v>
      </c>
      <c r="M69" s="156" t="s">
        <v>1962</v>
      </c>
      <c r="N69" s="155">
        <v>5</v>
      </c>
      <c r="O69" s="156" t="s">
        <v>1962</v>
      </c>
      <c r="P69" s="285">
        <v>64</v>
      </c>
      <c r="Q69" s="138" t="s">
        <v>443</v>
      </c>
      <c r="R69" s="155" t="s">
        <v>74</v>
      </c>
      <c r="S69" s="155" t="s">
        <v>86</v>
      </c>
      <c r="T69" s="155"/>
      <c r="U69" s="155"/>
      <c r="V69" s="155"/>
      <c r="W69" s="155"/>
      <c r="X69" s="155"/>
      <c r="Y69" s="155"/>
      <c r="Z69" s="155"/>
      <c r="AA69" s="155"/>
      <c r="AB69" s="155"/>
      <c r="AC69" s="155"/>
      <c r="AD69" s="155"/>
      <c r="AE69" s="155"/>
      <c r="AF69" s="155"/>
      <c r="AG69" s="155" t="s">
        <v>92</v>
      </c>
      <c r="AH69" s="155" t="s">
        <v>100</v>
      </c>
      <c r="AI69" s="155" t="s">
        <v>101</v>
      </c>
      <c r="AJ69" s="155" t="s">
        <v>95</v>
      </c>
      <c r="AK69" s="156" t="s">
        <v>2078</v>
      </c>
      <c r="AL69" s="155" t="s">
        <v>2077</v>
      </c>
      <c r="AM69" s="155">
        <v>1786000</v>
      </c>
      <c r="AN69" s="155">
        <v>1824572</v>
      </c>
      <c r="AO69" s="155">
        <v>1862342</v>
      </c>
      <c r="AP69" s="155">
        <v>1900113</v>
      </c>
      <c r="AQ69" s="155">
        <v>1937883</v>
      </c>
      <c r="AR69" s="155">
        <v>1937883</v>
      </c>
      <c r="AS69" s="155"/>
      <c r="AT69" s="155"/>
      <c r="AU69" s="155">
        <v>1862342</v>
      </c>
      <c r="AV69" s="298"/>
      <c r="AW69" s="297"/>
      <c r="AX69" s="297"/>
      <c r="AY69" s="297"/>
      <c r="AZ69" s="297"/>
      <c r="BA69" s="297"/>
      <c r="BB69" s="297"/>
      <c r="BC69" s="297"/>
      <c r="BD69" s="297"/>
      <c r="BE69" s="297"/>
      <c r="BF69" s="297"/>
      <c r="BG69" s="297"/>
    </row>
    <row r="70" spans="1:59" s="286" customFormat="1" ht="110.25">
      <c r="A70" s="138" t="s">
        <v>63</v>
      </c>
      <c r="B70" s="138" t="s">
        <v>64</v>
      </c>
      <c r="C70" s="138" t="s">
        <v>2752</v>
      </c>
      <c r="D70" s="138" t="s">
        <v>83</v>
      </c>
      <c r="E70" s="138" t="s">
        <v>103</v>
      </c>
      <c r="F70" s="287" t="s">
        <v>2081</v>
      </c>
      <c r="G70" s="138" t="s">
        <v>89</v>
      </c>
      <c r="H70" s="138" t="s">
        <v>69</v>
      </c>
      <c r="I70" s="156" t="s">
        <v>1962</v>
      </c>
      <c r="J70" s="138" t="s">
        <v>96</v>
      </c>
      <c r="K70" s="138" t="s">
        <v>97</v>
      </c>
      <c r="L70" s="271">
        <v>5</v>
      </c>
      <c r="M70" s="156" t="s">
        <v>1962</v>
      </c>
      <c r="N70" s="271">
        <v>5</v>
      </c>
      <c r="O70" s="156" t="s">
        <v>1962</v>
      </c>
      <c r="P70" s="285">
        <v>65</v>
      </c>
      <c r="Q70" s="138" t="s">
        <v>107</v>
      </c>
      <c r="R70" s="155" t="s">
        <v>105</v>
      </c>
      <c r="S70" s="155" t="s">
        <v>75</v>
      </c>
      <c r="T70" s="155"/>
      <c r="U70" s="155" t="s">
        <v>75</v>
      </c>
      <c r="V70" s="155"/>
      <c r="W70" s="155"/>
      <c r="X70" s="155"/>
      <c r="Y70" s="155"/>
      <c r="Z70" s="155"/>
      <c r="AA70" s="155"/>
      <c r="AB70" s="155"/>
      <c r="AC70" s="155"/>
      <c r="AD70" s="155" t="s">
        <v>86</v>
      </c>
      <c r="AE70" s="155"/>
      <c r="AF70" s="155"/>
      <c r="AG70" s="155" t="s">
        <v>136</v>
      </c>
      <c r="AH70" s="155" t="s">
        <v>108</v>
      </c>
      <c r="AI70" s="155" t="s">
        <v>94</v>
      </c>
      <c r="AJ70" s="155" t="s">
        <v>95</v>
      </c>
      <c r="AK70" s="156" t="s">
        <v>1964</v>
      </c>
      <c r="AL70" s="155" t="s">
        <v>1805</v>
      </c>
      <c r="AM70" s="155">
        <v>0</v>
      </c>
      <c r="AN70" s="155">
        <v>96</v>
      </c>
      <c r="AO70" s="155">
        <v>96</v>
      </c>
      <c r="AP70" s="155">
        <v>96</v>
      </c>
      <c r="AQ70" s="155">
        <v>96</v>
      </c>
      <c r="AR70" s="155">
        <v>96</v>
      </c>
      <c r="AS70" s="155"/>
      <c r="AT70" s="155"/>
      <c r="AU70" s="161">
        <v>96</v>
      </c>
      <c r="AV70" s="155">
        <v>8</v>
      </c>
      <c r="AW70" s="155">
        <v>8</v>
      </c>
      <c r="AX70" s="155">
        <v>8</v>
      </c>
      <c r="AY70" s="155">
        <v>8</v>
      </c>
      <c r="AZ70" s="155">
        <v>8</v>
      </c>
      <c r="BA70" s="155">
        <v>8</v>
      </c>
      <c r="BB70" s="155">
        <v>8</v>
      </c>
      <c r="BC70" s="155">
        <v>8</v>
      </c>
      <c r="BD70" s="155">
        <v>8</v>
      </c>
      <c r="BE70" s="155">
        <v>8</v>
      </c>
      <c r="BF70" s="155">
        <v>8</v>
      </c>
      <c r="BG70" s="155">
        <v>8</v>
      </c>
    </row>
    <row r="71" spans="1:59" s="286" customFormat="1" ht="110.25">
      <c r="A71" s="138" t="s">
        <v>63</v>
      </c>
      <c r="B71" s="138" t="s">
        <v>64</v>
      </c>
      <c r="C71" s="138" t="s">
        <v>2752</v>
      </c>
      <c r="D71" s="138" t="s">
        <v>83</v>
      </c>
      <c r="E71" s="138" t="s">
        <v>103</v>
      </c>
      <c r="F71" s="287" t="s">
        <v>2081</v>
      </c>
      <c r="G71" s="138" t="s">
        <v>89</v>
      </c>
      <c r="H71" s="138" t="s">
        <v>69</v>
      </c>
      <c r="I71" s="156" t="s">
        <v>1962</v>
      </c>
      <c r="J71" s="138" t="s">
        <v>96</v>
      </c>
      <c r="K71" s="138" t="s">
        <v>97</v>
      </c>
      <c r="L71" s="271">
        <v>5</v>
      </c>
      <c r="M71" s="156" t="s">
        <v>1962</v>
      </c>
      <c r="N71" s="271">
        <v>5</v>
      </c>
      <c r="O71" s="156" t="s">
        <v>1962</v>
      </c>
      <c r="P71" s="285">
        <v>66</v>
      </c>
      <c r="Q71" s="138" t="s">
        <v>110</v>
      </c>
      <c r="R71" s="155" t="s">
        <v>105</v>
      </c>
      <c r="S71" s="155" t="s">
        <v>75</v>
      </c>
      <c r="T71" s="155"/>
      <c r="U71" s="155" t="s">
        <v>75</v>
      </c>
      <c r="V71" s="155"/>
      <c r="W71" s="155"/>
      <c r="X71" s="155"/>
      <c r="Y71" s="155" t="s">
        <v>75</v>
      </c>
      <c r="Z71" s="155"/>
      <c r="AA71" s="155"/>
      <c r="AB71" s="155"/>
      <c r="AC71" s="155"/>
      <c r="AD71" s="155"/>
      <c r="AE71" s="155"/>
      <c r="AF71" s="155"/>
      <c r="AG71" s="155" t="s">
        <v>136</v>
      </c>
      <c r="AH71" s="155" t="s">
        <v>108</v>
      </c>
      <c r="AI71" s="155" t="s">
        <v>94</v>
      </c>
      <c r="AJ71" s="155" t="s">
        <v>81</v>
      </c>
      <c r="AK71" s="156" t="s">
        <v>1965</v>
      </c>
      <c r="AL71" s="155" t="s">
        <v>1804</v>
      </c>
      <c r="AM71" s="268">
        <v>0.98947368421052628</v>
      </c>
      <c r="AN71" s="268">
        <v>0.97916666666666663</v>
      </c>
      <c r="AO71" s="268">
        <v>0.98958333333333337</v>
      </c>
      <c r="AP71" s="268">
        <v>0.98958333333333337</v>
      </c>
      <c r="AQ71" s="268">
        <v>0.98958333333333337</v>
      </c>
      <c r="AR71" s="268">
        <v>0.98958333333333337</v>
      </c>
      <c r="AS71" s="268">
        <v>0.97916666666666663</v>
      </c>
      <c r="AT71" s="155"/>
      <c r="AU71" s="161">
        <v>0.98958333333333337</v>
      </c>
      <c r="AV71" s="155">
        <v>0.98958333333333337</v>
      </c>
      <c r="AW71" s="155">
        <v>0.98958333333333337</v>
      </c>
      <c r="AX71" s="155">
        <v>0.98958333333333337</v>
      </c>
      <c r="AY71" s="155">
        <v>0.98958333333333337</v>
      </c>
      <c r="AZ71" s="155">
        <v>0.98958333333333337</v>
      </c>
      <c r="BA71" s="155">
        <v>0.98958333333333337</v>
      </c>
      <c r="BB71" s="155">
        <v>0.98958333333333337</v>
      </c>
      <c r="BC71" s="155">
        <v>0.98958333333333337</v>
      </c>
      <c r="BD71" s="155">
        <v>0.98958333333333337</v>
      </c>
      <c r="BE71" s="155">
        <v>0.98958333333333337</v>
      </c>
      <c r="BF71" s="155">
        <v>0.98958333333333337</v>
      </c>
      <c r="BG71" s="155">
        <v>0.98958333333333337</v>
      </c>
    </row>
    <row r="72" spans="1:59" s="286" customFormat="1" ht="110.25">
      <c r="A72" s="292" t="s">
        <v>63</v>
      </c>
      <c r="B72" s="138" t="s">
        <v>64</v>
      </c>
      <c r="C72" s="138" t="s">
        <v>2752</v>
      </c>
      <c r="D72" s="292" t="s">
        <v>83</v>
      </c>
      <c r="E72" s="292" t="s">
        <v>83</v>
      </c>
      <c r="F72" s="287" t="s">
        <v>2081</v>
      </c>
      <c r="G72" s="292" t="s">
        <v>84</v>
      </c>
      <c r="H72" s="292" t="s">
        <v>69</v>
      </c>
      <c r="I72" s="156" t="s">
        <v>1966</v>
      </c>
      <c r="J72" s="292" t="s">
        <v>70</v>
      </c>
      <c r="K72" s="292" t="s">
        <v>71</v>
      </c>
      <c r="L72" s="271">
        <v>12</v>
      </c>
      <c r="M72" s="156" t="s">
        <v>1966</v>
      </c>
      <c r="N72" s="271">
        <v>12</v>
      </c>
      <c r="O72" s="156" t="s">
        <v>1966</v>
      </c>
      <c r="P72" s="285">
        <v>67</v>
      </c>
      <c r="Q72" s="292" t="s">
        <v>85</v>
      </c>
      <c r="R72" s="266" t="s">
        <v>74</v>
      </c>
      <c r="S72" s="266" t="s">
        <v>86</v>
      </c>
      <c r="T72" s="266"/>
      <c r="U72" s="266"/>
      <c r="V72" s="266" t="s">
        <v>87</v>
      </c>
      <c r="W72" s="266"/>
      <c r="X72" s="266"/>
      <c r="Y72" s="266"/>
      <c r="Z72" s="266"/>
      <c r="AA72" s="266"/>
      <c r="AB72" s="266"/>
      <c r="AC72" s="266"/>
      <c r="AD72" s="266"/>
      <c r="AE72" s="266"/>
      <c r="AF72" s="266"/>
      <c r="AG72" s="266" t="s">
        <v>78</v>
      </c>
      <c r="AH72" s="266" t="s">
        <v>79</v>
      </c>
      <c r="AI72" s="266" t="s">
        <v>80</v>
      </c>
      <c r="AJ72" s="266" t="s">
        <v>81</v>
      </c>
      <c r="AK72" s="296" t="s">
        <v>88</v>
      </c>
      <c r="AL72" s="266"/>
      <c r="AM72" s="266">
        <v>80.099999999999994</v>
      </c>
      <c r="AN72" s="266">
        <v>80.8</v>
      </c>
      <c r="AO72" s="266">
        <v>81.7</v>
      </c>
      <c r="AP72" s="266">
        <v>82.3</v>
      </c>
      <c r="AQ72" s="266">
        <v>83</v>
      </c>
      <c r="AR72" s="266">
        <v>83</v>
      </c>
      <c r="AS72" s="266"/>
      <c r="AT72" s="266"/>
      <c r="AU72" s="266">
        <v>81.5</v>
      </c>
      <c r="AV72" s="266"/>
      <c r="AW72" s="266"/>
      <c r="AX72" s="266"/>
      <c r="AY72" s="266"/>
      <c r="AZ72" s="266"/>
      <c r="BA72" s="266"/>
      <c r="BB72" s="266"/>
      <c r="BC72" s="266"/>
      <c r="BD72" s="266"/>
      <c r="BE72" s="266"/>
      <c r="BF72" s="266"/>
      <c r="BG72" s="266">
        <v>81.7</v>
      </c>
    </row>
    <row r="73" spans="1:59" s="286" customFormat="1" ht="110.25">
      <c r="A73" s="292" t="s">
        <v>63</v>
      </c>
      <c r="B73" s="138" t="s">
        <v>64</v>
      </c>
      <c r="C73" s="138" t="s">
        <v>2752</v>
      </c>
      <c r="D73" s="292" t="s">
        <v>83</v>
      </c>
      <c r="E73" s="292" t="s">
        <v>83</v>
      </c>
      <c r="F73" s="287" t="s">
        <v>2081</v>
      </c>
      <c r="G73" s="292" t="s">
        <v>253</v>
      </c>
      <c r="H73" s="292" t="s">
        <v>405</v>
      </c>
      <c r="I73" s="156" t="s">
        <v>1966</v>
      </c>
      <c r="J73" s="292" t="s">
        <v>406</v>
      </c>
      <c r="K73" s="292" t="s">
        <v>432</v>
      </c>
      <c r="L73" s="271">
        <v>12</v>
      </c>
      <c r="M73" s="156" t="s">
        <v>1966</v>
      </c>
      <c r="N73" s="271">
        <v>12</v>
      </c>
      <c r="O73" s="156" t="s">
        <v>1966</v>
      </c>
      <c r="P73" s="285">
        <v>68</v>
      </c>
      <c r="Q73" s="292" t="s">
        <v>434</v>
      </c>
      <c r="R73" s="266" t="s">
        <v>74</v>
      </c>
      <c r="S73" s="266" t="s">
        <v>86</v>
      </c>
      <c r="T73" s="266"/>
      <c r="U73" s="266"/>
      <c r="V73" s="266"/>
      <c r="W73" s="266"/>
      <c r="X73" s="266"/>
      <c r="Y73" s="266"/>
      <c r="Z73" s="266"/>
      <c r="AA73" s="266"/>
      <c r="AB73" s="266"/>
      <c r="AC73" s="266"/>
      <c r="AD73" s="266"/>
      <c r="AE73" s="266"/>
      <c r="AF73" s="266"/>
      <c r="AG73" s="266" t="s">
        <v>78</v>
      </c>
      <c r="AH73" s="266" t="s">
        <v>79</v>
      </c>
      <c r="AI73" s="266" t="s">
        <v>203</v>
      </c>
      <c r="AJ73" s="266" t="s">
        <v>81</v>
      </c>
      <c r="AK73" s="296" t="s">
        <v>435</v>
      </c>
      <c r="AL73" s="266"/>
      <c r="AM73" s="266">
        <v>9.01</v>
      </c>
      <c r="AN73" s="266" t="s">
        <v>436</v>
      </c>
      <c r="AO73" s="266">
        <v>8.1</v>
      </c>
      <c r="AP73" s="266">
        <v>7.09</v>
      </c>
      <c r="AQ73" s="266">
        <v>7.5</v>
      </c>
      <c r="AR73" s="266">
        <v>7.5</v>
      </c>
      <c r="AS73" s="266"/>
      <c r="AT73" s="266"/>
      <c r="AU73" s="266">
        <v>8.3000000000000007</v>
      </c>
      <c r="AV73" s="266"/>
      <c r="AW73" s="266"/>
      <c r="AX73" s="266"/>
      <c r="AY73" s="266"/>
      <c r="AZ73" s="266"/>
      <c r="BA73" s="266"/>
      <c r="BB73" s="266"/>
      <c r="BC73" s="266"/>
      <c r="BD73" s="266"/>
      <c r="BE73" s="266"/>
      <c r="BF73" s="266"/>
      <c r="BG73" s="266">
        <v>8.1</v>
      </c>
    </row>
    <row r="74" spans="1:59" s="286" customFormat="1" ht="110.25">
      <c r="A74" s="292" t="s">
        <v>63</v>
      </c>
      <c r="B74" s="138" t="s">
        <v>64</v>
      </c>
      <c r="C74" s="138" t="s">
        <v>2752</v>
      </c>
      <c r="D74" s="292" t="s">
        <v>83</v>
      </c>
      <c r="E74" s="292" t="s">
        <v>83</v>
      </c>
      <c r="F74" s="287" t="s">
        <v>2081</v>
      </c>
      <c r="G74" s="292" t="s">
        <v>253</v>
      </c>
      <c r="H74" s="292" t="s">
        <v>405</v>
      </c>
      <c r="I74" s="156" t="s">
        <v>1966</v>
      </c>
      <c r="J74" s="292" t="s">
        <v>406</v>
      </c>
      <c r="K74" s="292" t="s">
        <v>432</v>
      </c>
      <c r="L74" s="271">
        <v>12</v>
      </c>
      <c r="M74" s="156" t="s">
        <v>1966</v>
      </c>
      <c r="N74" s="271">
        <v>12</v>
      </c>
      <c r="O74" s="156" t="s">
        <v>1966</v>
      </c>
      <c r="P74" s="285">
        <v>69</v>
      </c>
      <c r="Q74" s="292" t="s">
        <v>437</v>
      </c>
      <c r="R74" s="266" t="s">
        <v>74</v>
      </c>
      <c r="S74" s="266" t="s">
        <v>86</v>
      </c>
      <c r="T74" s="266"/>
      <c r="U74" s="266"/>
      <c r="V74" s="266" t="s">
        <v>87</v>
      </c>
      <c r="W74" s="266"/>
      <c r="X74" s="266"/>
      <c r="Y74" s="266"/>
      <c r="Z74" s="266"/>
      <c r="AA74" s="266"/>
      <c r="AB74" s="266"/>
      <c r="AC74" s="266"/>
      <c r="AD74" s="266"/>
      <c r="AE74" s="266"/>
      <c r="AF74" s="266"/>
      <c r="AG74" s="266" t="s">
        <v>78</v>
      </c>
      <c r="AH74" s="266" t="s">
        <v>79</v>
      </c>
      <c r="AI74" s="266" t="s">
        <v>80</v>
      </c>
      <c r="AJ74" s="266" t="s">
        <v>81</v>
      </c>
      <c r="AK74" s="296" t="s">
        <v>438</v>
      </c>
      <c r="AL74" s="266"/>
      <c r="AM74" s="266">
        <v>66.760000000000005</v>
      </c>
      <c r="AN74" s="266">
        <v>68.2</v>
      </c>
      <c r="AO74" s="266">
        <v>70.5</v>
      </c>
      <c r="AP74" s="266">
        <v>71.8</v>
      </c>
      <c r="AQ74" s="266">
        <v>73</v>
      </c>
      <c r="AR74" s="266">
        <v>73</v>
      </c>
      <c r="AS74" s="266"/>
      <c r="AT74" s="266"/>
      <c r="AU74" s="266">
        <v>69.7</v>
      </c>
      <c r="AV74" s="266"/>
      <c r="AW74" s="266"/>
      <c r="AX74" s="266"/>
      <c r="AY74" s="266"/>
      <c r="AZ74" s="266"/>
      <c r="BA74" s="266"/>
      <c r="BB74" s="266"/>
      <c r="BC74" s="266"/>
      <c r="BD74" s="266"/>
      <c r="BE74" s="266"/>
      <c r="BF74" s="266"/>
      <c r="BG74" s="266">
        <v>70.5</v>
      </c>
    </row>
    <row r="75" spans="1:59" s="286" customFormat="1" ht="94.5">
      <c r="A75" s="292" t="s">
        <v>63</v>
      </c>
      <c r="B75" s="138" t="s">
        <v>64</v>
      </c>
      <c r="C75" s="138" t="s">
        <v>2752</v>
      </c>
      <c r="D75" s="292" t="s">
        <v>83</v>
      </c>
      <c r="E75" s="292" t="s">
        <v>103</v>
      </c>
      <c r="F75" s="292" t="s">
        <v>67</v>
      </c>
      <c r="G75" s="292" t="s">
        <v>89</v>
      </c>
      <c r="H75" s="292" t="s">
        <v>69</v>
      </c>
      <c r="I75" s="156" t="s">
        <v>1966</v>
      </c>
      <c r="J75" s="292" t="s">
        <v>96</v>
      </c>
      <c r="K75" s="292" t="s">
        <v>219</v>
      </c>
      <c r="L75" s="271">
        <v>12</v>
      </c>
      <c r="M75" s="156" t="s">
        <v>1966</v>
      </c>
      <c r="N75" s="271">
        <v>12</v>
      </c>
      <c r="O75" s="156" t="s">
        <v>1966</v>
      </c>
      <c r="P75" s="285">
        <v>70</v>
      </c>
      <c r="Q75" s="292" t="s">
        <v>220</v>
      </c>
      <c r="R75" s="266" t="s">
        <v>74</v>
      </c>
      <c r="S75" s="266" t="s">
        <v>86</v>
      </c>
      <c r="T75" s="266"/>
      <c r="U75" s="266"/>
      <c r="V75" s="266"/>
      <c r="W75" s="266"/>
      <c r="X75" s="266"/>
      <c r="Y75" s="266"/>
      <c r="Z75" s="266"/>
      <c r="AA75" s="266"/>
      <c r="AB75" s="266"/>
      <c r="AC75" s="266"/>
      <c r="AD75" s="266"/>
      <c r="AE75" s="266"/>
      <c r="AF75" s="266"/>
      <c r="AG75" s="266" t="s">
        <v>78</v>
      </c>
      <c r="AH75" s="266" t="s">
        <v>79</v>
      </c>
      <c r="AI75" s="266" t="s">
        <v>203</v>
      </c>
      <c r="AJ75" s="266" t="s">
        <v>81</v>
      </c>
      <c r="AK75" s="296" t="s">
        <v>221</v>
      </c>
      <c r="AL75" s="266" t="s">
        <v>1967</v>
      </c>
      <c r="AM75" s="266">
        <v>3.08</v>
      </c>
      <c r="AN75" s="266">
        <v>2.96</v>
      </c>
      <c r="AO75" s="266">
        <v>2.87</v>
      </c>
      <c r="AP75" s="266">
        <v>2.79</v>
      </c>
      <c r="AQ75" s="266">
        <v>2.7</v>
      </c>
      <c r="AR75" s="266">
        <v>2.7</v>
      </c>
      <c r="AS75" s="266"/>
      <c r="AT75" s="266"/>
      <c r="AU75" s="266">
        <v>2.87</v>
      </c>
      <c r="AV75" s="266"/>
      <c r="AW75" s="266"/>
      <c r="AX75" s="266"/>
      <c r="AY75" s="266"/>
      <c r="AZ75" s="266"/>
      <c r="BA75" s="266"/>
      <c r="BB75" s="266"/>
      <c r="BC75" s="266"/>
      <c r="BD75" s="266"/>
      <c r="BE75" s="266"/>
      <c r="BF75" s="266"/>
      <c r="BG75" s="266">
        <v>2.87</v>
      </c>
    </row>
    <row r="76" spans="1:59" s="286" customFormat="1" ht="78.75">
      <c r="A76" s="292" t="s">
        <v>63</v>
      </c>
      <c r="B76" s="138" t="s">
        <v>64</v>
      </c>
      <c r="C76" s="138" t="s">
        <v>2752</v>
      </c>
      <c r="D76" s="292" t="s">
        <v>83</v>
      </c>
      <c r="E76" s="292" t="s">
        <v>103</v>
      </c>
      <c r="F76" s="292" t="s">
        <v>920</v>
      </c>
      <c r="G76" s="292" t="s">
        <v>253</v>
      </c>
      <c r="H76" s="292" t="s">
        <v>405</v>
      </c>
      <c r="I76" s="156" t="s">
        <v>1968</v>
      </c>
      <c r="J76" s="292" t="s">
        <v>406</v>
      </c>
      <c r="K76" s="292" t="s">
        <v>418</v>
      </c>
      <c r="L76" s="271">
        <v>13</v>
      </c>
      <c r="M76" s="156" t="s">
        <v>1968</v>
      </c>
      <c r="N76" s="271">
        <v>13</v>
      </c>
      <c r="O76" s="156" t="s">
        <v>1968</v>
      </c>
      <c r="P76" s="285">
        <v>71</v>
      </c>
      <c r="Q76" s="292" t="s">
        <v>419</v>
      </c>
      <c r="R76" s="266" t="s">
        <v>74</v>
      </c>
      <c r="S76" s="266" t="s">
        <v>86</v>
      </c>
      <c r="T76" s="266"/>
      <c r="U76" s="266"/>
      <c r="V76" s="266" t="s">
        <v>87</v>
      </c>
      <c r="W76" s="266"/>
      <c r="X76" s="266"/>
      <c r="Y76" s="266"/>
      <c r="Z76" s="266"/>
      <c r="AA76" s="266"/>
      <c r="AB76" s="266"/>
      <c r="AC76" s="266"/>
      <c r="AD76" s="266"/>
      <c r="AE76" s="266"/>
      <c r="AF76" s="266"/>
      <c r="AG76" s="266" t="s">
        <v>78</v>
      </c>
      <c r="AH76" s="266" t="s">
        <v>79</v>
      </c>
      <c r="AI76" s="266" t="s">
        <v>203</v>
      </c>
      <c r="AJ76" s="266" t="s">
        <v>81</v>
      </c>
      <c r="AK76" s="296" t="s">
        <v>420</v>
      </c>
      <c r="AL76" s="266" t="s">
        <v>1969</v>
      </c>
      <c r="AM76" s="266">
        <v>5.2</v>
      </c>
      <c r="AN76" s="266">
        <v>4.8</v>
      </c>
      <c r="AO76" s="266">
        <v>4.5999999999999996</v>
      </c>
      <c r="AP76" s="266">
        <v>4.4000000000000004</v>
      </c>
      <c r="AQ76" s="266">
        <v>4.2</v>
      </c>
      <c r="AR76" s="269">
        <v>4.2</v>
      </c>
      <c r="AS76" s="266"/>
      <c r="AT76" s="266"/>
      <c r="AU76" s="266">
        <v>4.8</v>
      </c>
      <c r="AV76" s="266"/>
      <c r="AW76" s="266"/>
      <c r="AX76" s="266"/>
      <c r="AY76" s="266"/>
      <c r="AZ76" s="266"/>
      <c r="BA76" s="266"/>
      <c r="BB76" s="266"/>
      <c r="BC76" s="266"/>
      <c r="BD76" s="266"/>
      <c r="BE76" s="266"/>
      <c r="BF76" s="266"/>
      <c r="BG76" s="266">
        <v>4.8</v>
      </c>
    </row>
    <row r="77" spans="1:59" s="286" customFormat="1" ht="78.75">
      <c r="A77" s="292" t="s">
        <v>63</v>
      </c>
      <c r="B77" s="138" t="s">
        <v>64</v>
      </c>
      <c r="C77" s="138" t="s">
        <v>2752</v>
      </c>
      <c r="D77" s="292" t="s">
        <v>83</v>
      </c>
      <c r="E77" s="292" t="s">
        <v>422</v>
      </c>
      <c r="F77" s="292" t="s">
        <v>920</v>
      </c>
      <c r="G77" s="292" t="s">
        <v>253</v>
      </c>
      <c r="H77" s="292" t="s">
        <v>405</v>
      </c>
      <c r="I77" s="156" t="s">
        <v>1968</v>
      </c>
      <c r="J77" s="292" t="s">
        <v>406</v>
      </c>
      <c r="K77" s="292" t="s">
        <v>418</v>
      </c>
      <c r="L77" s="271">
        <v>13</v>
      </c>
      <c r="M77" s="156" t="s">
        <v>1968</v>
      </c>
      <c r="N77" s="271">
        <v>13</v>
      </c>
      <c r="O77" s="156" t="s">
        <v>1968</v>
      </c>
      <c r="P77" s="285">
        <v>72</v>
      </c>
      <c r="Q77" s="292" t="s">
        <v>425</v>
      </c>
      <c r="R77" s="266" t="s">
        <v>255</v>
      </c>
      <c r="S77" s="266"/>
      <c r="T77" s="266">
        <v>3932</v>
      </c>
      <c r="U77" s="266"/>
      <c r="V77" s="266"/>
      <c r="W77" s="266"/>
      <c r="X77" s="266"/>
      <c r="Y77" s="266"/>
      <c r="Z77" s="266"/>
      <c r="AA77" s="266"/>
      <c r="AB77" s="266"/>
      <c r="AC77" s="266"/>
      <c r="AD77" s="266"/>
      <c r="AE77" s="266"/>
      <c r="AF77" s="266"/>
      <c r="AG77" s="266" t="s">
        <v>92</v>
      </c>
      <c r="AH77" s="266" t="s">
        <v>79</v>
      </c>
      <c r="AI77" s="266" t="s">
        <v>94</v>
      </c>
      <c r="AJ77" s="266" t="s">
        <v>95</v>
      </c>
      <c r="AK77" s="296" t="s">
        <v>426</v>
      </c>
      <c r="AL77" s="266" t="s">
        <v>1969</v>
      </c>
      <c r="AM77" s="266">
        <v>15804</v>
      </c>
      <c r="AN77" s="266">
        <v>2000</v>
      </c>
      <c r="AO77" s="266">
        <v>2000</v>
      </c>
      <c r="AP77" s="266">
        <v>2000</v>
      </c>
      <c r="AQ77" s="266">
        <v>2000</v>
      </c>
      <c r="AR77" s="266">
        <v>8000</v>
      </c>
      <c r="AS77" s="266">
        <v>2000</v>
      </c>
      <c r="AT77" s="266">
        <v>0</v>
      </c>
      <c r="AU77" s="266">
        <v>2000</v>
      </c>
      <c r="AV77" s="266"/>
      <c r="AW77" s="266"/>
      <c r="AX77" s="266"/>
      <c r="AY77" s="266"/>
      <c r="AZ77" s="266"/>
      <c r="BA77" s="266"/>
      <c r="BB77" s="266"/>
      <c r="BC77" s="266"/>
      <c r="BD77" s="266"/>
      <c r="BE77" s="266"/>
      <c r="BF77" s="266"/>
      <c r="BG77" s="266">
        <v>2000</v>
      </c>
    </row>
    <row r="78" spans="1:59" s="286" customFormat="1" ht="78.75">
      <c r="A78" s="292" t="s">
        <v>63</v>
      </c>
      <c r="B78" s="138" t="s">
        <v>64</v>
      </c>
      <c r="C78" s="138" t="s">
        <v>2752</v>
      </c>
      <c r="D78" s="292" t="s">
        <v>83</v>
      </c>
      <c r="E78" s="292" t="s">
        <v>422</v>
      </c>
      <c r="F78" s="292" t="s">
        <v>920</v>
      </c>
      <c r="G78" s="292" t="s">
        <v>253</v>
      </c>
      <c r="H78" s="292" t="s">
        <v>405</v>
      </c>
      <c r="I78" s="156" t="s">
        <v>1968</v>
      </c>
      <c r="J78" s="292" t="s">
        <v>406</v>
      </c>
      <c r="K78" s="292" t="s">
        <v>418</v>
      </c>
      <c r="L78" s="271">
        <v>13</v>
      </c>
      <c r="M78" s="156" t="s">
        <v>1968</v>
      </c>
      <c r="N78" s="271">
        <v>13</v>
      </c>
      <c r="O78" s="156" t="s">
        <v>1968</v>
      </c>
      <c r="P78" s="285">
        <v>73</v>
      </c>
      <c r="Q78" s="292" t="s">
        <v>427</v>
      </c>
      <c r="R78" s="266" t="s">
        <v>255</v>
      </c>
      <c r="S78" s="266"/>
      <c r="T78" s="266">
        <v>3932</v>
      </c>
      <c r="U78" s="266"/>
      <c r="V78" s="266"/>
      <c r="W78" s="266"/>
      <c r="X78" s="266"/>
      <c r="Y78" s="266"/>
      <c r="Z78" s="266"/>
      <c r="AA78" s="266"/>
      <c r="AB78" s="266"/>
      <c r="AC78" s="266"/>
      <c r="AD78" s="266"/>
      <c r="AE78" s="266"/>
      <c r="AF78" s="266"/>
      <c r="AG78" s="266" t="s">
        <v>92</v>
      </c>
      <c r="AH78" s="266" t="s">
        <v>79</v>
      </c>
      <c r="AI78" s="266" t="s">
        <v>94</v>
      </c>
      <c r="AJ78" s="266" t="s">
        <v>95</v>
      </c>
      <c r="AK78" s="296" t="s">
        <v>1970</v>
      </c>
      <c r="AL78" s="266" t="s">
        <v>1969</v>
      </c>
      <c r="AM78" s="266">
        <v>6811</v>
      </c>
      <c r="AN78" s="266">
        <v>500</v>
      </c>
      <c r="AO78" s="266">
        <v>500</v>
      </c>
      <c r="AP78" s="266">
        <v>500</v>
      </c>
      <c r="AQ78" s="266">
        <v>500</v>
      </c>
      <c r="AR78" s="266">
        <v>2000</v>
      </c>
      <c r="AS78" s="266"/>
      <c r="AT78" s="266"/>
      <c r="AU78" s="266">
        <v>500</v>
      </c>
      <c r="AV78" s="266"/>
      <c r="AW78" s="266"/>
      <c r="AX78" s="266"/>
      <c r="AY78" s="266"/>
      <c r="AZ78" s="266"/>
      <c r="BA78" s="266"/>
      <c r="BB78" s="266"/>
      <c r="BC78" s="266"/>
      <c r="BD78" s="266"/>
      <c r="BE78" s="266"/>
      <c r="BF78" s="266"/>
      <c r="BG78" s="266">
        <v>500</v>
      </c>
    </row>
    <row r="79" spans="1:59" s="286" customFormat="1" ht="94.5">
      <c r="A79" s="292" t="s">
        <v>63</v>
      </c>
      <c r="B79" s="138" t="s">
        <v>64</v>
      </c>
      <c r="C79" s="138" t="s">
        <v>2752</v>
      </c>
      <c r="D79" s="292" t="s">
        <v>83</v>
      </c>
      <c r="E79" s="292" t="s">
        <v>422</v>
      </c>
      <c r="F79" s="292" t="s">
        <v>67</v>
      </c>
      <c r="G79" s="292" t="s">
        <v>253</v>
      </c>
      <c r="H79" s="292" t="s">
        <v>405</v>
      </c>
      <c r="I79" s="156" t="s">
        <v>1968</v>
      </c>
      <c r="J79" s="292" t="s">
        <v>406</v>
      </c>
      <c r="K79" s="292" t="s">
        <v>432</v>
      </c>
      <c r="L79" s="271">
        <v>13</v>
      </c>
      <c r="M79" s="156" t="s">
        <v>1968</v>
      </c>
      <c r="N79" s="271">
        <v>13</v>
      </c>
      <c r="O79" s="156" t="s">
        <v>1968</v>
      </c>
      <c r="P79" s="285">
        <v>74</v>
      </c>
      <c r="Q79" s="292" t="s">
        <v>1971</v>
      </c>
      <c r="R79" s="266" t="s">
        <v>255</v>
      </c>
      <c r="S79" s="266" t="s">
        <v>86</v>
      </c>
      <c r="T79" s="266"/>
      <c r="U79" s="266"/>
      <c r="V79" s="266" t="s">
        <v>433</v>
      </c>
      <c r="W79" s="266"/>
      <c r="X79" s="266"/>
      <c r="Y79" s="266"/>
      <c r="Z79" s="266"/>
      <c r="AA79" s="266"/>
      <c r="AB79" s="266"/>
      <c r="AC79" s="266"/>
      <c r="AD79" s="266"/>
      <c r="AE79" s="266"/>
      <c r="AF79" s="266"/>
      <c r="AG79" s="266" t="s">
        <v>92</v>
      </c>
      <c r="AH79" s="266" t="s">
        <v>79</v>
      </c>
      <c r="AI79" s="266" t="s">
        <v>424</v>
      </c>
      <c r="AJ79" s="266" t="s">
        <v>81</v>
      </c>
      <c r="AK79" s="296" t="s">
        <v>1972</v>
      </c>
      <c r="AL79" s="266" t="s">
        <v>1973</v>
      </c>
      <c r="AM79" s="270">
        <v>3.3000000000000002E-2</v>
      </c>
      <c r="AN79" s="270">
        <v>4.7E-2</v>
      </c>
      <c r="AO79" s="270">
        <v>6.2E-2</v>
      </c>
      <c r="AP79" s="271" t="s">
        <v>1974</v>
      </c>
      <c r="AQ79" s="270">
        <v>9.1999999999999998E-2</v>
      </c>
      <c r="AR79" s="272">
        <v>9.1999999999999998E-2</v>
      </c>
      <c r="AS79" s="266">
        <v>0</v>
      </c>
      <c r="AT79" s="299">
        <v>1.3999999999999999E-2</v>
      </c>
      <c r="AU79" s="266">
        <v>6.2E-2</v>
      </c>
      <c r="AV79" s="266"/>
      <c r="AW79" s="266"/>
      <c r="AX79" s="266"/>
      <c r="AY79" s="266"/>
      <c r="AZ79" s="266"/>
      <c r="BA79" s="266"/>
      <c r="BB79" s="266"/>
      <c r="BC79" s="266"/>
      <c r="BD79" s="266"/>
      <c r="BE79" s="266"/>
      <c r="BF79" s="266"/>
      <c r="BG79" s="266">
        <v>6.2E-2</v>
      </c>
    </row>
    <row r="80" spans="1:59" s="286" customFormat="1" ht="94.5">
      <c r="A80" s="292" t="s">
        <v>63</v>
      </c>
      <c r="B80" s="138" t="s">
        <v>64</v>
      </c>
      <c r="C80" s="138" t="s">
        <v>2752</v>
      </c>
      <c r="D80" s="292" t="s">
        <v>83</v>
      </c>
      <c r="E80" s="292" t="s">
        <v>422</v>
      </c>
      <c r="F80" s="292" t="s">
        <v>67</v>
      </c>
      <c r="G80" s="292" t="s">
        <v>253</v>
      </c>
      <c r="H80" s="292" t="s">
        <v>405</v>
      </c>
      <c r="I80" s="156" t="s">
        <v>1968</v>
      </c>
      <c r="J80" s="292" t="s">
        <v>406</v>
      </c>
      <c r="K80" s="292" t="s">
        <v>432</v>
      </c>
      <c r="L80" s="271">
        <v>13</v>
      </c>
      <c r="M80" s="156" t="s">
        <v>1968</v>
      </c>
      <c r="N80" s="271">
        <v>13</v>
      </c>
      <c r="O80" s="156" t="s">
        <v>1968</v>
      </c>
      <c r="P80" s="285">
        <v>75</v>
      </c>
      <c r="Q80" s="292" t="s">
        <v>458</v>
      </c>
      <c r="R80" s="266" t="s">
        <v>255</v>
      </c>
      <c r="S80" s="266"/>
      <c r="T80" s="266"/>
      <c r="U80" s="266"/>
      <c r="V80" s="266" t="s">
        <v>433</v>
      </c>
      <c r="W80" s="266"/>
      <c r="X80" s="266"/>
      <c r="Y80" s="266"/>
      <c r="Z80" s="266"/>
      <c r="AA80" s="266"/>
      <c r="AB80" s="266"/>
      <c r="AC80" s="266"/>
      <c r="AD80" s="266"/>
      <c r="AE80" s="266"/>
      <c r="AF80" s="266"/>
      <c r="AG80" s="266" t="s">
        <v>92</v>
      </c>
      <c r="AH80" s="266" t="s">
        <v>79</v>
      </c>
      <c r="AI80" s="266" t="s">
        <v>101</v>
      </c>
      <c r="AJ80" s="266" t="s">
        <v>81</v>
      </c>
      <c r="AK80" s="296" t="s">
        <v>1975</v>
      </c>
      <c r="AL80" s="266" t="s">
        <v>1973</v>
      </c>
      <c r="AM80" s="270">
        <v>6.8000000000000005E-2</v>
      </c>
      <c r="AN80" s="270">
        <v>9.8000000000000004E-2</v>
      </c>
      <c r="AO80" s="270">
        <v>0.129</v>
      </c>
      <c r="AP80" s="270">
        <v>0.159</v>
      </c>
      <c r="AQ80" s="270">
        <v>0.189</v>
      </c>
      <c r="AR80" s="273">
        <v>0.189</v>
      </c>
      <c r="AS80" s="266">
        <v>0</v>
      </c>
      <c r="AT80" s="299">
        <v>0.03</v>
      </c>
      <c r="AU80" s="266">
        <v>0.129</v>
      </c>
      <c r="AV80" s="266"/>
      <c r="AW80" s="266"/>
      <c r="AX80" s="266"/>
      <c r="AY80" s="266"/>
      <c r="AZ80" s="266"/>
      <c r="BA80" s="266"/>
      <c r="BB80" s="266"/>
      <c r="BC80" s="266"/>
      <c r="BD80" s="266"/>
      <c r="BE80" s="266"/>
      <c r="BF80" s="266"/>
      <c r="BG80" s="266">
        <v>0.129</v>
      </c>
    </row>
    <row r="81" spans="1:59" s="286" customFormat="1" ht="94.5">
      <c r="A81" s="292" t="s">
        <v>63</v>
      </c>
      <c r="B81" s="138" t="s">
        <v>64</v>
      </c>
      <c r="C81" s="138" t="s">
        <v>2752</v>
      </c>
      <c r="D81" s="292" t="s">
        <v>83</v>
      </c>
      <c r="E81" s="292" t="s">
        <v>83</v>
      </c>
      <c r="F81" s="292" t="s">
        <v>67</v>
      </c>
      <c r="G81" s="292" t="s">
        <v>253</v>
      </c>
      <c r="H81" s="292" t="s">
        <v>405</v>
      </c>
      <c r="I81" s="156" t="s">
        <v>1968</v>
      </c>
      <c r="J81" s="292" t="s">
        <v>415</v>
      </c>
      <c r="K81" s="292" t="s">
        <v>430</v>
      </c>
      <c r="L81" s="271">
        <v>13</v>
      </c>
      <c r="M81" s="156" t="s">
        <v>1968</v>
      </c>
      <c r="N81" s="271">
        <v>13</v>
      </c>
      <c r="O81" s="156" t="s">
        <v>1968</v>
      </c>
      <c r="P81" s="285">
        <v>76</v>
      </c>
      <c r="Q81" s="292" t="s">
        <v>457</v>
      </c>
      <c r="R81" s="266" t="s">
        <v>74</v>
      </c>
      <c r="S81" s="266" t="s">
        <v>86</v>
      </c>
      <c r="T81" s="266"/>
      <c r="U81" s="266"/>
      <c r="V81" s="266"/>
      <c r="W81" s="266"/>
      <c r="X81" s="266"/>
      <c r="Y81" s="266"/>
      <c r="Z81" s="266"/>
      <c r="AA81" s="266"/>
      <c r="AB81" s="266"/>
      <c r="AC81" s="266"/>
      <c r="AD81" s="266"/>
      <c r="AE81" s="266"/>
      <c r="AF81" s="266"/>
      <c r="AG81" s="266" t="s">
        <v>78</v>
      </c>
      <c r="AH81" s="266" t="s">
        <v>79</v>
      </c>
      <c r="AI81" s="266" t="s">
        <v>101</v>
      </c>
      <c r="AJ81" s="266" t="s">
        <v>81</v>
      </c>
      <c r="AK81" s="296" t="s">
        <v>1976</v>
      </c>
      <c r="AL81" s="266" t="s">
        <v>1973</v>
      </c>
      <c r="AM81" s="266">
        <v>0</v>
      </c>
      <c r="AN81" s="266">
        <v>2</v>
      </c>
      <c r="AO81" s="266">
        <v>30</v>
      </c>
      <c r="AP81" s="266">
        <v>62</v>
      </c>
      <c r="AQ81" s="266">
        <v>100</v>
      </c>
      <c r="AR81" s="266">
        <v>100</v>
      </c>
      <c r="AS81" s="266"/>
      <c r="AT81" s="266"/>
      <c r="AU81" s="266"/>
      <c r="AV81" s="266"/>
      <c r="AW81" s="266"/>
      <c r="AX81" s="266"/>
      <c r="AY81" s="266"/>
      <c r="AZ81" s="266"/>
      <c r="BA81" s="266"/>
      <c r="BB81" s="266"/>
      <c r="BC81" s="266"/>
      <c r="BD81" s="266"/>
      <c r="BE81" s="266"/>
      <c r="BF81" s="266"/>
      <c r="BG81" s="266">
        <v>30</v>
      </c>
    </row>
    <row r="82" spans="1:59" s="286" customFormat="1" ht="94.5">
      <c r="A82" s="292" t="s">
        <v>63</v>
      </c>
      <c r="B82" s="138" t="s">
        <v>64</v>
      </c>
      <c r="C82" s="138" t="s">
        <v>2752</v>
      </c>
      <c r="D82" s="292" t="s">
        <v>83</v>
      </c>
      <c r="E82" s="292" t="s">
        <v>103</v>
      </c>
      <c r="F82" s="292" t="s">
        <v>67</v>
      </c>
      <c r="G82" s="138" t="s">
        <v>2848</v>
      </c>
      <c r="H82" s="292" t="s">
        <v>475</v>
      </c>
      <c r="I82" s="156" t="s">
        <v>1968</v>
      </c>
      <c r="J82" s="292" t="s">
        <v>96</v>
      </c>
      <c r="K82" s="292" t="s">
        <v>219</v>
      </c>
      <c r="L82" s="271">
        <v>13</v>
      </c>
      <c r="M82" s="156" t="s">
        <v>1968</v>
      </c>
      <c r="N82" s="271">
        <v>13</v>
      </c>
      <c r="O82" s="156" t="s">
        <v>1968</v>
      </c>
      <c r="P82" s="285">
        <v>77</v>
      </c>
      <c r="Q82" s="292" t="s">
        <v>767</v>
      </c>
      <c r="R82" s="266" t="s">
        <v>105</v>
      </c>
      <c r="S82" s="266"/>
      <c r="T82" s="266"/>
      <c r="U82" s="266"/>
      <c r="V82" s="266"/>
      <c r="W82" s="266"/>
      <c r="X82" s="266"/>
      <c r="Y82" s="266"/>
      <c r="Z82" s="266"/>
      <c r="AA82" s="266"/>
      <c r="AB82" s="266"/>
      <c r="AC82" s="266"/>
      <c r="AD82" s="266"/>
      <c r="AE82" s="266"/>
      <c r="AF82" s="266"/>
      <c r="AG82" s="266" t="s">
        <v>136</v>
      </c>
      <c r="AH82" s="300" t="s">
        <v>1977</v>
      </c>
      <c r="AI82" s="266" t="s">
        <v>101</v>
      </c>
      <c r="AJ82" s="266" t="s">
        <v>95</v>
      </c>
      <c r="AK82" s="296" t="s">
        <v>1978</v>
      </c>
      <c r="AL82" s="266" t="s">
        <v>1979</v>
      </c>
      <c r="AM82" s="266">
        <v>0</v>
      </c>
      <c r="AN82" s="266">
        <v>38</v>
      </c>
      <c r="AO82" s="266">
        <v>48</v>
      </c>
      <c r="AP82" s="266">
        <v>48</v>
      </c>
      <c r="AQ82" s="266">
        <v>48</v>
      </c>
      <c r="AR82" s="266">
        <v>48</v>
      </c>
      <c r="AS82" s="266">
        <v>65</v>
      </c>
      <c r="AT82" s="266">
        <v>0</v>
      </c>
      <c r="AU82" s="266">
        <v>48</v>
      </c>
      <c r="AV82" s="266"/>
      <c r="AW82" s="266"/>
      <c r="AX82" s="266"/>
      <c r="AY82" s="266"/>
      <c r="AZ82" s="266"/>
      <c r="BA82" s="266">
        <v>24</v>
      </c>
      <c r="BB82" s="266"/>
      <c r="BC82" s="266"/>
      <c r="BD82" s="266"/>
      <c r="BE82" s="266"/>
      <c r="BF82" s="266"/>
      <c r="BG82" s="266">
        <v>24</v>
      </c>
    </row>
    <row r="83" spans="1:59" s="286" customFormat="1" ht="94.5">
      <c r="A83" s="292" t="s">
        <v>63</v>
      </c>
      <c r="B83" s="138" t="s">
        <v>64</v>
      </c>
      <c r="C83" s="138" t="s">
        <v>2752</v>
      </c>
      <c r="D83" s="292" t="s">
        <v>83</v>
      </c>
      <c r="E83" s="292" t="s">
        <v>422</v>
      </c>
      <c r="F83" s="292" t="s">
        <v>67</v>
      </c>
      <c r="G83" s="292" t="s">
        <v>253</v>
      </c>
      <c r="H83" s="292" t="s">
        <v>405</v>
      </c>
      <c r="I83" s="156" t="s">
        <v>1966</v>
      </c>
      <c r="J83" s="292" t="s">
        <v>415</v>
      </c>
      <c r="K83" s="292" t="s">
        <v>416</v>
      </c>
      <c r="L83" s="271">
        <v>12</v>
      </c>
      <c r="M83" s="156" t="s">
        <v>1966</v>
      </c>
      <c r="N83" s="271">
        <v>12</v>
      </c>
      <c r="O83" s="156" t="s">
        <v>1966</v>
      </c>
      <c r="P83" s="285">
        <v>78</v>
      </c>
      <c r="Q83" s="292" t="s">
        <v>445</v>
      </c>
      <c r="R83" s="266" t="s">
        <v>255</v>
      </c>
      <c r="S83" s="266"/>
      <c r="T83" s="266"/>
      <c r="U83" s="266"/>
      <c r="V83" s="266"/>
      <c r="W83" s="266"/>
      <c r="X83" s="266"/>
      <c r="Y83" s="266"/>
      <c r="Z83" s="266"/>
      <c r="AA83" s="266"/>
      <c r="AB83" s="266"/>
      <c r="AC83" s="266"/>
      <c r="AD83" s="266"/>
      <c r="AE83" s="266"/>
      <c r="AF83" s="266"/>
      <c r="AG83" s="266" t="s">
        <v>92</v>
      </c>
      <c r="AH83" s="266" t="s">
        <v>100</v>
      </c>
      <c r="AI83" s="266" t="s">
        <v>80</v>
      </c>
      <c r="AJ83" s="266" t="s">
        <v>81</v>
      </c>
      <c r="AK83" s="296" t="s">
        <v>1980</v>
      </c>
      <c r="AL83" s="266" t="s">
        <v>1981</v>
      </c>
      <c r="AM83" s="266"/>
      <c r="AN83" s="274">
        <v>0.74</v>
      </c>
      <c r="AO83" s="274">
        <v>1</v>
      </c>
      <c r="AP83" s="274">
        <v>1</v>
      </c>
      <c r="AQ83" s="274">
        <v>1</v>
      </c>
      <c r="AR83" s="274">
        <v>1</v>
      </c>
      <c r="AS83" s="266"/>
      <c r="AT83" s="266"/>
      <c r="AU83" s="274">
        <v>1</v>
      </c>
      <c r="AV83" s="266"/>
      <c r="AW83" s="266"/>
      <c r="AX83" s="266"/>
      <c r="AY83" s="266"/>
      <c r="AZ83" s="266"/>
      <c r="BA83" s="266">
        <v>100</v>
      </c>
      <c r="BB83" s="266"/>
      <c r="BC83" s="266"/>
      <c r="BD83" s="266"/>
      <c r="BE83" s="266"/>
      <c r="BF83" s="266"/>
      <c r="BG83" s="266">
        <v>100</v>
      </c>
    </row>
    <row r="84" spans="1:59" s="286" customFormat="1" ht="110.25">
      <c r="A84" s="138" t="s">
        <v>63</v>
      </c>
      <c r="B84" s="138" t="s">
        <v>64</v>
      </c>
      <c r="C84" s="138" t="s">
        <v>2752</v>
      </c>
      <c r="D84" s="138" t="s">
        <v>66</v>
      </c>
      <c r="E84" s="138" t="s">
        <v>66</v>
      </c>
      <c r="F84" s="290" t="s">
        <v>2082</v>
      </c>
      <c r="G84" s="138" t="s">
        <v>68</v>
      </c>
      <c r="H84" s="138" t="s">
        <v>69</v>
      </c>
      <c r="I84" s="156" t="s">
        <v>1982</v>
      </c>
      <c r="J84" s="138" t="s">
        <v>70</v>
      </c>
      <c r="K84" s="138" t="s">
        <v>71</v>
      </c>
      <c r="L84" s="155">
        <v>14</v>
      </c>
      <c r="M84" s="156" t="s">
        <v>1982</v>
      </c>
      <c r="N84" s="155">
        <v>14</v>
      </c>
      <c r="O84" s="156" t="s">
        <v>1982</v>
      </c>
      <c r="P84" s="285">
        <v>79</v>
      </c>
      <c r="Q84" s="138" t="s">
        <v>73</v>
      </c>
      <c r="R84" s="155" t="s">
        <v>74</v>
      </c>
      <c r="S84" s="155" t="s">
        <v>75</v>
      </c>
      <c r="T84" s="155"/>
      <c r="U84" s="155" t="s">
        <v>76</v>
      </c>
      <c r="V84" s="155" t="s">
        <v>77</v>
      </c>
      <c r="W84" s="155"/>
      <c r="X84" s="155"/>
      <c r="Y84" s="155"/>
      <c r="Z84" s="155"/>
      <c r="AA84" s="155"/>
      <c r="AB84" s="155"/>
      <c r="AC84" s="155"/>
      <c r="AD84" s="155"/>
      <c r="AE84" s="155"/>
      <c r="AF84" s="155"/>
      <c r="AG84" s="155" t="s">
        <v>78</v>
      </c>
      <c r="AH84" s="155" t="s">
        <v>79</v>
      </c>
      <c r="AI84" s="155" t="s">
        <v>80</v>
      </c>
      <c r="AJ84" s="155" t="s">
        <v>81</v>
      </c>
      <c r="AK84" s="156" t="s">
        <v>82</v>
      </c>
      <c r="AL84" s="155" t="s">
        <v>1768</v>
      </c>
      <c r="AM84" s="155">
        <v>55.3</v>
      </c>
      <c r="AN84" s="155">
        <v>58.44</v>
      </c>
      <c r="AO84" s="155">
        <v>61.63</v>
      </c>
      <c r="AP84" s="155">
        <v>64.81</v>
      </c>
      <c r="AQ84" s="155">
        <v>68</v>
      </c>
      <c r="AR84" s="155">
        <v>68</v>
      </c>
      <c r="AS84" s="155"/>
      <c r="AT84" s="155"/>
      <c r="AU84" s="161">
        <v>61.63</v>
      </c>
      <c r="AV84" s="155"/>
      <c r="AW84" s="155"/>
      <c r="AX84" s="155"/>
      <c r="AY84" s="155"/>
      <c r="AZ84" s="155"/>
      <c r="BA84" s="155"/>
      <c r="BB84" s="155"/>
      <c r="BC84" s="155"/>
      <c r="BD84" s="155"/>
      <c r="BE84" s="155"/>
      <c r="BF84" s="155"/>
      <c r="BG84" s="155">
        <v>61.63</v>
      </c>
    </row>
    <row r="85" spans="1:59" s="286" customFormat="1" ht="110.25">
      <c r="A85" s="138" t="s">
        <v>63</v>
      </c>
      <c r="B85" s="138" t="s">
        <v>64</v>
      </c>
      <c r="C85" s="138" t="s">
        <v>2752</v>
      </c>
      <c r="D85" s="138" t="s">
        <v>66</v>
      </c>
      <c r="E85" s="138" t="s">
        <v>175</v>
      </c>
      <c r="F85" s="290" t="s">
        <v>2082</v>
      </c>
      <c r="G85" s="138" t="s">
        <v>68</v>
      </c>
      <c r="H85" s="138" t="s">
        <v>69</v>
      </c>
      <c r="I85" s="156" t="s">
        <v>1982</v>
      </c>
      <c r="J85" s="138" t="s">
        <v>119</v>
      </c>
      <c r="K85" s="138" t="s">
        <v>176</v>
      </c>
      <c r="L85" s="155">
        <v>14</v>
      </c>
      <c r="M85" s="156" t="s">
        <v>1982</v>
      </c>
      <c r="N85" s="155">
        <v>14</v>
      </c>
      <c r="O85" s="156" t="s">
        <v>1982</v>
      </c>
      <c r="P85" s="285">
        <v>80</v>
      </c>
      <c r="Q85" s="138" t="s">
        <v>177</v>
      </c>
      <c r="R85" s="155" t="s">
        <v>20</v>
      </c>
      <c r="S85" s="155"/>
      <c r="T85" s="155"/>
      <c r="U85" s="155"/>
      <c r="V85" s="155"/>
      <c r="W85" s="155"/>
      <c r="X85" s="155"/>
      <c r="Y85" s="155"/>
      <c r="Z85" s="155"/>
      <c r="AA85" s="155"/>
      <c r="AB85" s="155"/>
      <c r="AC85" s="155" t="s">
        <v>86</v>
      </c>
      <c r="AD85" s="155"/>
      <c r="AE85" s="155"/>
      <c r="AF85" s="155"/>
      <c r="AG85" s="155" t="s">
        <v>92</v>
      </c>
      <c r="AH85" s="155" t="s">
        <v>100</v>
      </c>
      <c r="AI85" s="155" t="s">
        <v>94</v>
      </c>
      <c r="AJ85" s="155" t="s">
        <v>95</v>
      </c>
      <c r="AK85" s="156" t="s">
        <v>1769</v>
      </c>
      <c r="AL85" s="155" t="s">
        <v>1770</v>
      </c>
      <c r="AM85" s="155">
        <v>3920</v>
      </c>
      <c r="AN85" s="155">
        <v>13000</v>
      </c>
      <c r="AO85" s="155">
        <v>17000</v>
      </c>
      <c r="AP85" s="155">
        <v>18000</v>
      </c>
      <c r="AQ85" s="155">
        <v>19000</v>
      </c>
      <c r="AR85" s="155">
        <v>19000</v>
      </c>
      <c r="AS85" s="155">
        <v>10540</v>
      </c>
      <c r="AT85" s="155">
        <v>2460</v>
      </c>
      <c r="AU85" s="161">
        <v>17000</v>
      </c>
      <c r="AV85" s="155"/>
      <c r="AW85" s="155"/>
      <c r="AX85" s="155"/>
      <c r="AY85" s="155"/>
      <c r="AZ85" s="155"/>
      <c r="BA85" s="155"/>
      <c r="BB85" s="155"/>
      <c r="BC85" s="155"/>
      <c r="BD85" s="155"/>
      <c r="BE85" s="155"/>
      <c r="BF85" s="155"/>
      <c r="BG85" s="155">
        <v>17000</v>
      </c>
    </row>
    <row r="86" spans="1:59" s="286" customFormat="1" ht="141.75">
      <c r="A86" s="138" t="s">
        <v>63</v>
      </c>
      <c r="B86" s="138" t="s">
        <v>64</v>
      </c>
      <c r="C86" s="138" t="s">
        <v>2752</v>
      </c>
      <c r="D86" s="138" t="s">
        <v>66</v>
      </c>
      <c r="E86" s="138" t="s">
        <v>194</v>
      </c>
      <c r="F86" s="290" t="s">
        <v>2082</v>
      </c>
      <c r="G86" s="138" t="s">
        <v>68</v>
      </c>
      <c r="H86" s="138" t="s">
        <v>69</v>
      </c>
      <c r="I86" s="156" t="s">
        <v>1982</v>
      </c>
      <c r="J86" s="138" t="s">
        <v>96</v>
      </c>
      <c r="K86" s="138" t="s">
        <v>192</v>
      </c>
      <c r="L86" s="155">
        <v>14</v>
      </c>
      <c r="M86" s="156" t="s">
        <v>1982</v>
      </c>
      <c r="N86" s="155">
        <v>14</v>
      </c>
      <c r="O86" s="156" t="s">
        <v>1982</v>
      </c>
      <c r="P86" s="285">
        <v>81</v>
      </c>
      <c r="Q86" s="156" t="s">
        <v>2859</v>
      </c>
      <c r="R86" s="155" t="s">
        <v>20</v>
      </c>
      <c r="S86" s="155"/>
      <c r="T86" s="155"/>
      <c r="U86" s="155"/>
      <c r="V86" s="155" t="s">
        <v>196</v>
      </c>
      <c r="W86" s="155"/>
      <c r="X86" s="155"/>
      <c r="Y86" s="155"/>
      <c r="Z86" s="155"/>
      <c r="AA86" s="155"/>
      <c r="AB86" s="155"/>
      <c r="AC86" s="155"/>
      <c r="AD86" s="155"/>
      <c r="AE86" s="155"/>
      <c r="AF86" s="155"/>
      <c r="AG86" s="155" t="s">
        <v>92</v>
      </c>
      <c r="AH86" s="155" t="s">
        <v>108</v>
      </c>
      <c r="AI86" s="155" t="s">
        <v>137</v>
      </c>
      <c r="AJ86" s="155" t="s">
        <v>81</v>
      </c>
      <c r="AK86" s="156" t="s">
        <v>2860</v>
      </c>
      <c r="AL86" s="155" t="s">
        <v>1771</v>
      </c>
      <c r="AM86" s="155" t="s">
        <v>808</v>
      </c>
      <c r="AN86" s="155">
        <v>20</v>
      </c>
      <c r="AO86" s="155">
        <v>50</v>
      </c>
      <c r="AP86" s="155">
        <v>70</v>
      </c>
      <c r="AQ86" s="155">
        <v>100</v>
      </c>
      <c r="AR86" s="155">
        <v>100</v>
      </c>
      <c r="AS86" s="155">
        <v>100</v>
      </c>
      <c r="AT86" s="155"/>
      <c r="AU86" s="161">
        <v>100</v>
      </c>
      <c r="AV86" s="155"/>
      <c r="AW86" s="155"/>
      <c r="AX86" s="155"/>
      <c r="AY86" s="155"/>
      <c r="AZ86" s="155"/>
      <c r="BA86" s="155"/>
      <c r="BB86" s="155"/>
      <c r="BC86" s="155"/>
      <c r="BD86" s="155"/>
      <c r="BE86" s="155"/>
      <c r="BF86" s="155"/>
      <c r="BG86" s="155">
        <v>100</v>
      </c>
    </row>
    <row r="87" spans="1:59" s="286" customFormat="1" ht="110.25">
      <c r="A87" s="138" t="s">
        <v>63</v>
      </c>
      <c r="B87" s="138" t="s">
        <v>64</v>
      </c>
      <c r="C87" s="138" t="s">
        <v>2752</v>
      </c>
      <c r="D87" s="138" t="s">
        <v>66</v>
      </c>
      <c r="E87" s="138" t="s">
        <v>66</v>
      </c>
      <c r="F87" s="290" t="s">
        <v>2082</v>
      </c>
      <c r="G87" s="138" t="s">
        <v>68</v>
      </c>
      <c r="H87" s="138" t="s">
        <v>69</v>
      </c>
      <c r="I87" s="156" t="s">
        <v>1982</v>
      </c>
      <c r="J87" s="138" t="s">
        <v>239</v>
      </c>
      <c r="K87" s="138" t="s">
        <v>242</v>
      </c>
      <c r="L87" s="155">
        <v>14</v>
      </c>
      <c r="M87" s="156" t="s">
        <v>1982</v>
      </c>
      <c r="N87" s="155">
        <v>14</v>
      </c>
      <c r="O87" s="156" t="s">
        <v>1982</v>
      </c>
      <c r="P87" s="285">
        <v>82</v>
      </c>
      <c r="Q87" s="138" t="s">
        <v>243</v>
      </c>
      <c r="R87" s="155" t="s">
        <v>74</v>
      </c>
      <c r="S87" s="155" t="s">
        <v>86</v>
      </c>
      <c r="T87" s="155"/>
      <c r="U87" s="155" t="s">
        <v>76</v>
      </c>
      <c r="V87" s="155" t="s">
        <v>196</v>
      </c>
      <c r="W87" s="155"/>
      <c r="X87" s="155"/>
      <c r="Y87" s="155"/>
      <c r="Z87" s="155"/>
      <c r="AA87" s="155"/>
      <c r="AB87" s="155"/>
      <c r="AC87" s="155"/>
      <c r="AD87" s="155"/>
      <c r="AE87" s="155"/>
      <c r="AF87" s="155"/>
      <c r="AG87" s="155" t="s">
        <v>92</v>
      </c>
      <c r="AH87" s="155" t="s">
        <v>108</v>
      </c>
      <c r="AI87" s="155" t="s">
        <v>101</v>
      </c>
      <c r="AJ87" s="155" t="s">
        <v>95</v>
      </c>
      <c r="AK87" s="156" t="s">
        <v>244</v>
      </c>
      <c r="AL87" s="155" t="s">
        <v>1771</v>
      </c>
      <c r="AM87" s="155">
        <v>68080</v>
      </c>
      <c r="AN87" s="155">
        <v>110000</v>
      </c>
      <c r="AO87" s="155">
        <v>260000</v>
      </c>
      <c r="AP87" s="155">
        <v>400000</v>
      </c>
      <c r="AQ87" s="155">
        <v>500000</v>
      </c>
      <c r="AR87" s="155">
        <v>500000</v>
      </c>
      <c r="AS87" s="155">
        <v>75727</v>
      </c>
      <c r="AT87" s="155">
        <v>34273</v>
      </c>
      <c r="AU87" s="161">
        <v>260000</v>
      </c>
      <c r="AV87" s="155"/>
      <c r="AW87" s="155"/>
      <c r="AX87" s="155"/>
      <c r="AY87" s="155"/>
      <c r="AZ87" s="155"/>
      <c r="BA87" s="155"/>
      <c r="BB87" s="155"/>
      <c r="BC87" s="155"/>
      <c r="BD87" s="155"/>
      <c r="BE87" s="155"/>
      <c r="BF87" s="155"/>
      <c r="BG87" s="155">
        <v>260000</v>
      </c>
    </row>
    <row r="88" spans="1:59" s="286" customFormat="1" ht="110.25">
      <c r="A88" s="138" t="s">
        <v>63</v>
      </c>
      <c r="B88" s="138" t="s">
        <v>64</v>
      </c>
      <c r="C88" s="138" t="s">
        <v>2752</v>
      </c>
      <c r="D88" s="138" t="s">
        <v>66</v>
      </c>
      <c r="E88" s="138" t="s">
        <v>66</v>
      </c>
      <c r="F88" s="290" t="s">
        <v>2082</v>
      </c>
      <c r="G88" s="138" t="s">
        <v>253</v>
      </c>
      <c r="H88" s="138" t="s">
        <v>405</v>
      </c>
      <c r="I88" s="156" t="s">
        <v>1982</v>
      </c>
      <c r="J88" s="138" t="s">
        <v>743</v>
      </c>
      <c r="K88" s="138" t="s">
        <v>432</v>
      </c>
      <c r="L88" s="155">
        <v>14</v>
      </c>
      <c r="M88" s="156" t="s">
        <v>1982</v>
      </c>
      <c r="N88" s="155">
        <v>14</v>
      </c>
      <c r="O88" s="156" t="s">
        <v>1982</v>
      </c>
      <c r="P88" s="285">
        <v>83</v>
      </c>
      <c r="Q88" s="138" t="s">
        <v>464</v>
      </c>
      <c r="R88" s="155" t="s">
        <v>255</v>
      </c>
      <c r="S88" s="155"/>
      <c r="T88" s="155"/>
      <c r="U88" s="155"/>
      <c r="V88" s="155"/>
      <c r="W88" s="155"/>
      <c r="X88" s="155"/>
      <c r="Y88" s="155"/>
      <c r="Z88" s="155"/>
      <c r="AA88" s="155"/>
      <c r="AB88" s="155"/>
      <c r="AC88" s="155"/>
      <c r="AD88" s="155"/>
      <c r="AE88" s="155"/>
      <c r="AF88" s="155"/>
      <c r="AG88" s="155" t="s">
        <v>92</v>
      </c>
      <c r="AH88" s="155" t="s">
        <v>108</v>
      </c>
      <c r="AI88" s="155" t="s">
        <v>80</v>
      </c>
      <c r="AJ88" s="155" t="s">
        <v>81</v>
      </c>
      <c r="AK88" s="156" t="s">
        <v>465</v>
      </c>
      <c r="AL88" s="155" t="s">
        <v>1771</v>
      </c>
      <c r="AM88" s="155">
        <v>60</v>
      </c>
      <c r="AN88" s="155">
        <v>61</v>
      </c>
      <c r="AO88" s="155">
        <v>62</v>
      </c>
      <c r="AP88" s="155">
        <v>63</v>
      </c>
      <c r="AQ88" s="155">
        <v>64</v>
      </c>
      <c r="AR88" s="155">
        <v>64</v>
      </c>
      <c r="AS88" s="155">
        <v>45</v>
      </c>
      <c r="AT88" s="155"/>
      <c r="AU88" s="161">
        <v>0</v>
      </c>
      <c r="AV88" s="155"/>
      <c r="AW88" s="155"/>
      <c r="AX88" s="155"/>
      <c r="AY88" s="155"/>
      <c r="AZ88" s="155"/>
      <c r="BA88" s="155"/>
      <c r="BB88" s="155"/>
      <c r="BC88" s="155"/>
      <c r="BD88" s="155"/>
      <c r="BE88" s="155"/>
      <c r="BF88" s="155"/>
      <c r="BG88" s="155">
        <v>0</v>
      </c>
    </row>
    <row r="89" spans="1:59" s="286" customFormat="1" ht="110.25">
      <c r="A89" s="138" t="s">
        <v>63</v>
      </c>
      <c r="B89" s="138" t="s">
        <v>64</v>
      </c>
      <c r="C89" s="138" t="s">
        <v>2752</v>
      </c>
      <c r="D89" s="138" t="s">
        <v>66</v>
      </c>
      <c r="E89" s="138" t="s">
        <v>66</v>
      </c>
      <c r="F89" s="290" t="s">
        <v>2082</v>
      </c>
      <c r="G89" s="138" t="s">
        <v>253</v>
      </c>
      <c r="H89" s="138" t="s">
        <v>405</v>
      </c>
      <c r="I89" s="156" t="s">
        <v>1982</v>
      </c>
      <c r="J89" s="138" t="s">
        <v>743</v>
      </c>
      <c r="K89" s="138" t="s">
        <v>432</v>
      </c>
      <c r="L89" s="155">
        <v>14</v>
      </c>
      <c r="M89" s="156" t="s">
        <v>1982</v>
      </c>
      <c r="N89" s="155">
        <v>14</v>
      </c>
      <c r="O89" s="156" t="s">
        <v>1982</v>
      </c>
      <c r="P89" s="285">
        <v>84</v>
      </c>
      <c r="Q89" s="138" t="s">
        <v>466</v>
      </c>
      <c r="R89" s="155" t="s">
        <v>255</v>
      </c>
      <c r="S89" s="155"/>
      <c r="T89" s="155"/>
      <c r="U89" s="155"/>
      <c r="V89" s="155"/>
      <c r="W89" s="155"/>
      <c r="X89" s="155"/>
      <c r="Y89" s="155"/>
      <c r="Z89" s="155"/>
      <c r="AA89" s="155"/>
      <c r="AB89" s="155"/>
      <c r="AC89" s="155"/>
      <c r="AD89" s="155"/>
      <c r="AE89" s="155"/>
      <c r="AF89" s="155"/>
      <c r="AG89" s="155" t="s">
        <v>92</v>
      </c>
      <c r="AH89" s="155" t="s">
        <v>108</v>
      </c>
      <c r="AI89" s="155" t="s">
        <v>94</v>
      </c>
      <c r="AJ89" s="155" t="s">
        <v>81</v>
      </c>
      <c r="AK89" s="156" t="s">
        <v>467</v>
      </c>
      <c r="AL89" s="155" t="s">
        <v>1771</v>
      </c>
      <c r="AM89" s="155">
        <v>60</v>
      </c>
      <c r="AN89" s="155">
        <v>61</v>
      </c>
      <c r="AO89" s="155">
        <v>62</v>
      </c>
      <c r="AP89" s="155">
        <v>63</v>
      </c>
      <c r="AQ89" s="155">
        <v>64</v>
      </c>
      <c r="AR89" s="155">
        <v>64</v>
      </c>
      <c r="AS89" s="155">
        <v>45</v>
      </c>
      <c r="AT89" s="155"/>
      <c r="AU89" s="161">
        <v>0</v>
      </c>
      <c r="AV89" s="155"/>
      <c r="AW89" s="155"/>
      <c r="AX89" s="155"/>
      <c r="AY89" s="155"/>
      <c r="AZ89" s="155"/>
      <c r="BA89" s="155"/>
      <c r="BB89" s="155"/>
      <c r="BC89" s="155"/>
      <c r="BD89" s="155"/>
      <c r="BE89" s="155"/>
      <c r="BF89" s="155"/>
      <c r="BG89" s="155">
        <v>0</v>
      </c>
    </row>
    <row r="90" spans="1:59" s="286" customFormat="1" ht="126">
      <c r="A90" s="138" t="s">
        <v>63</v>
      </c>
      <c r="B90" s="138" t="s">
        <v>64</v>
      </c>
      <c r="C90" s="138" t="s">
        <v>2752</v>
      </c>
      <c r="D90" s="138" t="s">
        <v>66</v>
      </c>
      <c r="E90" s="138" t="s">
        <v>66</v>
      </c>
      <c r="F90" s="290" t="s">
        <v>2082</v>
      </c>
      <c r="G90" s="138" t="s">
        <v>253</v>
      </c>
      <c r="H90" s="138" t="s">
        <v>405</v>
      </c>
      <c r="I90" s="156" t="s">
        <v>1982</v>
      </c>
      <c r="J90" s="138" t="s">
        <v>743</v>
      </c>
      <c r="K90" s="138" t="s">
        <v>432</v>
      </c>
      <c r="L90" s="155">
        <v>14</v>
      </c>
      <c r="M90" s="156" t="s">
        <v>1982</v>
      </c>
      <c r="N90" s="155">
        <v>14</v>
      </c>
      <c r="O90" s="156" t="s">
        <v>1982</v>
      </c>
      <c r="P90" s="285">
        <v>85</v>
      </c>
      <c r="Q90" s="138" t="s">
        <v>468</v>
      </c>
      <c r="R90" s="155" t="s">
        <v>255</v>
      </c>
      <c r="S90" s="155"/>
      <c r="T90" s="155"/>
      <c r="U90" s="155"/>
      <c r="V90" s="155"/>
      <c r="W90" s="155"/>
      <c r="X90" s="155"/>
      <c r="Y90" s="155"/>
      <c r="Z90" s="155"/>
      <c r="AA90" s="155"/>
      <c r="AB90" s="155"/>
      <c r="AC90" s="155"/>
      <c r="AD90" s="155"/>
      <c r="AE90" s="155"/>
      <c r="AF90" s="155"/>
      <c r="AG90" s="155" t="s">
        <v>92</v>
      </c>
      <c r="AH90" s="155" t="s">
        <v>108</v>
      </c>
      <c r="AI90" s="155" t="s">
        <v>80</v>
      </c>
      <c r="AJ90" s="155" t="s">
        <v>81</v>
      </c>
      <c r="AK90" s="156" t="s">
        <v>469</v>
      </c>
      <c r="AL90" s="155" t="s">
        <v>1771</v>
      </c>
      <c r="AM90" s="155">
        <v>29</v>
      </c>
      <c r="AN90" s="155">
        <v>30</v>
      </c>
      <c r="AO90" s="155">
        <v>31</v>
      </c>
      <c r="AP90" s="155">
        <v>32</v>
      </c>
      <c r="AQ90" s="155">
        <v>33</v>
      </c>
      <c r="AR90" s="155">
        <v>33</v>
      </c>
      <c r="AS90" s="155"/>
      <c r="AT90" s="155"/>
      <c r="AU90" s="161">
        <v>0</v>
      </c>
      <c r="AV90" s="155"/>
      <c r="AW90" s="155"/>
      <c r="AX90" s="155"/>
      <c r="AY90" s="155"/>
      <c r="AZ90" s="155"/>
      <c r="BA90" s="155"/>
      <c r="BB90" s="155"/>
      <c r="BC90" s="155"/>
      <c r="BD90" s="155"/>
      <c r="BE90" s="155"/>
      <c r="BF90" s="155"/>
      <c r="BG90" s="155">
        <v>0</v>
      </c>
    </row>
    <row r="91" spans="1:59" s="286" customFormat="1" ht="110.25">
      <c r="A91" s="138" t="s">
        <v>63</v>
      </c>
      <c r="B91" s="138" t="s">
        <v>64</v>
      </c>
      <c r="C91" s="138" t="s">
        <v>2752</v>
      </c>
      <c r="D91" s="138" t="s">
        <v>66</v>
      </c>
      <c r="E91" s="138" t="s">
        <v>66</v>
      </c>
      <c r="F91" s="290" t="s">
        <v>2082</v>
      </c>
      <c r="G91" s="138" t="s">
        <v>253</v>
      </c>
      <c r="H91" s="138" t="s">
        <v>405</v>
      </c>
      <c r="I91" s="156" t="s">
        <v>1982</v>
      </c>
      <c r="J91" s="138" t="s">
        <v>743</v>
      </c>
      <c r="K91" s="138" t="s">
        <v>432</v>
      </c>
      <c r="L91" s="155">
        <v>14</v>
      </c>
      <c r="M91" s="156" t="s">
        <v>1982</v>
      </c>
      <c r="N91" s="155">
        <v>14</v>
      </c>
      <c r="O91" s="156" t="s">
        <v>1982</v>
      </c>
      <c r="P91" s="285">
        <v>86</v>
      </c>
      <c r="Q91" s="138" t="s">
        <v>470</v>
      </c>
      <c r="R91" s="155" t="s">
        <v>255</v>
      </c>
      <c r="S91" s="155"/>
      <c r="T91" s="155"/>
      <c r="U91" s="155"/>
      <c r="V91" s="155"/>
      <c r="W91" s="155"/>
      <c r="X91" s="155"/>
      <c r="Y91" s="155"/>
      <c r="Z91" s="155"/>
      <c r="AA91" s="155"/>
      <c r="AB91" s="155"/>
      <c r="AC91" s="155"/>
      <c r="AD91" s="155"/>
      <c r="AE91" s="155"/>
      <c r="AF91" s="155"/>
      <c r="AG91" s="155" t="s">
        <v>92</v>
      </c>
      <c r="AH91" s="155" t="s">
        <v>108</v>
      </c>
      <c r="AI91" s="155" t="s">
        <v>94</v>
      </c>
      <c r="AJ91" s="155" t="s">
        <v>81</v>
      </c>
      <c r="AK91" s="156" t="s">
        <v>471</v>
      </c>
      <c r="AL91" s="155" t="s">
        <v>1771</v>
      </c>
      <c r="AM91" s="155">
        <v>61</v>
      </c>
      <c r="AN91" s="155">
        <v>62</v>
      </c>
      <c r="AO91" s="155">
        <v>63</v>
      </c>
      <c r="AP91" s="155">
        <v>64</v>
      </c>
      <c r="AQ91" s="155">
        <v>65</v>
      </c>
      <c r="AR91" s="155">
        <v>65</v>
      </c>
      <c r="AS91" s="155">
        <v>48</v>
      </c>
      <c r="AT91" s="155"/>
      <c r="AU91" s="161">
        <v>0</v>
      </c>
      <c r="AV91" s="155"/>
      <c r="AW91" s="155"/>
      <c r="AX91" s="155"/>
      <c r="AY91" s="155"/>
      <c r="AZ91" s="155"/>
      <c r="BA91" s="155"/>
      <c r="BB91" s="155"/>
      <c r="BC91" s="155"/>
      <c r="BD91" s="155"/>
      <c r="BE91" s="155"/>
      <c r="BF91" s="155"/>
      <c r="BG91" s="155">
        <v>0</v>
      </c>
    </row>
    <row r="92" spans="1:59" s="286" customFormat="1" ht="110.25">
      <c r="A92" s="138" t="s">
        <v>63</v>
      </c>
      <c r="B92" s="138" t="s">
        <v>64</v>
      </c>
      <c r="C92" s="138" t="s">
        <v>2752</v>
      </c>
      <c r="D92" s="138" t="s">
        <v>66</v>
      </c>
      <c r="E92" s="138" t="s">
        <v>175</v>
      </c>
      <c r="F92" s="290" t="s">
        <v>2082</v>
      </c>
      <c r="G92" s="138" t="s">
        <v>560</v>
      </c>
      <c r="H92" s="138" t="s">
        <v>561</v>
      </c>
      <c r="I92" s="156" t="s">
        <v>1982</v>
      </c>
      <c r="J92" s="138" t="s">
        <v>562</v>
      </c>
      <c r="K92" s="138" t="s">
        <v>637</v>
      </c>
      <c r="L92" s="155">
        <v>14</v>
      </c>
      <c r="M92" s="156" t="s">
        <v>1982</v>
      </c>
      <c r="N92" s="155">
        <v>14</v>
      </c>
      <c r="O92" s="156" t="s">
        <v>1982</v>
      </c>
      <c r="P92" s="285">
        <v>87</v>
      </c>
      <c r="Q92" s="138" t="s">
        <v>1772</v>
      </c>
      <c r="R92" s="155" t="s">
        <v>20</v>
      </c>
      <c r="S92" s="155"/>
      <c r="T92" s="155"/>
      <c r="U92" s="155"/>
      <c r="V92" s="155"/>
      <c r="W92" s="155"/>
      <c r="X92" s="155"/>
      <c r="Y92" s="155"/>
      <c r="Z92" s="155"/>
      <c r="AA92" s="155"/>
      <c r="AB92" s="155"/>
      <c r="AC92" s="155"/>
      <c r="AD92" s="155"/>
      <c r="AE92" s="155"/>
      <c r="AF92" s="155"/>
      <c r="AG92" s="155" t="s">
        <v>92</v>
      </c>
      <c r="AH92" s="155" t="s">
        <v>108</v>
      </c>
      <c r="AI92" s="155" t="s">
        <v>94</v>
      </c>
      <c r="AJ92" s="155" t="s">
        <v>95</v>
      </c>
      <c r="AK92" s="156" t="s">
        <v>1773</v>
      </c>
      <c r="AL92" s="155" t="s">
        <v>1770</v>
      </c>
      <c r="AM92" s="155">
        <v>2222</v>
      </c>
      <c r="AN92" s="155">
        <v>2900</v>
      </c>
      <c r="AO92" s="155">
        <v>3600</v>
      </c>
      <c r="AP92" s="155">
        <v>4300</v>
      </c>
      <c r="AQ92" s="155">
        <v>5000</v>
      </c>
      <c r="AR92" s="155">
        <v>5000</v>
      </c>
      <c r="AS92" s="155"/>
      <c r="AT92" s="155">
        <v>2900</v>
      </c>
      <c r="AU92" s="161">
        <v>3600</v>
      </c>
      <c r="AV92" s="155"/>
      <c r="AW92" s="155"/>
      <c r="AX92" s="155"/>
      <c r="AY92" s="155"/>
      <c r="AZ92" s="155"/>
      <c r="BA92" s="155"/>
      <c r="BB92" s="155"/>
      <c r="BC92" s="155"/>
      <c r="BD92" s="155"/>
      <c r="BE92" s="155"/>
      <c r="BF92" s="155"/>
      <c r="BG92" s="155">
        <v>3600</v>
      </c>
    </row>
    <row r="93" spans="1:59" s="286" customFormat="1" ht="110.25">
      <c r="A93" s="138" t="s">
        <v>63</v>
      </c>
      <c r="B93" s="138" t="s">
        <v>64</v>
      </c>
      <c r="C93" s="138" t="s">
        <v>2752</v>
      </c>
      <c r="D93" s="138" t="s">
        <v>117</v>
      </c>
      <c r="E93" s="138" t="s">
        <v>117</v>
      </c>
      <c r="F93" s="287" t="s">
        <v>2081</v>
      </c>
      <c r="G93" s="138" t="s">
        <v>560</v>
      </c>
      <c r="H93" s="138" t="s">
        <v>475</v>
      </c>
      <c r="I93" s="156" t="s">
        <v>2069</v>
      </c>
      <c r="J93" s="138" t="s">
        <v>543</v>
      </c>
      <c r="K93" s="138" t="s">
        <v>543</v>
      </c>
      <c r="L93" s="155">
        <v>6</v>
      </c>
      <c r="M93" s="156" t="s">
        <v>2069</v>
      </c>
      <c r="N93" s="155">
        <v>6</v>
      </c>
      <c r="O93" s="156" t="s">
        <v>2069</v>
      </c>
      <c r="P93" s="285">
        <v>88</v>
      </c>
      <c r="Q93" s="138" t="s">
        <v>2022</v>
      </c>
      <c r="R93" s="155" t="s">
        <v>20</v>
      </c>
      <c r="S93" s="155"/>
      <c r="T93" s="155"/>
      <c r="U93" s="155"/>
      <c r="V93" s="155"/>
      <c r="W93" s="155"/>
      <c r="X93" s="155"/>
      <c r="Y93" s="155"/>
      <c r="Z93" s="155"/>
      <c r="AA93" s="155"/>
      <c r="AB93" s="155"/>
      <c r="AC93" s="155"/>
      <c r="AD93" s="155"/>
      <c r="AE93" s="155"/>
      <c r="AF93" s="155"/>
      <c r="AG93" s="155" t="s">
        <v>78</v>
      </c>
      <c r="AH93" s="155" t="s">
        <v>108</v>
      </c>
      <c r="AI93" s="155" t="s">
        <v>94</v>
      </c>
      <c r="AJ93" s="155" t="s">
        <v>81</v>
      </c>
      <c r="AK93" s="156" t="s">
        <v>1774</v>
      </c>
      <c r="AL93" s="155" t="s">
        <v>1775</v>
      </c>
      <c r="AM93" s="155">
        <v>0</v>
      </c>
      <c r="AN93" s="155">
        <v>0</v>
      </c>
      <c r="AO93" s="155">
        <v>100</v>
      </c>
      <c r="AP93" s="155">
        <v>100</v>
      </c>
      <c r="AQ93" s="155">
        <v>100</v>
      </c>
      <c r="AR93" s="155">
        <v>100</v>
      </c>
      <c r="AS93" s="155"/>
      <c r="AT93" s="155"/>
      <c r="AU93" s="161"/>
      <c r="AV93" s="155"/>
      <c r="AW93" s="155"/>
      <c r="AX93" s="155"/>
      <c r="AY93" s="155">
        <v>30</v>
      </c>
      <c r="AZ93" s="155"/>
      <c r="BA93" s="155"/>
      <c r="BB93" s="155"/>
      <c r="BC93" s="155">
        <v>40</v>
      </c>
      <c r="BD93" s="155"/>
      <c r="BE93" s="155"/>
      <c r="BF93" s="155"/>
      <c r="BG93" s="155">
        <v>30</v>
      </c>
    </row>
    <row r="94" spans="1:59" s="286" customFormat="1" ht="110.25">
      <c r="A94" s="138" t="s">
        <v>63</v>
      </c>
      <c r="B94" s="138" t="s">
        <v>64</v>
      </c>
      <c r="C94" s="138" t="s">
        <v>2752</v>
      </c>
      <c r="D94" s="138" t="s">
        <v>117</v>
      </c>
      <c r="E94" s="138" t="s">
        <v>580</v>
      </c>
      <c r="F94" s="287" t="s">
        <v>2081</v>
      </c>
      <c r="G94" s="138" t="s">
        <v>560</v>
      </c>
      <c r="H94" s="138" t="s">
        <v>561</v>
      </c>
      <c r="I94" s="156" t="s">
        <v>2069</v>
      </c>
      <c r="J94" s="138" t="s">
        <v>563</v>
      </c>
      <c r="K94" s="138" t="s">
        <v>563</v>
      </c>
      <c r="L94" s="285">
        <v>6</v>
      </c>
      <c r="M94" s="156" t="s">
        <v>2069</v>
      </c>
      <c r="N94" s="285">
        <v>6</v>
      </c>
      <c r="O94" s="156" t="s">
        <v>2069</v>
      </c>
      <c r="P94" s="285">
        <v>89</v>
      </c>
      <c r="Q94" s="138" t="s">
        <v>1776</v>
      </c>
      <c r="R94" s="155" t="s">
        <v>20</v>
      </c>
      <c r="S94" s="155"/>
      <c r="T94" s="155"/>
      <c r="U94" s="155"/>
      <c r="V94" s="155"/>
      <c r="W94" s="155"/>
      <c r="X94" s="155"/>
      <c r="Y94" s="155"/>
      <c r="Z94" s="155"/>
      <c r="AA94" s="155"/>
      <c r="AB94" s="155"/>
      <c r="AC94" s="155"/>
      <c r="AD94" s="155"/>
      <c r="AE94" s="155"/>
      <c r="AF94" s="155"/>
      <c r="AG94" s="155" t="s">
        <v>92</v>
      </c>
      <c r="AH94" s="155" t="s">
        <v>108</v>
      </c>
      <c r="AI94" s="155" t="s">
        <v>94</v>
      </c>
      <c r="AJ94" s="156" t="s">
        <v>95</v>
      </c>
      <c r="AK94" s="156" t="s">
        <v>1777</v>
      </c>
      <c r="AL94" s="155" t="s">
        <v>1778</v>
      </c>
      <c r="AM94" s="155">
        <v>0</v>
      </c>
      <c r="AN94" s="155">
        <v>0</v>
      </c>
      <c r="AO94" s="155">
        <v>96</v>
      </c>
      <c r="AP94" s="155">
        <v>96</v>
      </c>
      <c r="AQ94" s="155">
        <v>96</v>
      </c>
      <c r="AR94" s="155">
        <v>96</v>
      </c>
      <c r="AS94" s="155"/>
      <c r="AT94" s="155"/>
      <c r="AU94" s="161">
        <v>96</v>
      </c>
      <c r="AV94" s="155"/>
      <c r="AW94" s="155"/>
      <c r="AX94" s="155"/>
      <c r="AY94" s="155"/>
      <c r="AZ94" s="155"/>
      <c r="BA94" s="155"/>
      <c r="BB94" s="155"/>
      <c r="BC94" s="155"/>
      <c r="BD94" s="155"/>
      <c r="BE94" s="155"/>
      <c r="BF94" s="155"/>
      <c r="BG94" s="155">
        <v>96</v>
      </c>
    </row>
    <row r="95" spans="1:59" s="286" customFormat="1" ht="110.25">
      <c r="A95" s="138" t="s">
        <v>63</v>
      </c>
      <c r="B95" s="138" t="s">
        <v>64</v>
      </c>
      <c r="C95" s="138" t="s">
        <v>2752</v>
      </c>
      <c r="D95" s="138" t="s">
        <v>117</v>
      </c>
      <c r="E95" s="138" t="s">
        <v>592</v>
      </c>
      <c r="F95" s="287" t="s">
        <v>2081</v>
      </c>
      <c r="G95" s="138" t="s">
        <v>560</v>
      </c>
      <c r="H95" s="138" t="s">
        <v>561</v>
      </c>
      <c r="I95" s="156" t="s">
        <v>2069</v>
      </c>
      <c r="J95" s="138" t="s">
        <v>562</v>
      </c>
      <c r="K95" s="138" t="s">
        <v>563</v>
      </c>
      <c r="L95" s="155">
        <v>6</v>
      </c>
      <c r="M95" s="156" t="s">
        <v>2069</v>
      </c>
      <c r="N95" s="155">
        <v>6</v>
      </c>
      <c r="O95" s="156" t="s">
        <v>2069</v>
      </c>
      <c r="P95" s="285">
        <v>90</v>
      </c>
      <c r="Q95" s="138" t="s">
        <v>1779</v>
      </c>
      <c r="R95" s="155" t="s">
        <v>1780</v>
      </c>
      <c r="S95" s="155"/>
      <c r="T95" s="155"/>
      <c r="U95" s="155"/>
      <c r="V95" s="155"/>
      <c r="W95" s="155"/>
      <c r="X95" s="155"/>
      <c r="Y95" s="155"/>
      <c r="Z95" s="155"/>
      <c r="AA95" s="155"/>
      <c r="AB95" s="155"/>
      <c r="AC95" s="155"/>
      <c r="AD95" s="155"/>
      <c r="AE95" s="155"/>
      <c r="AF95" s="155"/>
      <c r="AG95" s="155" t="s">
        <v>78</v>
      </c>
      <c r="AH95" s="155"/>
      <c r="AI95" s="155" t="s">
        <v>203</v>
      </c>
      <c r="AJ95" s="155" t="s">
        <v>95</v>
      </c>
      <c r="AK95" s="156" t="s">
        <v>2023</v>
      </c>
      <c r="AL95" s="155" t="s">
        <v>1781</v>
      </c>
      <c r="AM95" s="155">
        <v>39</v>
      </c>
      <c r="AN95" s="155">
        <v>29</v>
      </c>
      <c r="AO95" s="155">
        <v>20</v>
      </c>
      <c r="AP95" s="155">
        <v>15</v>
      </c>
      <c r="AQ95" s="155">
        <v>10</v>
      </c>
      <c r="AR95" s="155">
        <v>10</v>
      </c>
      <c r="AS95" s="155"/>
      <c r="AT95" s="155"/>
      <c r="AU95" s="161">
        <v>20</v>
      </c>
      <c r="AV95" s="155"/>
      <c r="AW95" s="155"/>
      <c r="AX95" s="155"/>
      <c r="AY95" s="155"/>
      <c r="AZ95" s="155"/>
      <c r="BA95" s="155"/>
      <c r="BB95" s="155">
        <v>20</v>
      </c>
      <c r="BC95" s="155"/>
      <c r="BD95" s="155"/>
      <c r="BE95" s="155"/>
      <c r="BF95" s="155"/>
      <c r="BG95" s="155"/>
    </row>
    <row r="96" spans="1:59" s="286" customFormat="1" ht="110.25">
      <c r="A96" s="138" t="s">
        <v>63</v>
      </c>
      <c r="B96" s="138" t="s">
        <v>64</v>
      </c>
      <c r="C96" s="138" t="s">
        <v>2752</v>
      </c>
      <c r="D96" s="138" t="s">
        <v>117</v>
      </c>
      <c r="E96" s="138" t="s">
        <v>592</v>
      </c>
      <c r="F96" s="287" t="s">
        <v>2081</v>
      </c>
      <c r="G96" s="138" t="s">
        <v>560</v>
      </c>
      <c r="H96" s="138" t="s">
        <v>561</v>
      </c>
      <c r="I96" s="156" t="s">
        <v>2069</v>
      </c>
      <c r="J96" s="138" t="s">
        <v>562</v>
      </c>
      <c r="K96" s="138" t="s">
        <v>563</v>
      </c>
      <c r="L96" s="155">
        <v>6</v>
      </c>
      <c r="M96" s="156" t="s">
        <v>2069</v>
      </c>
      <c r="N96" s="155">
        <v>6</v>
      </c>
      <c r="O96" s="156" t="s">
        <v>2069</v>
      </c>
      <c r="P96" s="285">
        <v>91</v>
      </c>
      <c r="Q96" s="138" t="s">
        <v>1782</v>
      </c>
      <c r="R96" s="155" t="s">
        <v>1780</v>
      </c>
      <c r="S96" s="155" t="s">
        <v>86</v>
      </c>
      <c r="T96" s="155"/>
      <c r="U96" s="155"/>
      <c r="V96" s="155"/>
      <c r="W96" s="155"/>
      <c r="X96" s="155"/>
      <c r="Y96" s="155"/>
      <c r="Z96" s="155"/>
      <c r="AA96" s="155"/>
      <c r="AB96" s="155"/>
      <c r="AC96" s="155"/>
      <c r="AD96" s="155"/>
      <c r="AE96" s="155"/>
      <c r="AF96" s="155"/>
      <c r="AG96" s="155" t="s">
        <v>78</v>
      </c>
      <c r="AH96" s="155" t="s">
        <v>108</v>
      </c>
      <c r="AI96" s="155" t="s">
        <v>94</v>
      </c>
      <c r="AJ96" s="155" t="s">
        <v>95</v>
      </c>
      <c r="AK96" s="156" t="s">
        <v>1783</v>
      </c>
      <c r="AL96" s="155" t="s">
        <v>1784</v>
      </c>
      <c r="AM96" s="155">
        <v>96</v>
      </c>
      <c r="AN96" s="155">
        <v>100</v>
      </c>
      <c r="AO96" s="155">
        <v>100</v>
      </c>
      <c r="AP96" s="155">
        <v>100</v>
      </c>
      <c r="AQ96" s="155">
        <v>100</v>
      </c>
      <c r="AR96" s="155">
        <v>100</v>
      </c>
      <c r="AS96" s="155"/>
      <c r="AT96" s="155"/>
      <c r="AU96" s="161"/>
      <c r="AV96" s="155"/>
      <c r="AW96" s="155"/>
      <c r="AX96" s="155"/>
      <c r="AY96" s="155">
        <v>10</v>
      </c>
      <c r="AZ96" s="155">
        <v>20</v>
      </c>
      <c r="BA96" s="155">
        <v>30</v>
      </c>
      <c r="BB96" s="155">
        <v>46</v>
      </c>
      <c r="BC96" s="155">
        <v>56</v>
      </c>
      <c r="BD96" s="155">
        <v>66</v>
      </c>
      <c r="BE96" s="155">
        <v>76</v>
      </c>
      <c r="BF96" s="155">
        <v>86</v>
      </c>
      <c r="BG96" s="155">
        <v>96</v>
      </c>
    </row>
    <row r="97" spans="1:59" s="286" customFormat="1" ht="110.25">
      <c r="A97" s="138" t="s">
        <v>63</v>
      </c>
      <c r="B97" s="138" t="s">
        <v>64</v>
      </c>
      <c r="C97" s="138" t="s">
        <v>2752</v>
      </c>
      <c r="D97" s="138" t="s">
        <v>117</v>
      </c>
      <c r="E97" s="138" t="s">
        <v>118</v>
      </c>
      <c r="F97" s="287" t="s">
        <v>2081</v>
      </c>
      <c r="G97" s="138" t="s">
        <v>560</v>
      </c>
      <c r="H97" s="138" t="s">
        <v>561</v>
      </c>
      <c r="I97" s="156" t="s">
        <v>2069</v>
      </c>
      <c r="J97" s="138" t="s">
        <v>562</v>
      </c>
      <c r="K97" s="138" t="s">
        <v>563</v>
      </c>
      <c r="L97" s="155">
        <v>6</v>
      </c>
      <c r="M97" s="156" t="s">
        <v>2069</v>
      </c>
      <c r="N97" s="155">
        <v>6</v>
      </c>
      <c r="O97" s="156" t="s">
        <v>2069</v>
      </c>
      <c r="P97" s="285">
        <v>92</v>
      </c>
      <c r="Q97" s="138" t="s">
        <v>1785</v>
      </c>
      <c r="R97" s="155" t="s">
        <v>20</v>
      </c>
      <c r="S97" s="155"/>
      <c r="T97" s="155"/>
      <c r="U97" s="155"/>
      <c r="V97" s="155"/>
      <c r="W97" s="155"/>
      <c r="X97" s="155"/>
      <c r="Y97" s="155"/>
      <c r="Z97" s="155"/>
      <c r="AA97" s="155"/>
      <c r="AB97" s="155"/>
      <c r="AC97" s="155"/>
      <c r="AD97" s="155"/>
      <c r="AE97" s="155"/>
      <c r="AF97" s="155"/>
      <c r="AG97" s="155" t="s">
        <v>78</v>
      </c>
      <c r="AH97" s="155" t="s">
        <v>111</v>
      </c>
      <c r="AI97" s="155" t="s">
        <v>94</v>
      </c>
      <c r="AJ97" s="155" t="s">
        <v>81</v>
      </c>
      <c r="AK97" s="156" t="s">
        <v>1786</v>
      </c>
      <c r="AL97" s="155" t="s">
        <v>1787</v>
      </c>
      <c r="AM97" s="155"/>
      <c r="AN97" s="155">
        <v>32</v>
      </c>
      <c r="AO97" s="155">
        <v>54</v>
      </c>
      <c r="AP97" s="155">
        <v>77</v>
      </c>
      <c r="AQ97" s="155">
        <v>100</v>
      </c>
      <c r="AR97" s="155">
        <v>100</v>
      </c>
      <c r="AS97" s="155"/>
      <c r="AT97" s="155"/>
      <c r="AU97" s="161">
        <v>54</v>
      </c>
      <c r="AV97" s="155"/>
      <c r="AW97" s="155"/>
      <c r="AX97" s="155"/>
      <c r="AY97" s="155"/>
      <c r="AZ97" s="155"/>
      <c r="BA97" s="155"/>
      <c r="BB97" s="155"/>
      <c r="BC97" s="155"/>
      <c r="BD97" s="155"/>
      <c r="BE97" s="155"/>
      <c r="BF97" s="155"/>
      <c r="BG97" s="155">
        <v>54</v>
      </c>
    </row>
    <row r="98" spans="1:59" s="286" customFormat="1" ht="110.25">
      <c r="A98" s="138" t="s">
        <v>63</v>
      </c>
      <c r="B98" s="138" t="s">
        <v>64</v>
      </c>
      <c r="C98" s="138" t="s">
        <v>2752</v>
      </c>
      <c r="D98" s="138" t="s">
        <v>117</v>
      </c>
      <c r="E98" s="138" t="s">
        <v>118</v>
      </c>
      <c r="F98" s="287" t="s">
        <v>2081</v>
      </c>
      <c r="G98" s="138" t="s">
        <v>560</v>
      </c>
      <c r="H98" s="138" t="s">
        <v>561</v>
      </c>
      <c r="I98" s="156" t="s">
        <v>2069</v>
      </c>
      <c r="J98" s="138" t="s">
        <v>119</v>
      </c>
      <c r="K98" s="138" t="s">
        <v>925</v>
      </c>
      <c r="L98" s="155">
        <v>6</v>
      </c>
      <c r="M98" s="156" t="s">
        <v>2069</v>
      </c>
      <c r="N98" s="155">
        <v>6</v>
      </c>
      <c r="O98" s="156" t="s">
        <v>2069</v>
      </c>
      <c r="P98" s="285">
        <v>93</v>
      </c>
      <c r="Q98" s="138" t="s">
        <v>1788</v>
      </c>
      <c r="R98" s="155" t="s">
        <v>20</v>
      </c>
      <c r="S98" s="155" t="s">
        <v>75</v>
      </c>
      <c r="T98" s="155"/>
      <c r="U98" s="155"/>
      <c r="V98" s="155"/>
      <c r="W98" s="155"/>
      <c r="X98" s="155"/>
      <c r="Y98" s="155"/>
      <c r="Z98" s="155"/>
      <c r="AA98" s="155"/>
      <c r="AB98" s="155"/>
      <c r="AC98" s="155"/>
      <c r="AD98" s="155"/>
      <c r="AE98" s="155"/>
      <c r="AF98" s="155"/>
      <c r="AG98" s="155" t="s">
        <v>78</v>
      </c>
      <c r="AH98" s="155" t="s">
        <v>108</v>
      </c>
      <c r="AI98" s="155" t="s">
        <v>94</v>
      </c>
      <c r="AJ98" s="155" t="s">
        <v>95</v>
      </c>
      <c r="AK98" s="156" t="s">
        <v>1789</v>
      </c>
      <c r="AL98" s="155" t="s">
        <v>1790</v>
      </c>
      <c r="AM98" s="155"/>
      <c r="AN98" s="155"/>
      <c r="AO98" s="155">
        <v>96</v>
      </c>
      <c r="AP98" s="155">
        <v>48</v>
      </c>
      <c r="AQ98" s="155">
        <v>48</v>
      </c>
      <c r="AR98" s="155">
        <v>96</v>
      </c>
      <c r="AS98" s="155"/>
      <c r="AT98" s="155"/>
      <c r="AU98" s="161"/>
      <c r="AV98" s="155"/>
      <c r="AW98" s="155"/>
      <c r="AX98" s="155"/>
      <c r="AY98" s="155"/>
      <c r="AZ98" s="155"/>
      <c r="BA98" s="155"/>
      <c r="BB98" s="155"/>
      <c r="BC98" s="155"/>
      <c r="BD98" s="155">
        <v>96</v>
      </c>
      <c r="BE98" s="155"/>
      <c r="BF98" s="155"/>
      <c r="BG98" s="155"/>
    </row>
    <row r="99" spans="1:59" s="205" customFormat="1" ht="66.75" customHeight="1">
      <c r="A99" s="196" t="s">
        <v>293</v>
      </c>
      <c r="B99" s="197" t="s">
        <v>889</v>
      </c>
      <c r="C99" s="197" t="s">
        <v>2752</v>
      </c>
      <c r="D99" s="197" t="s">
        <v>290</v>
      </c>
      <c r="E99" s="197" t="s">
        <v>290</v>
      </c>
      <c r="F99" s="197" t="s">
        <v>911</v>
      </c>
      <c r="G99" s="197" t="s">
        <v>2230</v>
      </c>
      <c r="H99" s="197" t="s">
        <v>286</v>
      </c>
      <c r="I99" s="198" t="s">
        <v>2231</v>
      </c>
      <c r="J99" s="197" t="s">
        <v>307</v>
      </c>
      <c r="K99" s="197" t="s">
        <v>308</v>
      </c>
      <c r="L99" s="199" t="s">
        <v>2232</v>
      </c>
      <c r="M99" s="197" t="s">
        <v>2233</v>
      </c>
      <c r="N99" s="197" t="s">
        <v>2234</v>
      </c>
      <c r="O99" s="197" t="s">
        <v>2235</v>
      </c>
      <c r="P99" s="199" t="s">
        <v>2236</v>
      </c>
      <c r="Q99" s="197" t="s">
        <v>309</v>
      </c>
      <c r="R99" s="200" t="s">
        <v>20</v>
      </c>
      <c r="S99" s="200" t="s">
        <v>86</v>
      </c>
      <c r="T99" s="200"/>
      <c r="U99" s="200"/>
      <c r="V99" s="200"/>
      <c r="W99" s="200"/>
      <c r="X99" s="200"/>
      <c r="Y99" s="200"/>
      <c r="Z99" s="200"/>
      <c r="AA99" s="200"/>
      <c r="AB99" s="200"/>
      <c r="AC99" s="200"/>
      <c r="AD99" s="200"/>
      <c r="AE99" s="200"/>
      <c r="AF99" s="200" t="s">
        <v>86</v>
      </c>
      <c r="AG99" s="200" t="s">
        <v>166</v>
      </c>
      <c r="AH99" s="200" t="s">
        <v>108</v>
      </c>
      <c r="AI99" s="200" t="s">
        <v>80</v>
      </c>
      <c r="AJ99" s="200" t="s">
        <v>81</v>
      </c>
      <c r="AK99" s="201" t="s">
        <v>2237</v>
      </c>
      <c r="AL99" s="200" t="s">
        <v>2238</v>
      </c>
      <c r="AM99" s="202">
        <v>0</v>
      </c>
      <c r="AN99" s="203">
        <v>1</v>
      </c>
      <c r="AO99" s="203">
        <v>1</v>
      </c>
      <c r="AP99" s="203">
        <v>1</v>
      </c>
      <c r="AQ99" s="203">
        <v>1</v>
      </c>
      <c r="AR99" s="203">
        <v>1</v>
      </c>
      <c r="AS99" s="203">
        <v>1</v>
      </c>
      <c r="AT99" s="202"/>
      <c r="AU99" s="203">
        <v>1</v>
      </c>
      <c r="AV99" s="204">
        <v>0</v>
      </c>
      <c r="AW99" s="204">
        <v>0</v>
      </c>
      <c r="AX99" s="204">
        <v>0.3</v>
      </c>
      <c r="AY99" s="204">
        <v>0</v>
      </c>
      <c r="AZ99" s="204">
        <v>0</v>
      </c>
      <c r="BA99" s="204">
        <v>0.85</v>
      </c>
      <c r="BB99" s="204">
        <v>0</v>
      </c>
      <c r="BC99" s="204">
        <v>0</v>
      </c>
      <c r="BD99" s="204">
        <v>0.95</v>
      </c>
      <c r="BE99" s="204">
        <v>0</v>
      </c>
      <c r="BF99" s="204">
        <v>0</v>
      </c>
      <c r="BG99" s="204">
        <v>1</v>
      </c>
    </row>
    <row r="100" spans="1:59" s="205" customFormat="1" ht="127.5" customHeight="1">
      <c r="A100" s="206" t="s">
        <v>293</v>
      </c>
      <c r="B100" s="207" t="s">
        <v>64</v>
      </c>
      <c r="C100" s="197" t="s">
        <v>2752</v>
      </c>
      <c r="D100" s="198" t="s">
        <v>290</v>
      </c>
      <c r="E100" s="198" t="s">
        <v>338</v>
      </c>
      <c r="F100" s="207" t="s">
        <v>911</v>
      </c>
      <c r="G100" s="198" t="s">
        <v>2230</v>
      </c>
      <c r="H100" s="198" t="s">
        <v>286</v>
      </c>
      <c r="I100" s="198" t="s">
        <v>2231</v>
      </c>
      <c r="J100" s="198" t="s">
        <v>307</v>
      </c>
      <c r="K100" s="198" t="s">
        <v>308</v>
      </c>
      <c r="L100" s="199" t="s">
        <v>2239</v>
      </c>
      <c r="M100" s="197" t="s">
        <v>2240</v>
      </c>
      <c r="N100" s="197" t="s">
        <v>2234</v>
      </c>
      <c r="O100" s="198" t="s">
        <v>2235</v>
      </c>
      <c r="P100" s="208" t="s">
        <v>2241</v>
      </c>
      <c r="Q100" s="198" t="s">
        <v>303</v>
      </c>
      <c r="R100" s="209" t="s">
        <v>20</v>
      </c>
      <c r="S100" s="202" t="s">
        <v>86</v>
      </c>
      <c r="T100" s="202"/>
      <c r="U100" s="202"/>
      <c r="V100" s="202"/>
      <c r="W100" s="202"/>
      <c r="X100" s="202"/>
      <c r="Y100" s="202"/>
      <c r="Z100" s="202"/>
      <c r="AA100" s="202"/>
      <c r="AB100" s="202"/>
      <c r="AC100" s="202"/>
      <c r="AD100" s="202"/>
      <c r="AE100" s="202"/>
      <c r="AF100" s="202" t="s">
        <v>86</v>
      </c>
      <c r="AG100" s="202" t="s">
        <v>136</v>
      </c>
      <c r="AH100" s="202" t="s">
        <v>108</v>
      </c>
      <c r="AI100" s="202" t="s">
        <v>137</v>
      </c>
      <c r="AJ100" s="202" t="s">
        <v>81</v>
      </c>
      <c r="AK100" s="202" t="s">
        <v>2849</v>
      </c>
      <c r="AL100" s="202" t="s">
        <v>2242</v>
      </c>
      <c r="AM100" s="202">
        <v>0</v>
      </c>
      <c r="AN100" s="202">
        <v>0</v>
      </c>
      <c r="AO100" s="202">
        <v>100</v>
      </c>
      <c r="AP100" s="202"/>
      <c r="AQ100" s="202"/>
      <c r="AR100" s="202">
        <v>100</v>
      </c>
      <c r="AS100" s="202"/>
      <c r="AT100" s="202"/>
      <c r="AU100" s="210">
        <f>AO100</f>
        <v>100</v>
      </c>
      <c r="AV100" s="202"/>
      <c r="AW100" s="202"/>
      <c r="AX100" s="202">
        <v>10</v>
      </c>
      <c r="AY100" s="202"/>
      <c r="AZ100" s="202"/>
      <c r="BA100" s="202">
        <v>60</v>
      </c>
      <c r="BB100" s="202"/>
      <c r="BC100" s="202"/>
      <c r="BD100" s="202">
        <v>90</v>
      </c>
      <c r="BE100" s="202"/>
      <c r="BF100" s="202"/>
      <c r="BG100" s="202">
        <v>100</v>
      </c>
    </row>
    <row r="101" spans="1:59" s="205" customFormat="1" ht="127.5" customHeight="1">
      <c r="A101" s="196" t="s">
        <v>293</v>
      </c>
      <c r="B101" s="197" t="s">
        <v>889</v>
      </c>
      <c r="C101" s="197" t="s">
        <v>2752</v>
      </c>
      <c r="D101" s="197" t="s">
        <v>290</v>
      </c>
      <c r="E101" s="197" t="s">
        <v>290</v>
      </c>
      <c r="F101" s="197" t="s">
        <v>911</v>
      </c>
      <c r="G101" s="197" t="s">
        <v>2230</v>
      </c>
      <c r="H101" s="197" t="s">
        <v>286</v>
      </c>
      <c r="I101" s="198" t="s">
        <v>2231</v>
      </c>
      <c r="J101" s="197" t="s">
        <v>307</v>
      </c>
      <c r="K101" s="197" t="s">
        <v>307</v>
      </c>
      <c r="L101" s="199" t="s">
        <v>2243</v>
      </c>
      <c r="M101" s="197" t="s">
        <v>2244</v>
      </c>
      <c r="N101" s="197" t="s">
        <v>2234</v>
      </c>
      <c r="O101" s="197" t="s">
        <v>2235</v>
      </c>
      <c r="P101" s="199" t="s">
        <v>2245</v>
      </c>
      <c r="Q101" s="211" t="s">
        <v>2246</v>
      </c>
      <c r="R101" s="200" t="s">
        <v>20</v>
      </c>
      <c r="S101" s="200" t="s">
        <v>86</v>
      </c>
      <c r="T101" s="202"/>
      <c r="U101" s="202"/>
      <c r="V101" s="202"/>
      <c r="W101" s="202"/>
      <c r="X101" s="202"/>
      <c r="Y101" s="202"/>
      <c r="Z101" s="202"/>
      <c r="AA101" s="202"/>
      <c r="AB101" s="202"/>
      <c r="AC101" s="202"/>
      <c r="AD101" s="202"/>
      <c r="AE101" s="202"/>
      <c r="AF101" s="202"/>
      <c r="AG101" s="202" t="s">
        <v>92</v>
      </c>
      <c r="AH101" s="202" t="s">
        <v>108</v>
      </c>
      <c r="AI101" s="200" t="s">
        <v>80</v>
      </c>
      <c r="AJ101" s="202" t="s">
        <v>95</v>
      </c>
      <c r="AK101" s="211" t="s">
        <v>2247</v>
      </c>
      <c r="AL101" s="212" t="s">
        <v>2248</v>
      </c>
      <c r="AM101" s="202" t="s">
        <v>1887</v>
      </c>
      <c r="AN101" s="213">
        <v>16</v>
      </c>
      <c r="AO101" s="213">
        <v>60</v>
      </c>
      <c r="AP101" s="213"/>
      <c r="AQ101" s="213"/>
      <c r="AR101" s="213"/>
      <c r="AS101" s="213">
        <v>16</v>
      </c>
      <c r="AT101" s="213"/>
      <c r="AU101" s="214">
        <v>60</v>
      </c>
      <c r="AV101" s="204"/>
      <c r="AW101" s="204"/>
      <c r="AX101" s="215">
        <v>15</v>
      </c>
      <c r="AY101" s="215"/>
      <c r="AZ101" s="215"/>
      <c r="BA101" s="215">
        <v>15</v>
      </c>
      <c r="BB101" s="215"/>
      <c r="BC101" s="215"/>
      <c r="BD101" s="215">
        <v>15</v>
      </c>
      <c r="BE101" s="215"/>
      <c r="BF101" s="216"/>
      <c r="BG101" s="215">
        <v>15</v>
      </c>
    </row>
    <row r="102" spans="1:59" s="205" customFormat="1" ht="80.25" customHeight="1">
      <c r="A102" s="201" t="s">
        <v>293</v>
      </c>
      <c r="B102" s="197" t="s">
        <v>889</v>
      </c>
      <c r="C102" s="197" t="s">
        <v>2752</v>
      </c>
      <c r="D102" s="197" t="s">
        <v>290</v>
      </c>
      <c r="E102" s="197" t="s">
        <v>290</v>
      </c>
      <c r="F102" s="197" t="s">
        <v>911</v>
      </c>
      <c r="G102" s="197" t="s">
        <v>2230</v>
      </c>
      <c r="H102" s="197" t="s">
        <v>286</v>
      </c>
      <c r="I102" s="198" t="s">
        <v>2231</v>
      </c>
      <c r="J102" s="197" t="s">
        <v>326</v>
      </c>
      <c r="K102" s="197" t="s">
        <v>327</v>
      </c>
      <c r="L102" s="199" t="s">
        <v>2243</v>
      </c>
      <c r="M102" s="197" t="s">
        <v>2244</v>
      </c>
      <c r="N102" s="197" t="s">
        <v>2249</v>
      </c>
      <c r="O102" s="197" t="s">
        <v>2250</v>
      </c>
      <c r="P102" s="199" t="s">
        <v>2251</v>
      </c>
      <c r="Q102" s="197" t="s">
        <v>328</v>
      </c>
      <c r="R102" s="200" t="s">
        <v>74</v>
      </c>
      <c r="S102" s="200" t="s">
        <v>75</v>
      </c>
      <c r="T102" s="200"/>
      <c r="U102" s="202" t="s">
        <v>86</v>
      </c>
      <c r="V102" s="200" t="s">
        <v>87</v>
      </c>
      <c r="W102" s="202" t="s">
        <v>86</v>
      </c>
      <c r="X102" s="202" t="s">
        <v>86</v>
      </c>
      <c r="Y102" s="202" t="s">
        <v>86</v>
      </c>
      <c r="Z102" s="202" t="s">
        <v>86</v>
      </c>
      <c r="AA102" s="200"/>
      <c r="AB102" s="200"/>
      <c r="AC102" s="200"/>
      <c r="AD102" s="200"/>
      <c r="AE102" s="200"/>
      <c r="AF102" s="200"/>
      <c r="AG102" s="200" t="s">
        <v>78</v>
      </c>
      <c r="AH102" s="200" t="s">
        <v>79</v>
      </c>
      <c r="AI102" s="200" t="s">
        <v>80</v>
      </c>
      <c r="AJ102" s="200" t="s">
        <v>81</v>
      </c>
      <c r="AK102" s="201" t="s">
        <v>2252</v>
      </c>
      <c r="AL102" s="200" t="s">
        <v>2253</v>
      </c>
      <c r="AM102" s="209">
        <v>52.8</v>
      </c>
      <c r="AN102" s="209">
        <v>54.6</v>
      </c>
      <c r="AO102" s="209">
        <v>56.4</v>
      </c>
      <c r="AP102" s="209">
        <v>58.2</v>
      </c>
      <c r="AQ102" s="209">
        <v>60</v>
      </c>
      <c r="AR102" s="209">
        <v>60</v>
      </c>
      <c r="AS102" s="202"/>
      <c r="AT102" s="202"/>
      <c r="AU102" s="210">
        <f t="shared" ref="AU102:AU109" si="8">AO102</f>
        <v>56.4</v>
      </c>
      <c r="AV102" s="202"/>
      <c r="AW102" s="202"/>
      <c r="AX102" s="202"/>
      <c r="AY102" s="202"/>
      <c r="AZ102" s="202"/>
      <c r="BA102" s="202"/>
      <c r="BB102" s="202"/>
      <c r="BC102" s="202"/>
      <c r="BD102" s="202"/>
      <c r="BE102" s="202"/>
      <c r="BF102" s="207"/>
      <c r="BG102" s="202" t="s">
        <v>2254</v>
      </c>
    </row>
    <row r="103" spans="1:59" s="205" customFormat="1" ht="60" customHeight="1">
      <c r="A103" s="217" t="s">
        <v>293</v>
      </c>
      <c r="B103" s="218" t="s">
        <v>889</v>
      </c>
      <c r="C103" s="197" t="s">
        <v>2752</v>
      </c>
      <c r="D103" s="218" t="s">
        <v>290</v>
      </c>
      <c r="E103" s="218" t="s">
        <v>290</v>
      </c>
      <c r="F103" s="218" t="s">
        <v>911</v>
      </c>
      <c r="G103" s="218" t="s">
        <v>2230</v>
      </c>
      <c r="H103" s="218" t="s">
        <v>286</v>
      </c>
      <c r="I103" s="219" t="s">
        <v>2255</v>
      </c>
      <c r="J103" s="218" t="s">
        <v>326</v>
      </c>
      <c r="K103" s="218" t="s">
        <v>327</v>
      </c>
      <c r="L103" s="220" t="s">
        <v>2243</v>
      </c>
      <c r="M103" s="218" t="s">
        <v>2244</v>
      </c>
      <c r="N103" s="218" t="s">
        <v>2249</v>
      </c>
      <c r="O103" s="218" t="s">
        <v>2250</v>
      </c>
      <c r="P103" s="220" t="s">
        <v>2256</v>
      </c>
      <c r="Q103" s="218" t="s">
        <v>329</v>
      </c>
      <c r="R103" s="221" t="s">
        <v>74</v>
      </c>
      <c r="S103" s="221" t="s">
        <v>75</v>
      </c>
      <c r="T103" s="221"/>
      <c r="U103" s="221"/>
      <c r="V103" s="221"/>
      <c r="W103" s="221"/>
      <c r="X103" s="221"/>
      <c r="Y103" s="221"/>
      <c r="Z103" s="221"/>
      <c r="AA103" s="221"/>
      <c r="AB103" s="221"/>
      <c r="AC103" s="221"/>
      <c r="AD103" s="221"/>
      <c r="AE103" s="221"/>
      <c r="AF103" s="221"/>
      <c r="AG103" s="221" t="s">
        <v>78</v>
      </c>
      <c r="AH103" s="221" t="s">
        <v>79</v>
      </c>
      <c r="AI103" s="221" t="s">
        <v>203</v>
      </c>
      <c r="AJ103" s="221" t="s">
        <v>81</v>
      </c>
      <c r="AK103" s="217" t="s">
        <v>2257</v>
      </c>
      <c r="AL103" s="221" t="s">
        <v>2253</v>
      </c>
      <c r="AM103" s="222">
        <v>9</v>
      </c>
      <c r="AN103" s="222">
        <v>8.6999999999999993</v>
      </c>
      <c r="AO103" s="222">
        <v>8.4</v>
      </c>
      <c r="AP103" s="222">
        <v>8.1</v>
      </c>
      <c r="AQ103" s="222">
        <v>7.8</v>
      </c>
      <c r="AR103" s="222">
        <v>7.8</v>
      </c>
      <c r="AS103" s="223"/>
      <c r="AT103" s="223"/>
      <c r="AU103" s="224">
        <f t="shared" si="8"/>
        <v>8.4</v>
      </c>
      <c r="AV103" s="223"/>
      <c r="AW103" s="223"/>
      <c r="AX103" s="223"/>
      <c r="AY103" s="223"/>
      <c r="AZ103" s="223"/>
      <c r="BA103" s="223"/>
      <c r="BB103" s="223"/>
      <c r="BC103" s="223"/>
      <c r="BD103" s="223"/>
      <c r="BE103" s="223"/>
      <c r="BF103" s="229"/>
      <c r="BG103" s="223" t="s">
        <v>2258</v>
      </c>
    </row>
    <row r="104" spans="1:59" s="205" customFormat="1" ht="127.5" customHeight="1">
      <c r="A104" s="201" t="s">
        <v>293</v>
      </c>
      <c r="B104" s="197" t="s">
        <v>889</v>
      </c>
      <c r="C104" s="197" t="s">
        <v>2752</v>
      </c>
      <c r="D104" s="197" t="s">
        <v>290</v>
      </c>
      <c r="E104" s="197" t="s">
        <v>291</v>
      </c>
      <c r="F104" s="197" t="s">
        <v>911</v>
      </c>
      <c r="G104" s="197" t="s">
        <v>2230</v>
      </c>
      <c r="H104" s="197" t="s">
        <v>286</v>
      </c>
      <c r="I104" s="198" t="s">
        <v>2231</v>
      </c>
      <c r="J104" s="197" t="s">
        <v>326</v>
      </c>
      <c r="K104" s="197" t="s">
        <v>327</v>
      </c>
      <c r="L104" s="199" t="s">
        <v>2259</v>
      </c>
      <c r="M104" s="197" t="s">
        <v>2260</v>
      </c>
      <c r="N104" s="197" t="s">
        <v>2261</v>
      </c>
      <c r="O104" s="197" t="s">
        <v>2262</v>
      </c>
      <c r="P104" s="199" t="s">
        <v>2263</v>
      </c>
      <c r="Q104" s="197" t="s">
        <v>330</v>
      </c>
      <c r="R104" s="200" t="s">
        <v>74</v>
      </c>
      <c r="S104" s="200" t="s">
        <v>86</v>
      </c>
      <c r="T104" s="200">
        <v>3914</v>
      </c>
      <c r="U104" s="200" t="s">
        <v>86</v>
      </c>
      <c r="V104" s="200" t="s">
        <v>2264</v>
      </c>
      <c r="W104" s="200" t="s">
        <v>86</v>
      </c>
      <c r="X104" s="200"/>
      <c r="Y104" s="200" t="s">
        <v>86</v>
      </c>
      <c r="Z104" s="200" t="s">
        <v>86</v>
      </c>
      <c r="AA104" s="200"/>
      <c r="AB104" s="200"/>
      <c r="AC104" s="200"/>
      <c r="AD104" s="200"/>
      <c r="AE104" s="200"/>
      <c r="AF104" s="200"/>
      <c r="AG104" s="200" t="s">
        <v>92</v>
      </c>
      <c r="AH104" s="200" t="s">
        <v>100</v>
      </c>
      <c r="AI104" s="200" t="s">
        <v>94</v>
      </c>
      <c r="AJ104" s="200" t="s">
        <v>95</v>
      </c>
      <c r="AK104" s="201" t="s">
        <v>2265</v>
      </c>
      <c r="AL104" s="200" t="s">
        <v>2266</v>
      </c>
      <c r="AM104" s="209">
        <v>0</v>
      </c>
      <c r="AN104" s="209">
        <v>80000</v>
      </c>
      <c r="AO104" s="209">
        <v>80000</v>
      </c>
      <c r="AP104" s="209">
        <v>80000</v>
      </c>
      <c r="AQ104" s="209">
        <v>80000</v>
      </c>
      <c r="AR104" s="209">
        <v>320000</v>
      </c>
      <c r="AS104" s="202">
        <v>80000</v>
      </c>
      <c r="AT104" s="202">
        <v>0</v>
      </c>
      <c r="AU104" s="210">
        <f t="shared" si="8"/>
        <v>80000</v>
      </c>
      <c r="AV104" s="202"/>
      <c r="AW104" s="202"/>
      <c r="AX104" s="202"/>
      <c r="AY104" s="202"/>
      <c r="AZ104" s="202"/>
      <c r="BA104" s="202">
        <v>40000</v>
      </c>
      <c r="BB104" s="202"/>
      <c r="BC104" s="202"/>
      <c r="BD104" s="202"/>
      <c r="BE104" s="202"/>
      <c r="BF104" s="202"/>
      <c r="BG104" s="202">
        <v>80000</v>
      </c>
    </row>
    <row r="105" spans="1:59" s="205" customFormat="1" ht="127.5" customHeight="1">
      <c r="A105" s="201" t="s">
        <v>293</v>
      </c>
      <c r="B105" s="197" t="s">
        <v>889</v>
      </c>
      <c r="C105" s="197" t="s">
        <v>2752</v>
      </c>
      <c r="D105" s="197" t="s">
        <v>290</v>
      </c>
      <c r="E105" s="197" t="s">
        <v>291</v>
      </c>
      <c r="F105" s="197" t="s">
        <v>911</v>
      </c>
      <c r="G105" s="197" t="s">
        <v>2230</v>
      </c>
      <c r="H105" s="197" t="s">
        <v>286</v>
      </c>
      <c r="I105" s="198" t="s">
        <v>2231</v>
      </c>
      <c r="J105" s="197" t="s">
        <v>326</v>
      </c>
      <c r="K105" s="197" t="s">
        <v>327</v>
      </c>
      <c r="L105" s="199" t="s">
        <v>2259</v>
      </c>
      <c r="M105" s="197" t="s">
        <v>2260</v>
      </c>
      <c r="N105" s="197" t="s">
        <v>2267</v>
      </c>
      <c r="O105" s="197" t="s">
        <v>2262</v>
      </c>
      <c r="P105" s="199" t="s">
        <v>2268</v>
      </c>
      <c r="Q105" s="197" t="s">
        <v>331</v>
      </c>
      <c r="R105" s="200" t="s">
        <v>74</v>
      </c>
      <c r="S105" s="200" t="s">
        <v>86</v>
      </c>
      <c r="T105" s="200">
        <v>3914</v>
      </c>
      <c r="U105" s="200" t="s">
        <v>86</v>
      </c>
      <c r="V105" s="200" t="s">
        <v>2264</v>
      </c>
      <c r="W105" s="200" t="s">
        <v>86</v>
      </c>
      <c r="X105" s="200"/>
      <c r="Y105" s="200" t="s">
        <v>86</v>
      </c>
      <c r="Z105" s="200" t="s">
        <v>86</v>
      </c>
      <c r="AA105" s="200"/>
      <c r="AB105" s="200"/>
      <c r="AC105" s="200"/>
      <c r="AD105" s="200"/>
      <c r="AE105" s="200"/>
      <c r="AF105" s="200"/>
      <c r="AG105" s="200" t="s">
        <v>92</v>
      </c>
      <c r="AH105" s="200" t="s">
        <v>100</v>
      </c>
      <c r="AI105" s="200" t="s">
        <v>94</v>
      </c>
      <c r="AJ105" s="200" t="s">
        <v>95</v>
      </c>
      <c r="AK105" s="201" t="s">
        <v>2269</v>
      </c>
      <c r="AL105" s="200" t="s">
        <v>2266</v>
      </c>
      <c r="AM105" s="209">
        <v>0</v>
      </c>
      <c r="AN105" s="209">
        <v>4000</v>
      </c>
      <c r="AO105" s="209">
        <v>4000</v>
      </c>
      <c r="AP105" s="209">
        <v>4000</v>
      </c>
      <c r="AQ105" s="209">
        <v>4000</v>
      </c>
      <c r="AR105" s="209">
        <v>16000</v>
      </c>
      <c r="AS105" s="202">
        <v>4000</v>
      </c>
      <c r="AT105" s="202">
        <v>0</v>
      </c>
      <c r="AU105" s="210">
        <f t="shared" si="8"/>
        <v>4000</v>
      </c>
      <c r="AV105" s="202"/>
      <c r="AW105" s="202"/>
      <c r="AX105" s="202"/>
      <c r="AY105" s="202"/>
      <c r="AZ105" s="202"/>
      <c r="BA105" s="202">
        <v>2000</v>
      </c>
      <c r="BB105" s="202"/>
      <c r="BC105" s="202"/>
      <c r="BD105" s="202"/>
      <c r="BE105" s="202"/>
      <c r="BF105" s="202"/>
      <c r="BG105" s="202">
        <v>2000</v>
      </c>
    </row>
    <row r="106" spans="1:59" s="205" customFormat="1" ht="127.5" customHeight="1">
      <c r="A106" s="201" t="s">
        <v>293</v>
      </c>
      <c r="B106" s="197" t="s">
        <v>889</v>
      </c>
      <c r="C106" s="197" t="s">
        <v>2752</v>
      </c>
      <c r="D106" s="197" t="s">
        <v>290</v>
      </c>
      <c r="E106" s="197" t="s">
        <v>291</v>
      </c>
      <c r="F106" s="197" t="s">
        <v>911</v>
      </c>
      <c r="G106" s="197" t="s">
        <v>2230</v>
      </c>
      <c r="H106" s="197" t="s">
        <v>405</v>
      </c>
      <c r="I106" s="198" t="s">
        <v>2231</v>
      </c>
      <c r="J106" s="197" t="s">
        <v>406</v>
      </c>
      <c r="K106" s="197" t="s">
        <v>407</v>
      </c>
      <c r="L106" s="199" t="s">
        <v>2243</v>
      </c>
      <c r="M106" s="197" t="s">
        <v>2244</v>
      </c>
      <c r="N106" s="197" t="s">
        <v>2249</v>
      </c>
      <c r="O106" s="197" t="s">
        <v>2270</v>
      </c>
      <c r="P106" s="199" t="s">
        <v>2271</v>
      </c>
      <c r="Q106" s="197" t="s">
        <v>339</v>
      </c>
      <c r="R106" s="200" t="s">
        <v>255</v>
      </c>
      <c r="S106" s="200"/>
      <c r="T106" s="200"/>
      <c r="U106" s="200" t="s">
        <v>86</v>
      </c>
      <c r="V106" s="200" t="s">
        <v>2264</v>
      </c>
      <c r="W106" s="200" t="s">
        <v>86</v>
      </c>
      <c r="X106" s="200" t="s">
        <v>86</v>
      </c>
      <c r="Y106" s="200" t="s">
        <v>86</v>
      </c>
      <c r="Z106" s="200" t="s">
        <v>86</v>
      </c>
      <c r="AA106" s="200"/>
      <c r="AB106" s="200"/>
      <c r="AC106" s="200"/>
      <c r="AD106" s="200"/>
      <c r="AE106" s="200"/>
      <c r="AF106" s="200"/>
      <c r="AG106" s="200" t="s">
        <v>92</v>
      </c>
      <c r="AH106" s="200" t="s">
        <v>79</v>
      </c>
      <c r="AI106" s="200" t="s">
        <v>94</v>
      </c>
      <c r="AJ106" s="200" t="s">
        <v>95</v>
      </c>
      <c r="AK106" s="225" t="s">
        <v>2272</v>
      </c>
      <c r="AL106" s="200" t="s">
        <v>2273</v>
      </c>
      <c r="AM106" s="202">
        <v>0</v>
      </c>
      <c r="AN106" s="202">
        <v>200</v>
      </c>
      <c r="AO106" s="202">
        <v>200</v>
      </c>
      <c r="AP106" s="202">
        <v>200</v>
      </c>
      <c r="AQ106" s="202">
        <v>200</v>
      </c>
      <c r="AR106" s="202">
        <v>800</v>
      </c>
      <c r="AS106" s="202">
        <v>200</v>
      </c>
      <c r="AT106" s="202"/>
      <c r="AU106" s="210">
        <f t="shared" si="8"/>
        <v>200</v>
      </c>
      <c r="AV106" s="202"/>
      <c r="AW106" s="202"/>
      <c r="AX106" s="202"/>
      <c r="AY106" s="202"/>
      <c r="AZ106" s="202"/>
      <c r="BA106" s="202"/>
      <c r="BB106" s="202"/>
      <c r="BC106" s="202"/>
      <c r="BD106" s="202"/>
      <c r="BE106" s="202"/>
      <c r="BF106" s="202"/>
      <c r="BG106" s="202">
        <v>200</v>
      </c>
    </row>
    <row r="107" spans="1:59" s="205" customFormat="1" ht="127.5" customHeight="1">
      <c r="A107" s="201" t="s">
        <v>293</v>
      </c>
      <c r="B107" s="197" t="s">
        <v>889</v>
      </c>
      <c r="C107" s="197" t="s">
        <v>2752</v>
      </c>
      <c r="D107" s="197" t="s">
        <v>290</v>
      </c>
      <c r="E107" s="197" t="s">
        <v>291</v>
      </c>
      <c r="F107" s="197" t="s">
        <v>911</v>
      </c>
      <c r="G107" s="197" t="s">
        <v>2230</v>
      </c>
      <c r="H107" s="197" t="s">
        <v>405</v>
      </c>
      <c r="I107" s="198" t="s">
        <v>2231</v>
      </c>
      <c r="J107" s="197" t="s">
        <v>406</v>
      </c>
      <c r="K107" s="197" t="s">
        <v>407</v>
      </c>
      <c r="L107" s="199" t="s">
        <v>2243</v>
      </c>
      <c r="M107" s="197" t="s">
        <v>2244</v>
      </c>
      <c r="N107" s="197" t="s">
        <v>2249</v>
      </c>
      <c r="O107" s="197" t="s">
        <v>2270</v>
      </c>
      <c r="P107" s="199" t="s">
        <v>2274</v>
      </c>
      <c r="Q107" s="197" t="s">
        <v>340</v>
      </c>
      <c r="R107" s="200" t="s">
        <v>255</v>
      </c>
      <c r="S107" s="200"/>
      <c r="T107" s="200"/>
      <c r="U107" s="200" t="s">
        <v>86</v>
      </c>
      <c r="V107" s="200" t="s">
        <v>2264</v>
      </c>
      <c r="W107" s="200" t="s">
        <v>86</v>
      </c>
      <c r="X107" s="200" t="s">
        <v>86</v>
      </c>
      <c r="Y107" s="200" t="s">
        <v>86</v>
      </c>
      <c r="Z107" s="200" t="s">
        <v>86</v>
      </c>
      <c r="AA107" s="200"/>
      <c r="AB107" s="200"/>
      <c r="AC107" s="200"/>
      <c r="AD107" s="200"/>
      <c r="AE107" s="200"/>
      <c r="AF107" s="200"/>
      <c r="AG107" s="200" t="s">
        <v>92</v>
      </c>
      <c r="AH107" s="200" t="s">
        <v>79</v>
      </c>
      <c r="AI107" s="200" t="s">
        <v>94</v>
      </c>
      <c r="AJ107" s="200" t="s">
        <v>95</v>
      </c>
      <c r="AK107" s="201" t="s">
        <v>2275</v>
      </c>
      <c r="AL107" s="200" t="s">
        <v>2273</v>
      </c>
      <c r="AM107" s="202">
        <v>0</v>
      </c>
      <c r="AN107" s="202">
        <v>350</v>
      </c>
      <c r="AO107" s="202">
        <v>350</v>
      </c>
      <c r="AP107" s="202">
        <v>350</v>
      </c>
      <c r="AQ107" s="202">
        <v>350</v>
      </c>
      <c r="AR107" s="202">
        <v>1400</v>
      </c>
      <c r="AS107" s="202">
        <v>350</v>
      </c>
      <c r="AT107" s="202"/>
      <c r="AU107" s="210">
        <f t="shared" si="8"/>
        <v>350</v>
      </c>
      <c r="AV107" s="202"/>
      <c r="AW107" s="202"/>
      <c r="AX107" s="202"/>
      <c r="AY107" s="202"/>
      <c r="AZ107" s="202"/>
      <c r="BA107" s="202"/>
      <c r="BB107" s="202"/>
      <c r="BC107" s="202"/>
      <c r="BD107" s="202"/>
      <c r="BE107" s="202"/>
      <c r="BF107" s="202"/>
      <c r="BG107" s="202">
        <v>350</v>
      </c>
    </row>
    <row r="108" spans="1:59" s="205" customFormat="1" ht="127.5" customHeight="1">
      <c r="A108" s="201" t="s">
        <v>293</v>
      </c>
      <c r="B108" s="197" t="s">
        <v>889</v>
      </c>
      <c r="C108" s="197" t="s">
        <v>2752</v>
      </c>
      <c r="D108" s="197" t="s">
        <v>290</v>
      </c>
      <c r="E108" s="197" t="s">
        <v>291</v>
      </c>
      <c r="F108" s="197" t="s">
        <v>911</v>
      </c>
      <c r="G108" s="197" t="s">
        <v>2230</v>
      </c>
      <c r="H108" s="197" t="s">
        <v>286</v>
      </c>
      <c r="I108" s="198" t="s">
        <v>2231</v>
      </c>
      <c r="J108" s="197" t="s">
        <v>326</v>
      </c>
      <c r="K108" s="197" t="s">
        <v>327</v>
      </c>
      <c r="L108" s="199" t="s">
        <v>2259</v>
      </c>
      <c r="M108" s="197" t="s">
        <v>2260</v>
      </c>
      <c r="N108" s="197" t="s">
        <v>2261</v>
      </c>
      <c r="O108" s="197" t="s">
        <v>2262</v>
      </c>
      <c r="P108" s="199" t="s">
        <v>2276</v>
      </c>
      <c r="Q108" s="197" t="s">
        <v>341</v>
      </c>
      <c r="R108" s="200" t="s">
        <v>255</v>
      </c>
      <c r="S108" s="200"/>
      <c r="T108" s="200">
        <v>3914</v>
      </c>
      <c r="U108" s="200" t="s">
        <v>86</v>
      </c>
      <c r="V108" s="200" t="s">
        <v>2264</v>
      </c>
      <c r="W108" s="200" t="s">
        <v>86</v>
      </c>
      <c r="X108" s="200" t="s">
        <v>86</v>
      </c>
      <c r="Y108" s="200" t="s">
        <v>86</v>
      </c>
      <c r="Z108" s="200" t="s">
        <v>86</v>
      </c>
      <c r="AA108" s="200"/>
      <c r="AB108" s="200"/>
      <c r="AC108" s="200"/>
      <c r="AD108" s="200"/>
      <c r="AE108" s="200"/>
      <c r="AF108" s="200"/>
      <c r="AG108" s="200" t="s">
        <v>92</v>
      </c>
      <c r="AH108" s="200" t="s">
        <v>79</v>
      </c>
      <c r="AI108" s="200" t="s">
        <v>94</v>
      </c>
      <c r="AJ108" s="200" t="s">
        <v>95</v>
      </c>
      <c r="AK108" s="201" t="s">
        <v>2277</v>
      </c>
      <c r="AL108" s="200" t="s">
        <v>2266</v>
      </c>
      <c r="AM108" s="202" t="s">
        <v>2278</v>
      </c>
      <c r="AN108" s="202">
        <v>12000</v>
      </c>
      <c r="AO108" s="202">
        <v>10000</v>
      </c>
      <c r="AP108" s="202">
        <v>10000</v>
      </c>
      <c r="AQ108" s="202">
        <v>8000</v>
      </c>
      <c r="AR108" s="202">
        <v>40000</v>
      </c>
      <c r="AS108" s="202">
        <v>12000</v>
      </c>
      <c r="AT108" s="202"/>
      <c r="AU108" s="210">
        <f t="shared" si="8"/>
        <v>10000</v>
      </c>
      <c r="AV108" s="202"/>
      <c r="AW108" s="202"/>
      <c r="AX108" s="202"/>
      <c r="AY108" s="202"/>
      <c r="AZ108" s="202"/>
      <c r="BA108" s="202"/>
      <c r="BB108" s="202"/>
      <c r="BC108" s="202"/>
      <c r="BD108" s="202"/>
      <c r="BE108" s="202"/>
      <c r="BF108" s="202"/>
      <c r="BG108" s="202">
        <v>10000</v>
      </c>
    </row>
    <row r="109" spans="1:59" s="205" customFormat="1" ht="127.5" customHeight="1">
      <c r="A109" s="201" t="s">
        <v>293</v>
      </c>
      <c r="B109" s="197" t="s">
        <v>889</v>
      </c>
      <c r="C109" s="197" t="s">
        <v>2752</v>
      </c>
      <c r="D109" s="197" t="s">
        <v>290</v>
      </c>
      <c r="E109" s="197" t="s">
        <v>291</v>
      </c>
      <c r="F109" s="197" t="s">
        <v>911</v>
      </c>
      <c r="G109" s="197" t="s">
        <v>2230</v>
      </c>
      <c r="H109" s="197" t="s">
        <v>286</v>
      </c>
      <c r="I109" s="198" t="s">
        <v>2231</v>
      </c>
      <c r="J109" s="197" t="s">
        <v>326</v>
      </c>
      <c r="K109" s="197" t="s">
        <v>327</v>
      </c>
      <c r="L109" s="199" t="s">
        <v>2259</v>
      </c>
      <c r="M109" s="197" t="s">
        <v>2260</v>
      </c>
      <c r="N109" s="197" t="s">
        <v>2249</v>
      </c>
      <c r="O109" s="197" t="s">
        <v>2262</v>
      </c>
      <c r="P109" s="199" t="s">
        <v>2279</v>
      </c>
      <c r="Q109" s="197" t="s">
        <v>342</v>
      </c>
      <c r="R109" s="200" t="s">
        <v>255</v>
      </c>
      <c r="S109" s="200"/>
      <c r="T109" s="200">
        <v>3914</v>
      </c>
      <c r="U109" s="200" t="s">
        <v>86</v>
      </c>
      <c r="V109" s="200" t="s">
        <v>2264</v>
      </c>
      <c r="W109" s="200" t="s">
        <v>86</v>
      </c>
      <c r="X109" s="200" t="s">
        <v>86</v>
      </c>
      <c r="Y109" s="200" t="s">
        <v>86</v>
      </c>
      <c r="Z109" s="200" t="s">
        <v>86</v>
      </c>
      <c r="AA109" s="200"/>
      <c r="AB109" s="200"/>
      <c r="AC109" s="200"/>
      <c r="AD109" s="200"/>
      <c r="AE109" s="200"/>
      <c r="AF109" s="200"/>
      <c r="AG109" s="200" t="s">
        <v>92</v>
      </c>
      <c r="AH109" s="200" t="s">
        <v>79</v>
      </c>
      <c r="AI109" s="200" t="s">
        <v>94</v>
      </c>
      <c r="AJ109" s="200" t="s">
        <v>95</v>
      </c>
      <c r="AK109" s="201" t="s">
        <v>2280</v>
      </c>
      <c r="AL109" s="200" t="s">
        <v>2266</v>
      </c>
      <c r="AM109" s="202" t="s">
        <v>2278</v>
      </c>
      <c r="AN109" s="202">
        <v>4000</v>
      </c>
      <c r="AO109" s="202">
        <v>4000</v>
      </c>
      <c r="AP109" s="202">
        <v>4000</v>
      </c>
      <c r="AQ109" s="202">
        <v>4000</v>
      </c>
      <c r="AR109" s="202">
        <v>16000</v>
      </c>
      <c r="AS109" s="202">
        <v>4000</v>
      </c>
      <c r="AT109" s="202"/>
      <c r="AU109" s="210">
        <f t="shared" si="8"/>
        <v>4000</v>
      </c>
      <c r="AV109" s="202"/>
      <c r="AW109" s="202"/>
      <c r="AX109" s="202"/>
      <c r="AY109" s="202"/>
      <c r="AZ109" s="202"/>
      <c r="BA109" s="202"/>
      <c r="BB109" s="202"/>
      <c r="BC109" s="202"/>
      <c r="BD109" s="202"/>
      <c r="BE109" s="202"/>
      <c r="BF109" s="202"/>
      <c r="BG109" s="202">
        <v>4000</v>
      </c>
    </row>
    <row r="110" spans="1:59" s="205" customFormat="1" ht="127.5" customHeight="1">
      <c r="A110" s="226" t="s">
        <v>293</v>
      </c>
      <c r="B110" s="197" t="s">
        <v>889</v>
      </c>
      <c r="C110" s="197" t="s">
        <v>2752</v>
      </c>
      <c r="D110" s="200" t="s">
        <v>290</v>
      </c>
      <c r="E110" s="200" t="s">
        <v>290</v>
      </c>
      <c r="F110" s="200" t="s">
        <v>911</v>
      </c>
      <c r="G110" s="201" t="s">
        <v>2230</v>
      </c>
      <c r="H110" s="200" t="s">
        <v>286</v>
      </c>
      <c r="I110" s="202" t="s">
        <v>2231</v>
      </c>
      <c r="J110" s="227" t="s">
        <v>301</v>
      </c>
      <c r="K110" s="227" t="s">
        <v>302</v>
      </c>
      <c r="L110" s="199" t="s">
        <v>2281</v>
      </c>
      <c r="M110" s="197" t="s">
        <v>2282</v>
      </c>
      <c r="N110" s="227" t="s">
        <v>2283</v>
      </c>
      <c r="O110" s="227" t="s">
        <v>2284</v>
      </c>
      <c r="P110" s="202" t="s">
        <v>2285</v>
      </c>
      <c r="Q110" s="202" t="s">
        <v>2286</v>
      </c>
      <c r="R110" s="202" t="s">
        <v>105</v>
      </c>
      <c r="S110" s="210"/>
      <c r="T110" s="202">
        <v>3914</v>
      </c>
      <c r="U110" s="202" t="s">
        <v>86</v>
      </c>
      <c r="V110" s="202" t="s">
        <v>86</v>
      </c>
      <c r="W110" s="202" t="s">
        <v>86</v>
      </c>
      <c r="X110" s="202" t="s">
        <v>86</v>
      </c>
      <c r="Y110" s="202" t="s">
        <v>86</v>
      </c>
      <c r="Z110" s="202" t="s">
        <v>86</v>
      </c>
      <c r="AA110" s="202"/>
      <c r="AB110" s="202"/>
      <c r="AC110" s="202"/>
      <c r="AD110" s="202"/>
      <c r="AE110" s="202"/>
      <c r="AF110" s="207" t="s">
        <v>86</v>
      </c>
      <c r="AG110" s="207" t="s">
        <v>92</v>
      </c>
      <c r="AH110" s="207" t="s">
        <v>108</v>
      </c>
      <c r="AI110" s="207" t="s">
        <v>94</v>
      </c>
      <c r="AJ110" s="207" t="s">
        <v>95</v>
      </c>
      <c r="AK110" s="207" t="s">
        <v>2287</v>
      </c>
      <c r="AL110" s="207" t="s">
        <v>2288</v>
      </c>
      <c r="AM110" s="207"/>
      <c r="AN110" s="207">
        <v>341582</v>
      </c>
      <c r="AO110" s="207">
        <v>373103</v>
      </c>
      <c r="AP110" s="207"/>
      <c r="AQ110" s="207"/>
      <c r="AR110" s="207"/>
      <c r="AS110" s="207"/>
      <c r="AT110" s="207"/>
      <c r="AU110" s="207">
        <v>373103</v>
      </c>
      <c r="AV110" s="207"/>
      <c r="AW110" s="207"/>
      <c r="AX110" s="207"/>
      <c r="AY110" s="207"/>
      <c r="AZ110" s="207"/>
      <c r="BA110" s="228">
        <f>+AU110*0.6</f>
        <v>223861.8</v>
      </c>
      <c r="BB110" s="207"/>
      <c r="BC110" s="207"/>
      <c r="BD110" s="207"/>
      <c r="BE110" s="207"/>
      <c r="BF110" s="207"/>
      <c r="BG110" s="228">
        <f>+AU110*0.4</f>
        <v>149241.20000000001</v>
      </c>
    </row>
    <row r="111" spans="1:59" s="205" customFormat="1" ht="127.5" customHeight="1">
      <c r="A111" s="226" t="s">
        <v>293</v>
      </c>
      <c r="B111" s="197" t="s">
        <v>889</v>
      </c>
      <c r="C111" s="197" t="s">
        <v>2752</v>
      </c>
      <c r="D111" s="200" t="s">
        <v>290</v>
      </c>
      <c r="E111" s="200" t="s">
        <v>291</v>
      </c>
      <c r="F111" s="200" t="s">
        <v>911</v>
      </c>
      <c r="G111" s="201" t="s">
        <v>2230</v>
      </c>
      <c r="H111" s="200" t="s">
        <v>286</v>
      </c>
      <c r="I111" s="202" t="s">
        <v>2231</v>
      </c>
      <c r="J111" s="202" t="s">
        <v>326</v>
      </c>
      <c r="K111" s="227" t="s">
        <v>327</v>
      </c>
      <c r="L111" s="199" t="s">
        <v>2281</v>
      </c>
      <c r="M111" s="197" t="s">
        <v>2282</v>
      </c>
      <c r="N111" s="202" t="s">
        <v>2283</v>
      </c>
      <c r="O111" s="202" t="s">
        <v>2284</v>
      </c>
      <c r="P111" s="202" t="s">
        <v>2289</v>
      </c>
      <c r="Q111" s="202" t="s">
        <v>2290</v>
      </c>
      <c r="R111" s="202" t="s">
        <v>105</v>
      </c>
      <c r="S111" s="210"/>
      <c r="T111" s="202"/>
      <c r="U111" s="202" t="s">
        <v>86</v>
      </c>
      <c r="V111" s="202" t="s">
        <v>86</v>
      </c>
      <c r="W111" s="202" t="s">
        <v>86</v>
      </c>
      <c r="X111" s="202"/>
      <c r="Y111" s="202" t="s">
        <v>86</v>
      </c>
      <c r="Z111" s="202" t="s">
        <v>86</v>
      </c>
      <c r="AA111" s="202"/>
      <c r="AB111" s="202"/>
      <c r="AC111" s="202"/>
      <c r="AD111" s="202"/>
      <c r="AE111" s="202"/>
      <c r="AF111" s="207"/>
      <c r="AG111" s="207" t="s">
        <v>92</v>
      </c>
      <c r="AH111" s="207" t="s">
        <v>685</v>
      </c>
      <c r="AI111" s="207" t="s">
        <v>94</v>
      </c>
      <c r="AJ111" s="207" t="s">
        <v>95</v>
      </c>
      <c r="AK111" s="207" t="s">
        <v>2291</v>
      </c>
      <c r="AL111" s="207" t="s">
        <v>2288</v>
      </c>
      <c r="AM111" s="207"/>
      <c r="AN111" s="207">
        <v>5016</v>
      </c>
      <c r="AO111" s="207">
        <v>5023</v>
      </c>
      <c r="AP111" s="207">
        <v>5028</v>
      </c>
      <c r="AQ111" s="207">
        <v>5029</v>
      </c>
      <c r="AR111" s="207">
        <f>SUBTOTAL(9,AN111:AQ111)</f>
        <v>20096</v>
      </c>
      <c r="AS111" s="207"/>
      <c r="AT111" s="207"/>
      <c r="AU111" s="207">
        <v>5023</v>
      </c>
      <c r="AV111" s="207"/>
      <c r="AW111" s="207"/>
      <c r="AX111" s="207"/>
      <c r="AY111" s="207"/>
      <c r="AZ111" s="207"/>
      <c r="BA111" s="207"/>
      <c r="BB111" s="207"/>
      <c r="BC111" s="207"/>
      <c r="BD111" s="207"/>
      <c r="BE111" s="207">
        <v>5023</v>
      </c>
      <c r="BF111" s="207"/>
      <c r="BG111" s="207"/>
    </row>
    <row r="112" spans="1:59" s="205" customFormat="1" ht="127.5" customHeight="1">
      <c r="A112" s="217" t="s">
        <v>293</v>
      </c>
      <c r="B112" s="218" t="s">
        <v>889</v>
      </c>
      <c r="C112" s="197" t="s">
        <v>2752</v>
      </c>
      <c r="D112" s="218" t="s">
        <v>290</v>
      </c>
      <c r="E112" s="218" t="s">
        <v>291</v>
      </c>
      <c r="F112" s="218" t="s">
        <v>911</v>
      </c>
      <c r="G112" s="218" t="s">
        <v>2230</v>
      </c>
      <c r="H112" s="218" t="s">
        <v>286</v>
      </c>
      <c r="I112" s="219" t="s">
        <v>2231</v>
      </c>
      <c r="J112" s="218" t="s">
        <v>326</v>
      </c>
      <c r="K112" s="218" t="s">
        <v>327</v>
      </c>
      <c r="L112" s="220" t="s">
        <v>2281</v>
      </c>
      <c r="M112" s="218" t="s">
        <v>2282</v>
      </c>
      <c r="N112" s="223" t="s">
        <v>2283</v>
      </c>
      <c r="O112" s="218" t="s">
        <v>2284</v>
      </c>
      <c r="P112" s="220" t="s">
        <v>2292</v>
      </c>
      <c r="Q112" s="218" t="s">
        <v>2293</v>
      </c>
      <c r="R112" s="221" t="s">
        <v>105</v>
      </c>
      <c r="S112" s="221"/>
      <c r="T112" s="221"/>
      <c r="U112" s="223" t="s">
        <v>86</v>
      </c>
      <c r="V112" s="223" t="s">
        <v>86</v>
      </c>
      <c r="W112" s="223" t="s">
        <v>86</v>
      </c>
      <c r="X112" s="223"/>
      <c r="Y112" s="223" t="s">
        <v>86</v>
      </c>
      <c r="Z112" s="223" t="s">
        <v>86</v>
      </c>
      <c r="AA112" s="221"/>
      <c r="AB112" s="221"/>
      <c r="AC112" s="221"/>
      <c r="AD112" s="221"/>
      <c r="AE112" s="221"/>
      <c r="AF112" s="221"/>
      <c r="AG112" s="221" t="s">
        <v>92</v>
      </c>
      <c r="AH112" s="221" t="s">
        <v>100</v>
      </c>
      <c r="AI112" s="221" t="s">
        <v>80</v>
      </c>
      <c r="AJ112" s="221" t="s">
        <v>95</v>
      </c>
      <c r="AK112" s="217" t="s">
        <v>2294</v>
      </c>
      <c r="AL112" s="221" t="s">
        <v>2288</v>
      </c>
      <c r="AM112" s="223"/>
      <c r="AN112" s="223">
        <v>18074</v>
      </c>
      <c r="AO112" s="223">
        <v>21469</v>
      </c>
      <c r="AP112" s="223"/>
      <c r="AQ112" s="223"/>
      <c r="AR112" s="223"/>
      <c r="AS112" s="223"/>
      <c r="AT112" s="223"/>
      <c r="AU112" s="224">
        <v>21469</v>
      </c>
      <c r="AV112" s="223"/>
      <c r="AW112" s="223"/>
      <c r="AX112" s="223"/>
      <c r="AY112" s="223"/>
      <c r="AZ112" s="223"/>
      <c r="BA112" s="229">
        <v>5582</v>
      </c>
      <c r="BB112" s="223"/>
      <c r="BC112" s="223"/>
      <c r="BD112" s="223"/>
      <c r="BE112" s="223"/>
      <c r="BF112" s="223"/>
      <c r="BG112" s="223">
        <v>15887</v>
      </c>
    </row>
    <row r="113" spans="1:59" s="205" customFormat="1" ht="127.5" customHeight="1">
      <c r="A113" s="201" t="s">
        <v>293</v>
      </c>
      <c r="B113" s="197" t="s">
        <v>889</v>
      </c>
      <c r="C113" s="197" t="s">
        <v>2752</v>
      </c>
      <c r="D113" s="197" t="s">
        <v>290</v>
      </c>
      <c r="E113" s="197" t="s">
        <v>291</v>
      </c>
      <c r="F113" s="197" t="s">
        <v>911</v>
      </c>
      <c r="G113" s="197" t="s">
        <v>2230</v>
      </c>
      <c r="H113" s="197" t="s">
        <v>475</v>
      </c>
      <c r="I113" s="198" t="s">
        <v>2231</v>
      </c>
      <c r="J113" s="197" t="s">
        <v>495</v>
      </c>
      <c r="K113" s="197" t="s">
        <v>496</v>
      </c>
      <c r="L113" s="199" t="s">
        <v>2281</v>
      </c>
      <c r="M113" s="197" t="s">
        <v>2282</v>
      </c>
      <c r="N113" s="202" t="s">
        <v>2283</v>
      </c>
      <c r="O113" s="197" t="s">
        <v>2284</v>
      </c>
      <c r="P113" s="199" t="s">
        <v>2295</v>
      </c>
      <c r="Q113" s="197" t="s">
        <v>2296</v>
      </c>
      <c r="R113" s="200" t="s">
        <v>105</v>
      </c>
      <c r="S113" s="200"/>
      <c r="T113" s="200"/>
      <c r="U113" s="200"/>
      <c r="V113" s="200"/>
      <c r="W113" s="200"/>
      <c r="X113" s="200"/>
      <c r="Y113" s="200"/>
      <c r="Z113" s="200"/>
      <c r="AA113" s="200"/>
      <c r="AB113" s="200"/>
      <c r="AC113" s="200"/>
      <c r="AD113" s="200"/>
      <c r="AE113" s="200"/>
      <c r="AF113" s="200"/>
      <c r="AG113" s="200" t="s">
        <v>92</v>
      </c>
      <c r="AH113" s="200" t="s">
        <v>685</v>
      </c>
      <c r="AI113" s="200" t="s">
        <v>94</v>
      </c>
      <c r="AJ113" s="200" t="s">
        <v>95</v>
      </c>
      <c r="AK113" s="201" t="s">
        <v>2297</v>
      </c>
      <c r="AL113" s="200" t="s">
        <v>2288</v>
      </c>
      <c r="AM113" s="202"/>
      <c r="AN113" s="202">
        <v>912</v>
      </c>
      <c r="AO113" s="202">
        <v>857</v>
      </c>
      <c r="AP113" s="202">
        <v>911</v>
      </c>
      <c r="AQ113" s="202">
        <v>911</v>
      </c>
      <c r="AR113" s="202">
        <f>SUBTOTAL(9,AN113:AQ113)</f>
        <v>3591</v>
      </c>
      <c r="AS113" s="202"/>
      <c r="AT113" s="202"/>
      <c r="AU113" s="210">
        <v>857</v>
      </c>
      <c r="AV113" s="202"/>
      <c r="AW113" s="202"/>
      <c r="AX113" s="202"/>
      <c r="AY113" s="202"/>
      <c r="AZ113" s="202"/>
      <c r="BA113" s="207"/>
      <c r="BB113" s="202"/>
      <c r="BC113" s="202"/>
      <c r="BD113" s="202"/>
      <c r="BE113" s="202">
        <v>857</v>
      </c>
      <c r="BF113" s="202"/>
      <c r="BG113" s="202"/>
    </row>
    <row r="114" spans="1:59" s="205" customFormat="1" ht="127.5" customHeight="1">
      <c r="A114" s="201" t="s">
        <v>293</v>
      </c>
      <c r="B114" s="197" t="s">
        <v>889</v>
      </c>
      <c r="C114" s="197" t="s">
        <v>2752</v>
      </c>
      <c r="D114" s="197" t="s">
        <v>290</v>
      </c>
      <c r="E114" s="197" t="s">
        <v>291</v>
      </c>
      <c r="F114" s="197" t="s">
        <v>911</v>
      </c>
      <c r="G114" s="197" t="s">
        <v>2230</v>
      </c>
      <c r="H114" s="197" t="s">
        <v>475</v>
      </c>
      <c r="I114" s="198" t="s">
        <v>2231</v>
      </c>
      <c r="J114" s="197" t="s">
        <v>495</v>
      </c>
      <c r="K114" s="197" t="s">
        <v>511</v>
      </c>
      <c r="L114" s="199" t="s">
        <v>2281</v>
      </c>
      <c r="M114" s="197" t="s">
        <v>2282</v>
      </c>
      <c r="N114" s="202" t="s">
        <v>2283</v>
      </c>
      <c r="O114" s="197" t="s">
        <v>2284</v>
      </c>
      <c r="P114" s="199" t="s">
        <v>2298</v>
      </c>
      <c r="Q114" s="197" t="s">
        <v>515</v>
      </c>
      <c r="R114" s="200" t="s">
        <v>74</v>
      </c>
      <c r="S114" s="200" t="s">
        <v>86</v>
      </c>
      <c r="T114" s="200"/>
      <c r="U114" s="200"/>
      <c r="V114" s="200"/>
      <c r="W114" s="200" t="s">
        <v>2299</v>
      </c>
      <c r="X114" s="200"/>
      <c r="Y114" s="200"/>
      <c r="Z114" s="200"/>
      <c r="AA114" s="200"/>
      <c r="AB114" s="200"/>
      <c r="AC114" s="200"/>
      <c r="AD114" s="200"/>
      <c r="AE114" s="200"/>
      <c r="AF114" s="200"/>
      <c r="AG114" s="200" t="s">
        <v>92</v>
      </c>
      <c r="AH114" s="200" t="s">
        <v>79</v>
      </c>
      <c r="AI114" s="200" t="s">
        <v>94</v>
      </c>
      <c r="AJ114" s="200" t="s">
        <v>81</v>
      </c>
      <c r="AK114" s="201" t="s">
        <v>2300</v>
      </c>
      <c r="AL114" s="200" t="s">
        <v>2288</v>
      </c>
      <c r="AM114" s="202"/>
      <c r="AN114" s="202">
        <v>20</v>
      </c>
      <c r="AO114" s="202">
        <v>25</v>
      </c>
      <c r="AP114" s="202">
        <v>30</v>
      </c>
      <c r="AQ114" s="202">
        <v>35</v>
      </c>
      <c r="AR114" s="202">
        <v>35</v>
      </c>
      <c r="AS114" s="202"/>
      <c r="AT114" s="202"/>
      <c r="AU114" s="210">
        <v>25</v>
      </c>
      <c r="AV114" s="202"/>
      <c r="AW114" s="202"/>
      <c r="AX114" s="202"/>
      <c r="AY114" s="202"/>
      <c r="AZ114" s="202"/>
      <c r="BA114" s="207">
        <v>7</v>
      </c>
      <c r="BB114" s="202"/>
      <c r="BC114" s="202"/>
      <c r="BD114" s="202"/>
      <c r="BE114" s="202"/>
      <c r="BF114" s="202"/>
      <c r="BG114" s="202">
        <v>25</v>
      </c>
    </row>
    <row r="115" spans="1:59" s="205" customFormat="1" ht="127.5" customHeight="1">
      <c r="A115" s="217" t="s">
        <v>293</v>
      </c>
      <c r="B115" s="218" t="s">
        <v>889</v>
      </c>
      <c r="C115" s="197" t="s">
        <v>2752</v>
      </c>
      <c r="D115" s="218" t="s">
        <v>290</v>
      </c>
      <c r="E115" s="218" t="s">
        <v>291</v>
      </c>
      <c r="F115" s="218" t="s">
        <v>911</v>
      </c>
      <c r="G115" s="218" t="s">
        <v>2230</v>
      </c>
      <c r="H115" s="218" t="s">
        <v>475</v>
      </c>
      <c r="I115" s="219" t="s">
        <v>2231</v>
      </c>
      <c r="J115" s="218" t="s">
        <v>495</v>
      </c>
      <c r="K115" s="218" t="s">
        <v>504</v>
      </c>
      <c r="L115" s="220" t="s">
        <v>2281</v>
      </c>
      <c r="M115" s="218" t="s">
        <v>2282</v>
      </c>
      <c r="N115" s="223" t="s">
        <v>2283</v>
      </c>
      <c r="O115" s="218" t="s">
        <v>2284</v>
      </c>
      <c r="P115" s="220" t="s">
        <v>2301</v>
      </c>
      <c r="Q115" s="218" t="s">
        <v>2302</v>
      </c>
      <c r="R115" s="221" t="s">
        <v>105</v>
      </c>
      <c r="S115" s="221"/>
      <c r="T115" s="221"/>
      <c r="U115" s="221"/>
      <c r="V115" s="221"/>
      <c r="W115" s="221"/>
      <c r="X115" s="221"/>
      <c r="Y115" s="221"/>
      <c r="Z115" s="221"/>
      <c r="AA115" s="221"/>
      <c r="AB115" s="221"/>
      <c r="AC115" s="221"/>
      <c r="AD115" s="221"/>
      <c r="AE115" s="221"/>
      <c r="AF115" s="221"/>
      <c r="AG115" s="221" t="s">
        <v>92</v>
      </c>
      <c r="AH115" s="221" t="s">
        <v>100</v>
      </c>
      <c r="AI115" s="221" t="s">
        <v>80</v>
      </c>
      <c r="AJ115" s="221" t="s">
        <v>95</v>
      </c>
      <c r="AK115" s="217" t="s">
        <v>2303</v>
      </c>
      <c r="AL115" s="221" t="s">
        <v>2288</v>
      </c>
      <c r="AM115" s="223"/>
      <c r="AN115" s="223">
        <v>35637</v>
      </c>
      <c r="AO115" s="223">
        <v>26227</v>
      </c>
      <c r="AP115" s="223"/>
      <c r="AQ115" s="223"/>
      <c r="AR115" s="223"/>
      <c r="AS115" s="223"/>
      <c r="AT115" s="223"/>
      <c r="AU115" s="224">
        <v>26227</v>
      </c>
      <c r="AV115" s="223"/>
      <c r="AW115" s="223"/>
      <c r="AX115" s="223"/>
      <c r="AY115" s="223"/>
      <c r="AZ115" s="223"/>
      <c r="BA115" s="229">
        <v>7868</v>
      </c>
      <c r="BB115" s="223"/>
      <c r="BC115" s="223"/>
      <c r="BD115" s="223"/>
      <c r="BE115" s="223"/>
      <c r="BF115" s="223"/>
      <c r="BG115" s="223">
        <f>AU115-BA115</f>
        <v>18359</v>
      </c>
    </row>
    <row r="116" spans="1:59" s="205" customFormat="1" ht="135.75" customHeight="1">
      <c r="A116" s="206" t="s">
        <v>293</v>
      </c>
      <c r="B116" s="230" t="s">
        <v>64</v>
      </c>
      <c r="C116" s="197" t="s">
        <v>2752</v>
      </c>
      <c r="D116" s="231" t="s">
        <v>290</v>
      </c>
      <c r="E116" s="231" t="s">
        <v>338</v>
      </c>
      <c r="F116" s="230" t="s">
        <v>911</v>
      </c>
      <c r="G116" s="231" t="s">
        <v>2230</v>
      </c>
      <c r="H116" s="231" t="s">
        <v>286</v>
      </c>
      <c r="I116" s="231" t="s">
        <v>2231</v>
      </c>
      <c r="J116" s="231" t="s">
        <v>307</v>
      </c>
      <c r="K116" s="231" t="s">
        <v>308</v>
      </c>
      <c r="L116" s="199" t="s">
        <v>2243</v>
      </c>
      <c r="M116" s="197" t="s">
        <v>2244</v>
      </c>
      <c r="N116" s="232" t="s">
        <v>2234</v>
      </c>
      <c r="O116" s="231" t="s">
        <v>2235</v>
      </c>
      <c r="P116" s="233">
        <v>138</v>
      </c>
      <c r="Q116" s="231" t="s">
        <v>2304</v>
      </c>
      <c r="R116" s="233" t="s">
        <v>20</v>
      </c>
      <c r="S116" s="234" t="s">
        <v>86</v>
      </c>
      <c r="T116" s="234"/>
      <c r="U116" s="234"/>
      <c r="V116" s="234"/>
      <c r="W116" s="234"/>
      <c r="X116" s="234"/>
      <c r="Y116" s="234"/>
      <c r="Z116" s="234"/>
      <c r="AA116" s="234"/>
      <c r="AB116" s="234"/>
      <c r="AC116" s="234"/>
      <c r="AD116" s="234"/>
      <c r="AE116" s="234"/>
      <c r="AF116" s="234" t="s">
        <v>86</v>
      </c>
      <c r="AG116" s="234" t="s">
        <v>136</v>
      </c>
      <c r="AH116" s="234" t="s">
        <v>108</v>
      </c>
      <c r="AI116" s="234" t="s">
        <v>137</v>
      </c>
      <c r="AJ116" s="234" t="s">
        <v>81</v>
      </c>
      <c r="AK116" s="235" t="s">
        <v>2305</v>
      </c>
      <c r="AL116" s="234" t="s">
        <v>2242</v>
      </c>
      <c r="AM116" s="234"/>
      <c r="AN116" s="234"/>
      <c r="AO116" s="234">
        <v>100</v>
      </c>
      <c r="AP116" s="234"/>
      <c r="AQ116" s="234"/>
      <c r="AR116" s="234">
        <v>100</v>
      </c>
      <c r="AS116" s="234"/>
      <c r="AT116" s="234"/>
      <c r="AU116" s="236">
        <v>100</v>
      </c>
      <c r="AV116" s="234"/>
      <c r="AW116" s="234"/>
      <c r="AX116" s="234">
        <v>10</v>
      </c>
      <c r="AY116" s="234"/>
      <c r="AZ116" s="234"/>
      <c r="BA116" s="234">
        <v>70</v>
      </c>
      <c r="BB116" s="234"/>
      <c r="BC116" s="234"/>
      <c r="BD116" s="234">
        <v>100</v>
      </c>
      <c r="BE116" s="234"/>
      <c r="BF116" s="234"/>
      <c r="BG116" s="234"/>
    </row>
    <row r="117" spans="1:59" s="205" customFormat="1" ht="78.75" customHeight="1">
      <c r="A117" s="237" t="s">
        <v>293</v>
      </c>
      <c r="B117" s="238" t="s">
        <v>64</v>
      </c>
      <c r="C117" s="197" t="s">
        <v>2752</v>
      </c>
      <c r="D117" s="239" t="s">
        <v>290</v>
      </c>
      <c r="E117" s="239" t="s">
        <v>338</v>
      </c>
      <c r="F117" s="238" t="s">
        <v>911</v>
      </c>
      <c r="G117" s="239" t="s">
        <v>2230</v>
      </c>
      <c r="H117" s="239" t="s">
        <v>286</v>
      </c>
      <c r="I117" s="239" t="s">
        <v>2231</v>
      </c>
      <c r="J117" s="239" t="s">
        <v>326</v>
      </c>
      <c r="K117" s="239" t="s">
        <v>327</v>
      </c>
      <c r="L117" s="240" t="s">
        <v>2243</v>
      </c>
      <c r="M117" s="241" t="s">
        <v>2244</v>
      </c>
      <c r="N117" s="239" t="s">
        <v>2306</v>
      </c>
      <c r="O117" s="239" t="s">
        <v>2307</v>
      </c>
      <c r="P117" s="242" t="s">
        <v>2308</v>
      </c>
      <c r="Q117" s="239" t="s">
        <v>2309</v>
      </c>
      <c r="R117" s="243" t="s">
        <v>105</v>
      </c>
      <c r="S117" s="244"/>
      <c r="T117" s="244"/>
      <c r="U117" s="244"/>
      <c r="V117" s="244"/>
      <c r="W117" s="244"/>
      <c r="X117" s="244"/>
      <c r="Y117" s="244"/>
      <c r="Z117" s="244"/>
      <c r="AA117" s="244"/>
      <c r="AB117" s="244"/>
      <c r="AC117" s="244"/>
      <c r="AD117" s="244"/>
      <c r="AE117" s="244"/>
      <c r="AF117" s="244"/>
      <c r="AG117" s="244" t="s">
        <v>136</v>
      </c>
      <c r="AH117" s="244" t="s">
        <v>108</v>
      </c>
      <c r="AI117" s="244" t="s">
        <v>137</v>
      </c>
      <c r="AJ117" s="244" t="s">
        <v>81</v>
      </c>
      <c r="AK117" s="244" t="s">
        <v>2305</v>
      </c>
      <c r="AL117" s="244" t="s">
        <v>2242</v>
      </c>
      <c r="AM117" s="244"/>
      <c r="AN117" s="244"/>
      <c r="AO117" s="244">
        <v>100</v>
      </c>
      <c r="AP117" s="244"/>
      <c r="AQ117" s="244"/>
      <c r="AR117" s="244">
        <v>100</v>
      </c>
      <c r="AS117" s="244"/>
      <c r="AT117" s="244"/>
      <c r="AU117" s="245">
        <f t="shared" ref="AU117:AU123" si="9">AO117</f>
        <v>100</v>
      </c>
      <c r="AV117" s="244"/>
      <c r="AW117" s="244"/>
      <c r="AX117" s="244"/>
      <c r="AY117" s="244">
        <v>50</v>
      </c>
      <c r="AZ117" s="244"/>
      <c r="BA117" s="244"/>
      <c r="BB117" s="244">
        <v>30</v>
      </c>
      <c r="BC117" s="244"/>
      <c r="BD117" s="244">
        <v>20</v>
      </c>
      <c r="BE117" s="244"/>
      <c r="BF117" s="244"/>
      <c r="BG117" s="244"/>
    </row>
    <row r="118" spans="1:59" s="205" customFormat="1" ht="78.75" customHeight="1">
      <c r="A118" s="237" t="s">
        <v>293</v>
      </c>
      <c r="B118" s="238" t="s">
        <v>64</v>
      </c>
      <c r="C118" s="197" t="s">
        <v>2752</v>
      </c>
      <c r="D118" s="239" t="s">
        <v>290</v>
      </c>
      <c r="E118" s="239" t="s">
        <v>338</v>
      </c>
      <c r="F118" s="238" t="s">
        <v>911</v>
      </c>
      <c r="G118" s="239" t="s">
        <v>2230</v>
      </c>
      <c r="H118" s="239" t="s">
        <v>286</v>
      </c>
      <c r="I118" s="239" t="s">
        <v>2231</v>
      </c>
      <c r="J118" s="239" t="s">
        <v>326</v>
      </c>
      <c r="K118" s="239" t="s">
        <v>327</v>
      </c>
      <c r="L118" s="240" t="s">
        <v>2243</v>
      </c>
      <c r="M118" s="241" t="s">
        <v>2244</v>
      </c>
      <c r="N118" s="239" t="s">
        <v>2306</v>
      </c>
      <c r="O118" s="239" t="s">
        <v>2307</v>
      </c>
      <c r="P118" s="242" t="s">
        <v>2310</v>
      </c>
      <c r="Q118" s="239" t="s">
        <v>2311</v>
      </c>
      <c r="R118" s="243" t="s">
        <v>105</v>
      </c>
      <c r="S118" s="244"/>
      <c r="T118" s="244"/>
      <c r="U118" s="244"/>
      <c r="V118" s="244"/>
      <c r="W118" s="244"/>
      <c r="X118" s="244"/>
      <c r="Y118" s="244"/>
      <c r="Z118" s="244"/>
      <c r="AA118" s="244"/>
      <c r="AB118" s="244"/>
      <c r="AC118" s="244"/>
      <c r="AD118" s="244"/>
      <c r="AE118" s="244"/>
      <c r="AF118" s="244"/>
      <c r="AG118" s="244" t="s">
        <v>92</v>
      </c>
      <c r="AH118" s="244" t="s">
        <v>108</v>
      </c>
      <c r="AI118" s="244" t="s">
        <v>94</v>
      </c>
      <c r="AJ118" s="244" t="s">
        <v>95</v>
      </c>
      <c r="AK118" s="244" t="s">
        <v>2312</v>
      </c>
      <c r="AL118" s="244" t="s">
        <v>2313</v>
      </c>
      <c r="AM118" s="244"/>
      <c r="AN118" s="244"/>
      <c r="AO118" s="244">
        <v>8</v>
      </c>
      <c r="AP118" s="244"/>
      <c r="AQ118" s="244"/>
      <c r="AR118" s="244">
        <v>8</v>
      </c>
      <c r="AS118" s="244"/>
      <c r="AT118" s="244"/>
      <c r="AU118" s="245">
        <f t="shared" si="9"/>
        <v>8</v>
      </c>
      <c r="AV118" s="244"/>
      <c r="AW118" s="244"/>
      <c r="AX118" s="244"/>
      <c r="AY118" s="244"/>
      <c r="AZ118" s="244"/>
      <c r="BA118" s="244">
        <v>2</v>
      </c>
      <c r="BB118" s="244"/>
      <c r="BC118" s="244"/>
      <c r="BD118" s="244">
        <v>3</v>
      </c>
      <c r="BE118" s="244"/>
      <c r="BF118" s="244">
        <v>3</v>
      </c>
      <c r="BG118" s="244"/>
    </row>
    <row r="119" spans="1:59" s="205" customFormat="1" ht="78.75" customHeight="1">
      <c r="A119" s="237" t="s">
        <v>293</v>
      </c>
      <c r="B119" s="238" t="s">
        <v>64</v>
      </c>
      <c r="C119" s="197" t="s">
        <v>2752</v>
      </c>
      <c r="D119" s="239" t="s">
        <v>290</v>
      </c>
      <c r="E119" s="239" t="s">
        <v>338</v>
      </c>
      <c r="F119" s="238" t="s">
        <v>911</v>
      </c>
      <c r="G119" s="239" t="s">
        <v>560</v>
      </c>
      <c r="H119" s="239" t="s">
        <v>561</v>
      </c>
      <c r="I119" s="239" t="s">
        <v>2231</v>
      </c>
      <c r="J119" s="239" t="s">
        <v>570</v>
      </c>
      <c r="K119" s="239" t="s">
        <v>571</v>
      </c>
      <c r="L119" s="240" t="s">
        <v>2243</v>
      </c>
      <c r="M119" s="241" t="s">
        <v>2244</v>
      </c>
      <c r="N119" s="239" t="s">
        <v>2306</v>
      </c>
      <c r="O119" s="239" t="s">
        <v>2307</v>
      </c>
      <c r="P119" s="242" t="s">
        <v>2314</v>
      </c>
      <c r="Q119" s="239" t="s">
        <v>2315</v>
      </c>
      <c r="R119" s="243" t="s">
        <v>105</v>
      </c>
      <c r="S119" s="244"/>
      <c r="T119" s="244"/>
      <c r="U119" s="244"/>
      <c r="V119" s="244"/>
      <c r="W119" s="244"/>
      <c r="X119" s="244"/>
      <c r="Y119" s="244"/>
      <c r="Z119" s="244"/>
      <c r="AA119" s="244"/>
      <c r="AB119" s="244"/>
      <c r="AC119" s="244"/>
      <c r="AD119" s="244"/>
      <c r="AE119" s="244"/>
      <c r="AF119" s="244"/>
      <c r="AG119" s="244" t="s">
        <v>136</v>
      </c>
      <c r="AH119" s="244" t="s">
        <v>108</v>
      </c>
      <c r="AI119" s="244" t="s">
        <v>137</v>
      </c>
      <c r="AJ119" s="244" t="s">
        <v>81</v>
      </c>
      <c r="AK119" s="244" t="s">
        <v>2305</v>
      </c>
      <c r="AL119" s="244" t="s">
        <v>2242</v>
      </c>
      <c r="AM119" s="244">
        <v>0</v>
      </c>
      <c r="AN119" s="244"/>
      <c r="AO119" s="244">
        <v>100</v>
      </c>
      <c r="AP119" s="244">
        <v>100</v>
      </c>
      <c r="AQ119" s="244">
        <v>100</v>
      </c>
      <c r="AR119" s="244">
        <v>100</v>
      </c>
      <c r="AS119" s="244"/>
      <c r="AT119" s="244"/>
      <c r="AU119" s="245">
        <f t="shared" si="9"/>
        <v>100</v>
      </c>
      <c r="AV119" s="244"/>
      <c r="AW119" s="244"/>
      <c r="AX119" s="244"/>
      <c r="AY119" s="244">
        <v>20</v>
      </c>
      <c r="AZ119" s="244"/>
      <c r="BA119" s="244"/>
      <c r="BB119" s="244">
        <v>20</v>
      </c>
      <c r="BC119" s="244"/>
      <c r="BD119" s="244">
        <v>10</v>
      </c>
      <c r="BE119" s="244"/>
      <c r="BF119" s="244">
        <v>40</v>
      </c>
      <c r="BG119" s="244">
        <v>10</v>
      </c>
    </row>
    <row r="120" spans="1:59" s="205" customFormat="1" ht="78.75" customHeight="1">
      <c r="A120" s="237" t="s">
        <v>293</v>
      </c>
      <c r="B120" s="238" t="s">
        <v>64</v>
      </c>
      <c r="C120" s="197" t="s">
        <v>2752</v>
      </c>
      <c r="D120" s="239" t="s">
        <v>290</v>
      </c>
      <c r="E120" s="239" t="s">
        <v>338</v>
      </c>
      <c r="F120" s="238" t="s">
        <v>911</v>
      </c>
      <c r="G120" s="239" t="s">
        <v>560</v>
      </c>
      <c r="H120" s="239" t="s">
        <v>561</v>
      </c>
      <c r="I120" s="239" t="s">
        <v>2231</v>
      </c>
      <c r="J120" s="239" t="s">
        <v>570</v>
      </c>
      <c r="K120" s="239" t="s">
        <v>571</v>
      </c>
      <c r="L120" s="240" t="s">
        <v>2243</v>
      </c>
      <c r="M120" s="241" t="s">
        <v>2244</v>
      </c>
      <c r="N120" s="239" t="s">
        <v>2306</v>
      </c>
      <c r="O120" s="239" t="s">
        <v>2307</v>
      </c>
      <c r="P120" s="242" t="s">
        <v>2316</v>
      </c>
      <c r="Q120" s="239" t="s">
        <v>2317</v>
      </c>
      <c r="R120" s="243" t="s">
        <v>105</v>
      </c>
      <c r="S120" s="244" t="s">
        <v>86</v>
      </c>
      <c r="T120" s="244"/>
      <c r="U120" s="244"/>
      <c r="V120" s="244"/>
      <c r="W120" s="244"/>
      <c r="X120" s="244"/>
      <c r="Y120" s="244"/>
      <c r="Z120" s="244"/>
      <c r="AA120" s="244"/>
      <c r="AB120" s="244"/>
      <c r="AC120" s="244"/>
      <c r="AD120" s="244"/>
      <c r="AE120" s="244"/>
      <c r="AF120" s="244"/>
      <c r="AG120" s="244" t="s">
        <v>136</v>
      </c>
      <c r="AH120" s="244" t="s">
        <v>108</v>
      </c>
      <c r="AI120" s="244" t="s">
        <v>137</v>
      </c>
      <c r="AJ120" s="244" t="s">
        <v>81</v>
      </c>
      <c r="AK120" s="244" t="s">
        <v>2305</v>
      </c>
      <c r="AL120" s="244" t="s">
        <v>2242</v>
      </c>
      <c r="AM120" s="244"/>
      <c r="AN120" s="244"/>
      <c r="AO120" s="244">
        <v>100</v>
      </c>
      <c r="AP120" s="244"/>
      <c r="AQ120" s="244"/>
      <c r="AR120" s="244">
        <v>100</v>
      </c>
      <c r="AS120" s="244"/>
      <c r="AT120" s="244"/>
      <c r="AU120" s="245">
        <f t="shared" si="9"/>
        <v>100</v>
      </c>
      <c r="AV120" s="244"/>
      <c r="AW120" s="244"/>
      <c r="AX120" s="246">
        <v>0.2</v>
      </c>
      <c r="AY120" s="244"/>
      <c r="AZ120" s="244"/>
      <c r="BA120" s="246">
        <v>0.3</v>
      </c>
      <c r="BB120" s="244"/>
      <c r="BC120" s="244"/>
      <c r="BD120" s="244"/>
      <c r="BE120" s="244"/>
      <c r="BF120" s="244"/>
      <c r="BG120" s="246">
        <v>0.5</v>
      </c>
    </row>
    <row r="121" spans="1:59" s="205" customFormat="1" ht="78.75" customHeight="1">
      <c r="A121" s="196" t="s">
        <v>293</v>
      </c>
      <c r="B121" s="197" t="s">
        <v>889</v>
      </c>
      <c r="C121" s="197" t="s">
        <v>2752</v>
      </c>
      <c r="D121" s="197" t="s">
        <v>290</v>
      </c>
      <c r="E121" s="197" t="s">
        <v>290</v>
      </c>
      <c r="F121" s="197" t="s">
        <v>911</v>
      </c>
      <c r="G121" s="197" t="s">
        <v>2230</v>
      </c>
      <c r="H121" s="197" t="s">
        <v>286</v>
      </c>
      <c r="I121" s="198" t="s">
        <v>2231</v>
      </c>
      <c r="J121" s="197" t="s">
        <v>332</v>
      </c>
      <c r="K121" s="197" t="s">
        <v>333</v>
      </c>
      <c r="L121" s="199" t="s">
        <v>2243</v>
      </c>
      <c r="M121" s="197" t="s">
        <v>2244</v>
      </c>
      <c r="N121" s="197" t="s">
        <v>2318</v>
      </c>
      <c r="O121" s="197" t="s">
        <v>2319</v>
      </c>
      <c r="P121" s="199" t="s">
        <v>2320</v>
      </c>
      <c r="Q121" s="197" t="s">
        <v>2321</v>
      </c>
      <c r="R121" s="200" t="s">
        <v>105</v>
      </c>
      <c r="S121" s="200"/>
      <c r="T121" s="200"/>
      <c r="U121" s="200"/>
      <c r="V121" s="200"/>
      <c r="W121" s="200"/>
      <c r="X121" s="200"/>
      <c r="Y121" s="200"/>
      <c r="Z121" s="200"/>
      <c r="AA121" s="200"/>
      <c r="AB121" s="200" t="s">
        <v>86</v>
      </c>
      <c r="AC121" s="200"/>
      <c r="AD121" s="200"/>
      <c r="AE121" s="200"/>
      <c r="AF121" s="200"/>
      <c r="AG121" s="200" t="s">
        <v>92</v>
      </c>
      <c r="AH121" s="200" t="s">
        <v>685</v>
      </c>
      <c r="AI121" s="200" t="s">
        <v>137</v>
      </c>
      <c r="AJ121" s="200" t="s">
        <v>95</v>
      </c>
      <c r="AK121" s="201" t="s">
        <v>2322</v>
      </c>
      <c r="AL121" s="200" t="s">
        <v>2323</v>
      </c>
      <c r="AM121" s="202">
        <v>53</v>
      </c>
      <c r="AN121" s="202"/>
      <c r="AO121" s="202">
        <v>53</v>
      </c>
      <c r="AP121" s="202"/>
      <c r="AQ121" s="202"/>
      <c r="AR121" s="202"/>
      <c r="AS121" s="202">
        <v>53</v>
      </c>
      <c r="AT121" s="202"/>
      <c r="AU121" s="210">
        <f t="shared" si="9"/>
        <v>53</v>
      </c>
      <c r="AV121" s="202"/>
      <c r="AW121" s="202"/>
      <c r="AX121" s="202"/>
      <c r="AY121" s="202"/>
      <c r="AZ121" s="202"/>
      <c r="BA121" s="202"/>
      <c r="BB121" s="202">
        <v>53</v>
      </c>
      <c r="BC121" s="202"/>
      <c r="BD121" s="202"/>
      <c r="BE121" s="202"/>
      <c r="BF121" s="202"/>
      <c r="BG121" s="202"/>
    </row>
    <row r="122" spans="1:59" s="205" customFormat="1" ht="78.75" customHeight="1">
      <c r="A122" s="196" t="s">
        <v>293</v>
      </c>
      <c r="B122" s="197" t="s">
        <v>889</v>
      </c>
      <c r="C122" s="197" t="s">
        <v>2752</v>
      </c>
      <c r="D122" s="197" t="s">
        <v>290</v>
      </c>
      <c r="E122" s="197" t="s">
        <v>290</v>
      </c>
      <c r="F122" s="197" t="s">
        <v>911</v>
      </c>
      <c r="G122" s="197" t="s">
        <v>2230</v>
      </c>
      <c r="H122" s="197" t="s">
        <v>286</v>
      </c>
      <c r="I122" s="198" t="s">
        <v>2231</v>
      </c>
      <c r="J122" s="197" t="s">
        <v>914</v>
      </c>
      <c r="K122" s="197" t="s">
        <v>935</v>
      </c>
      <c r="L122" s="199" t="s">
        <v>2243</v>
      </c>
      <c r="M122" s="197" t="s">
        <v>2244</v>
      </c>
      <c r="N122" s="197" t="s">
        <v>2324</v>
      </c>
      <c r="O122" s="197" t="s">
        <v>2325</v>
      </c>
      <c r="P122" s="199" t="s">
        <v>2326</v>
      </c>
      <c r="Q122" s="197" t="s">
        <v>2327</v>
      </c>
      <c r="R122" s="200" t="s">
        <v>105</v>
      </c>
      <c r="S122" s="200"/>
      <c r="T122" s="200"/>
      <c r="U122" s="200"/>
      <c r="V122" s="200"/>
      <c r="W122" s="200"/>
      <c r="X122" s="200"/>
      <c r="Y122" s="200"/>
      <c r="Z122" s="200"/>
      <c r="AA122" s="200"/>
      <c r="AB122" s="200"/>
      <c r="AC122" s="200"/>
      <c r="AD122" s="200"/>
      <c r="AE122" s="200"/>
      <c r="AF122" s="200"/>
      <c r="AG122" s="200" t="s">
        <v>166</v>
      </c>
      <c r="AH122" s="200" t="s">
        <v>108</v>
      </c>
      <c r="AI122" s="200" t="s">
        <v>94</v>
      </c>
      <c r="AJ122" s="200" t="s">
        <v>81</v>
      </c>
      <c r="AK122" s="202" t="s">
        <v>2305</v>
      </c>
      <c r="AL122" s="202" t="s">
        <v>2242</v>
      </c>
      <c r="AM122" s="202">
        <v>0</v>
      </c>
      <c r="AN122" s="202"/>
      <c r="AO122" s="202">
        <v>1</v>
      </c>
      <c r="AP122" s="202"/>
      <c r="AQ122" s="202"/>
      <c r="AR122" s="202"/>
      <c r="AS122" s="202"/>
      <c r="AT122" s="202"/>
      <c r="AU122" s="210">
        <f t="shared" si="9"/>
        <v>1</v>
      </c>
      <c r="AV122" s="202"/>
      <c r="AW122" s="202"/>
      <c r="AX122" s="203">
        <v>0.2</v>
      </c>
      <c r="AY122" s="202"/>
      <c r="AZ122" s="202"/>
      <c r="BA122" s="203">
        <v>0.8</v>
      </c>
      <c r="BB122" s="202"/>
      <c r="BC122" s="202"/>
      <c r="BD122" s="203">
        <v>1</v>
      </c>
      <c r="BE122" s="202"/>
      <c r="BF122" s="202"/>
      <c r="BG122" s="202"/>
    </row>
    <row r="123" spans="1:59" s="205" customFormat="1" ht="78.75" customHeight="1">
      <c r="A123" s="196" t="s">
        <v>293</v>
      </c>
      <c r="B123" s="197" t="s">
        <v>889</v>
      </c>
      <c r="C123" s="197" t="s">
        <v>2752</v>
      </c>
      <c r="D123" s="197" t="s">
        <v>290</v>
      </c>
      <c r="E123" s="197" t="s">
        <v>291</v>
      </c>
      <c r="F123" s="197" t="s">
        <v>911</v>
      </c>
      <c r="G123" s="197" t="s">
        <v>392</v>
      </c>
      <c r="H123" s="197" t="s">
        <v>286</v>
      </c>
      <c r="I123" s="198" t="s">
        <v>2328</v>
      </c>
      <c r="J123" s="197" t="s">
        <v>393</v>
      </c>
      <c r="K123" s="197" t="s">
        <v>401</v>
      </c>
      <c r="L123" s="199" t="s">
        <v>2243</v>
      </c>
      <c r="M123" s="197" t="s">
        <v>2244</v>
      </c>
      <c r="N123" s="197" t="s">
        <v>2329</v>
      </c>
      <c r="O123" s="197" t="s">
        <v>2330</v>
      </c>
      <c r="P123" s="199" t="s">
        <v>2331</v>
      </c>
      <c r="Q123" s="197" t="s">
        <v>2332</v>
      </c>
      <c r="R123" s="200" t="s">
        <v>20</v>
      </c>
      <c r="S123" s="200" t="s">
        <v>86</v>
      </c>
      <c r="T123" s="200"/>
      <c r="U123" s="200"/>
      <c r="V123" s="200"/>
      <c r="W123" s="200"/>
      <c r="X123" s="200"/>
      <c r="Y123" s="200"/>
      <c r="Z123" s="200"/>
      <c r="AA123" s="200"/>
      <c r="AB123" s="200"/>
      <c r="AC123" s="200"/>
      <c r="AD123" s="200"/>
      <c r="AE123" s="200"/>
      <c r="AF123" s="200"/>
      <c r="AG123" s="200" t="s">
        <v>92</v>
      </c>
      <c r="AH123" s="200" t="s">
        <v>685</v>
      </c>
      <c r="AI123" s="200" t="s">
        <v>94</v>
      </c>
      <c r="AJ123" s="200" t="s">
        <v>95</v>
      </c>
      <c r="AK123" s="201" t="s">
        <v>2333</v>
      </c>
      <c r="AL123" s="200" t="s">
        <v>2334</v>
      </c>
      <c r="AM123" s="227">
        <v>68376</v>
      </c>
      <c r="AN123" s="202"/>
      <c r="AO123" s="202">
        <v>70000</v>
      </c>
      <c r="AP123" s="202"/>
      <c r="AQ123" s="202"/>
      <c r="AR123" s="202"/>
      <c r="AS123" s="202"/>
      <c r="AT123" s="202"/>
      <c r="AU123" s="210">
        <f t="shared" si="9"/>
        <v>70000</v>
      </c>
      <c r="AV123" s="202"/>
      <c r="AW123" s="202"/>
      <c r="AX123" s="202"/>
      <c r="AY123" s="202"/>
      <c r="AZ123" s="202"/>
      <c r="BA123" s="202"/>
      <c r="BB123" s="202"/>
      <c r="BC123" s="202"/>
      <c r="BD123" s="202"/>
      <c r="BE123" s="202"/>
      <c r="BF123" s="202"/>
      <c r="BG123" s="202">
        <v>70000</v>
      </c>
    </row>
    <row r="124" spans="1:59" s="205" customFormat="1" ht="110.25" customHeight="1">
      <c r="A124" s="196" t="s">
        <v>293</v>
      </c>
      <c r="B124" s="197" t="s">
        <v>889</v>
      </c>
      <c r="C124" s="197" t="s">
        <v>2752</v>
      </c>
      <c r="D124" s="197" t="s">
        <v>290</v>
      </c>
      <c r="E124" s="197" t="s">
        <v>290</v>
      </c>
      <c r="F124" s="197" t="s">
        <v>911</v>
      </c>
      <c r="G124" s="197" t="s">
        <v>392</v>
      </c>
      <c r="H124" s="197" t="s">
        <v>286</v>
      </c>
      <c r="I124" s="198" t="s">
        <v>2328</v>
      </c>
      <c r="J124" s="197" t="s">
        <v>393</v>
      </c>
      <c r="K124" s="197" t="s">
        <v>394</v>
      </c>
      <c r="L124" s="199" t="s">
        <v>2243</v>
      </c>
      <c r="M124" s="197" t="s">
        <v>2244</v>
      </c>
      <c r="N124" s="197" t="s">
        <v>2329</v>
      </c>
      <c r="O124" s="197" t="s">
        <v>2330</v>
      </c>
      <c r="P124" s="199" t="s">
        <v>2335</v>
      </c>
      <c r="Q124" s="197" t="s">
        <v>2336</v>
      </c>
      <c r="R124" s="200" t="s">
        <v>20</v>
      </c>
      <c r="S124" s="200" t="s">
        <v>86</v>
      </c>
      <c r="T124" s="200"/>
      <c r="U124" s="200"/>
      <c r="V124" s="200"/>
      <c r="W124" s="200"/>
      <c r="X124" s="200"/>
      <c r="Y124" s="200"/>
      <c r="Z124" s="200"/>
      <c r="AA124" s="200"/>
      <c r="AB124" s="200"/>
      <c r="AC124" s="200"/>
      <c r="AD124" s="200"/>
      <c r="AE124" s="200"/>
      <c r="AF124" s="200"/>
      <c r="AG124" s="200" t="s">
        <v>166</v>
      </c>
      <c r="AH124" s="200" t="s">
        <v>108</v>
      </c>
      <c r="AI124" s="200" t="s">
        <v>94</v>
      </c>
      <c r="AJ124" s="200" t="s">
        <v>81</v>
      </c>
      <c r="AK124" s="201" t="s">
        <v>2337</v>
      </c>
      <c r="AL124" s="200" t="s">
        <v>2338</v>
      </c>
      <c r="AM124" s="202">
        <v>0</v>
      </c>
      <c r="AN124" s="202">
        <v>0</v>
      </c>
      <c r="AO124" s="203">
        <v>1</v>
      </c>
      <c r="AP124" s="202"/>
      <c r="AQ124" s="202"/>
      <c r="AR124" s="203">
        <v>1</v>
      </c>
      <c r="AS124" s="202"/>
      <c r="AT124" s="202"/>
      <c r="AU124" s="247">
        <v>1</v>
      </c>
      <c r="AV124" s="202"/>
      <c r="AW124" s="202"/>
      <c r="AX124" s="202"/>
      <c r="AY124" s="203">
        <v>0.4</v>
      </c>
      <c r="AZ124" s="203"/>
      <c r="BA124" s="202"/>
      <c r="BB124" s="202"/>
      <c r="BC124" s="203">
        <v>0.2</v>
      </c>
      <c r="BD124" s="203">
        <v>0.2</v>
      </c>
      <c r="BE124" s="203"/>
      <c r="BF124" s="203">
        <v>0.2</v>
      </c>
      <c r="BG124" s="203"/>
    </row>
    <row r="125" spans="1:59" s="205" customFormat="1" ht="78.75" customHeight="1">
      <c r="A125" s="196" t="s">
        <v>293</v>
      </c>
      <c r="B125" s="197" t="s">
        <v>889</v>
      </c>
      <c r="C125" s="197" t="s">
        <v>2752</v>
      </c>
      <c r="D125" s="197" t="s">
        <v>290</v>
      </c>
      <c r="E125" s="197" t="s">
        <v>291</v>
      </c>
      <c r="F125" s="197" t="s">
        <v>911</v>
      </c>
      <c r="G125" s="197" t="s">
        <v>2230</v>
      </c>
      <c r="H125" s="197" t="s">
        <v>286</v>
      </c>
      <c r="I125" s="198" t="s">
        <v>2231</v>
      </c>
      <c r="J125" s="197" t="s">
        <v>332</v>
      </c>
      <c r="K125" s="197" t="s">
        <v>333</v>
      </c>
      <c r="L125" s="199" t="s">
        <v>2243</v>
      </c>
      <c r="M125" s="197" t="s">
        <v>2244</v>
      </c>
      <c r="N125" s="197" t="s">
        <v>2318</v>
      </c>
      <c r="O125" s="197" t="s">
        <v>2319</v>
      </c>
      <c r="P125" s="199" t="s">
        <v>2339</v>
      </c>
      <c r="Q125" s="197" t="s">
        <v>334</v>
      </c>
      <c r="R125" s="200" t="s">
        <v>74</v>
      </c>
      <c r="S125" s="200" t="s">
        <v>86</v>
      </c>
      <c r="T125" s="200"/>
      <c r="U125" s="200"/>
      <c r="V125" s="200" t="s">
        <v>2340</v>
      </c>
      <c r="W125" s="200"/>
      <c r="X125" s="200"/>
      <c r="Y125" s="200"/>
      <c r="Z125" s="200"/>
      <c r="AA125" s="200"/>
      <c r="AB125" s="200"/>
      <c r="AC125" s="200"/>
      <c r="AD125" s="200"/>
      <c r="AE125" s="200"/>
      <c r="AF125" s="200"/>
      <c r="AG125" s="200" t="s">
        <v>78</v>
      </c>
      <c r="AH125" s="200" t="s">
        <v>100</v>
      </c>
      <c r="AI125" s="200" t="s">
        <v>80</v>
      </c>
      <c r="AJ125" s="200" t="s">
        <v>95</v>
      </c>
      <c r="AK125" s="201" t="s">
        <v>2341</v>
      </c>
      <c r="AL125" s="200" t="s">
        <v>2334</v>
      </c>
      <c r="AM125" s="209">
        <v>74900</v>
      </c>
      <c r="AN125" s="209">
        <v>77200</v>
      </c>
      <c r="AO125" s="209">
        <v>79700</v>
      </c>
      <c r="AP125" s="209">
        <v>82300</v>
      </c>
      <c r="AQ125" s="209">
        <v>85000</v>
      </c>
      <c r="AR125" s="209">
        <v>85000</v>
      </c>
      <c r="AS125" s="202">
        <v>77200</v>
      </c>
      <c r="AT125" s="202"/>
      <c r="AU125" s="210">
        <f>AO125</f>
        <v>79700</v>
      </c>
      <c r="AV125" s="202"/>
      <c r="AW125" s="202"/>
      <c r="AX125" s="202"/>
      <c r="AY125" s="202"/>
      <c r="AZ125" s="202"/>
      <c r="BA125" s="202">
        <f>AU125/2</f>
        <v>39850</v>
      </c>
      <c r="BB125" s="202"/>
      <c r="BC125" s="202"/>
      <c r="BD125" s="202"/>
      <c r="BE125" s="202"/>
      <c r="BF125" s="202"/>
      <c r="BG125" s="202">
        <f>BA125</f>
        <v>39850</v>
      </c>
    </row>
    <row r="126" spans="1:59" s="205" customFormat="1" ht="78.75" customHeight="1">
      <c r="A126" s="196" t="s">
        <v>293</v>
      </c>
      <c r="B126" s="197" t="s">
        <v>889</v>
      </c>
      <c r="C126" s="197" t="s">
        <v>2752</v>
      </c>
      <c r="D126" s="197" t="s">
        <v>290</v>
      </c>
      <c r="E126" s="197" t="s">
        <v>290</v>
      </c>
      <c r="F126" s="197" t="s">
        <v>911</v>
      </c>
      <c r="G126" s="197" t="s">
        <v>404</v>
      </c>
      <c r="H126" s="197" t="s">
        <v>405</v>
      </c>
      <c r="I126" s="198" t="s">
        <v>2342</v>
      </c>
      <c r="J126" s="197" t="s">
        <v>406</v>
      </c>
      <c r="K126" s="197" t="s">
        <v>407</v>
      </c>
      <c r="L126" s="199" t="s">
        <v>2243</v>
      </c>
      <c r="M126" s="197" t="s">
        <v>2244</v>
      </c>
      <c r="N126" s="197" t="s">
        <v>2249</v>
      </c>
      <c r="O126" s="197" t="s">
        <v>2250</v>
      </c>
      <c r="P126" s="199" t="s">
        <v>2343</v>
      </c>
      <c r="Q126" s="197" t="s">
        <v>408</v>
      </c>
      <c r="R126" s="200" t="s">
        <v>74</v>
      </c>
      <c r="S126" s="200" t="s">
        <v>86</v>
      </c>
      <c r="T126" s="200"/>
      <c r="U126" s="200"/>
      <c r="V126" s="200" t="s">
        <v>87</v>
      </c>
      <c r="W126" s="200"/>
      <c r="X126" s="200"/>
      <c r="Y126" s="200"/>
      <c r="Z126" s="200"/>
      <c r="AA126" s="200"/>
      <c r="AB126" s="200"/>
      <c r="AC126" s="200"/>
      <c r="AD126" s="200"/>
      <c r="AE126" s="200"/>
      <c r="AF126" s="200"/>
      <c r="AG126" s="200" t="s">
        <v>78</v>
      </c>
      <c r="AH126" s="200" t="s">
        <v>79</v>
      </c>
      <c r="AI126" s="200" t="s">
        <v>80</v>
      </c>
      <c r="AJ126" s="200" t="s">
        <v>81</v>
      </c>
      <c r="AK126" s="201" t="s">
        <v>2344</v>
      </c>
      <c r="AL126" s="200" t="s">
        <v>2334</v>
      </c>
      <c r="AM126" s="248">
        <v>0.22</v>
      </c>
      <c r="AN126" s="248">
        <v>0.23</v>
      </c>
      <c r="AO126" s="248">
        <v>0.24</v>
      </c>
      <c r="AP126" s="248">
        <v>0.25</v>
      </c>
      <c r="AQ126" s="248">
        <v>0.26</v>
      </c>
      <c r="AR126" s="248">
        <v>0.26</v>
      </c>
      <c r="AS126" s="202"/>
      <c r="AT126" s="202"/>
      <c r="AU126" s="247">
        <v>0.24</v>
      </c>
      <c r="AV126" s="202"/>
      <c r="AW126" s="202"/>
      <c r="AX126" s="202"/>
      <c r="AY126" s="202"/>
      <c r="AZ126" s="202"/>
      <c r="BA126" s="202"/>
      <c r="BB126" s="202"/>
      <c r="BC126" s="202"/>
      <c r="BD126" s="202"/>
      <c r="BE126" s="202"/>
      <c r="BF126" s="207"/>
      <c r="BG126" s="203">
        <v>0.24</v>
      </c>
    </row>
    <row r="127" spans="1:59" s="205" customFormat="1" ht="78.75" customHeight="1">
      <c r="A127" s="196" t="s">
        <v>293</v>
      </c>
      <c r="B127" s="197" t="s">
        <v>889</v>
      </c>
      <c r="C127" s="197" t="s">
        <v>2752</v>
      </c>
      <c r="D127" s="197" t="s">
        <v>290</v>
      </c>
      <c r="E127" s="197" t="s">
        <v>290</v>
      </c>
      <c r="F127" s="197" t="s">
        <v>911</v>
      </c>
      <c r="G127" s="197" t="s">
        <v>404</v>
      </c>
      <c r="H127" s="197" t="s">
        <v>405</v>
      </c>
      <c r="I127" s="198" t="s">
        <v>2342</v>
      </c>
      <c r="J127" s="197" t="s">
        <v>406</v>
      </c>
      <c r="K127" s="197" t="s">
        <v>407</v>
      </c>
      <c r="L127" s="199" t="s">
        <v>2243</v>
      </c>
      <c r="M127" s="197" t="s">
        <v>2244</v>
      </c>
      <c r="N127" s="197" t="s">
        <v>2249</v>
      </c>
      <c r="O127" s="206" t="s">
        <v>2270</v>
      </c>
      <c r="P127" s="199" t="s">
        <v>2345</v>
      </c>
      <c r="Q127" s="197" t="s">
        <v>409</v>
      </c>
      <c r="R127" s="200" t="s">
        <v>20</v>
      </c>
      <c r="S127" s="200" t="s">
        <v>86</v>
      </c>
      <c r="T127" s="200"/>
      <c r="U127" s="200"/>
      <c r="V127" s="200"/>
      <c r="W127" s="200"/>
      <c r="X127" s="200"/>
      <c r="Y127" s="200"/>
      <c r="Z127" s="200"/>
      <c r="AA127" s="200"/>
      <c r="AB127" s="200"/>
      <c r="AC127" s="200"/>
      <c r="AD127" s="200"/>
      <c r="AE127" s="200"/>
      <c r="AF127" s="200" t="s">
        <v>86</v>
      </c>
      <c r="AG127" s="200" t="s">
        <v>92</v>
      </c>
      <c r="AH127" s="200" t="s">
        <v>108</v>
      </c>
      <c r="AI127" s="200" t="s">
        <v>80</v>
      </c>
      <c r="AJ127" s="200" t="s">
        <v>95</v>
      </c>
      <c r="AK127" s="201" t="s">
        <v>2346</v>
      </c>
      <c r="AL127" s="200" t="s">
        <v>2347</v>
      </c>
      <c r="AM127" s="202" t="s">
        <v>2278</v>
      </c>
      <c r="AN127" s="202">
        <v>15</v>
      </c>
      <c r="AO127" s="202">
        <v>15</v>
      </c>
      <c r="AP127" s="202"/>
      <c r="AQ127" s="202"/>
      <c r="AR127" s="202"/>
      <c r="AS127" s="202"/>
      <c r="AT127" s="202"/>
      <c r="AU127" s="210">
        <f>AO127</f>
        <v>15</v>
      </c>
      <c r="AV127" s="202"/>
      <c r="AW127" s="202"/>
      <c r="AX127" s="202"/>
      <c r="AY127" s="202"/>
      <c r="AZ127" s="202"/>
      <c r="BA127" s="202">
        <v>15</v>
      </c>
      <c r="BB127" s="202"/>
      <c r="BC127" s="202"/>
      <c r="BD127" s="202"/>
      <c r="BE127" s="202"/>
      <c r="BF127" s="202"/>
      <c r="BG127" s="202"/>
    </row>
    <row r="128" spans="1:59" s="205" customFormat="1" ht="78.75" customHeight="1">
      <c r="A128" s="196" t="s">
        <v>293</v>
      </c>
      <c r="B128" s="197" t="s">
        <v>889</v>
      </c>
      <c r="C128" s="197" t="s">
        <v>2752</v>
      </c>
      <c r="D128" s="197" t="s">
        <v>290</v>
      </c>
      <c r="E128" s="197" t="s">
        <v>290</v>
      </c>
      <c r="F128" s="197" t="s">
        <v>911</v>
      </c>
      <c r="G128" s="197" t="s">
        <v>404</v>
      </c>
      <c r="H128" s="197" t="s">
        <v>405</v>
      </c>
      <c r="I128" s="198" t="s">
        <v>2342</v>
      </c>
      <c r="J128" s="197" t="s">
        <v>406</v>
      </c>
      <c r="K128" s="197" t="s">
        <v>407</v>
      </c>
      <c r="L128" s="199" t="s">
        <v>2243</v>
      </c>
      <c r="M128" s="197" t="s">
        <v>2244</v>
      </c>
      <c r="N128" s="197" t="s">
        <v>2249</v>
      </c>
      <c r="O128" s="206" t="s">
        <v>2270</v>
      </c>
      <c r="P128" s="199" t="s">
        <v>2348</v>
      </c>
      <c r="Q128" s="197" t="s">
        <v>2349</v>
      </c>
      <c r="R128" s="200" t="s">
        <v>20</v>
      </c>
      <c r="S128" s="200" t="s">
        <v>75</v>
      </c>
      <c r="T128" s="200"/>
      <c r="U128" s="200" t="s">
        <v>86</v>
      </c>
      <c r="V128" s="200" t="s">
        <v>2264</v>
      </c>
      <c r="W128" s="200" t="s">
        <v>86</v>
      </c>
      <c r="X128" s="200" t="s">
        <v>86</v>
      </c>
      <c r="Y128" s="200" t="s">
        <v>86</v>
      </c>
      <c r="Z128" s="200" t="s">
        <v>86</v>
      </c>
      <c r="AA128" s="200"/>
      <c r="AB128" s="200"/>
      <c r="AC128" s="200"/>
      <c r="AD128" s="200"/>
      <c r="AE128" s="200"/>
      <c r="AF128" s="200"/>
      <c r="AG128" s="200" t="s">
        <v>92</v>
      </c>
      <c r="AH128" s="200" t="s">
        <v>79</v>
      </c>
      <c r="AI128" s="200" t="s">
        <v>80</v>
      </c>
      <c r="AJ128" s="200" t="s">
        <v>95</v>
      </c>
      <c r="AK128" s="201" t="s">
        <v>2350</v>
      </c>
      <c r="AL128" s="200" t="s">
        <v>2351</v>
      </c>
      <c r="AM128" s="202" t="s">
        <v>2278</v>
      </c>
      <c r="AN128" s="202"/>
      <c r="AO128" s="202">
        <v>3</v>
      </c>
      <c r="AP128" s="202"/>
      <c r="AQ128" s="202"/>
      <c r="AR128" s="202"/>
      <c r="AS128" s="202"/>
      <c r="AT128" s="202"/>
      <c r="AU128" s="210">
        <f>AO128</f>
        <v>3</v>
      </c>
      <c r="AV128" s="202"/>
      <c r="AW128" s="202"/>
      <c r="AX128" s="202"/>
      <c r="AY128" s="202"/>
      <c r="AZ128" s="202"/>
      <c r="BA128" s="202"/>
      <c r="BB128" s="202"/>
      <c r="BC128" s="202"/>
      <c r="BD128" s="202"/>
      <c r="BE128" s="202"/>
      <c r="BF128" s="202"/>
      <c r="BG128" s="202">
        <v>3</v>
      </c>
    </row>
    <row r="129" spans="1:59" s="205" customFormat="1" ht="136.5" customHeight="1">
      <c r="A129" s="196" t="s">
        <v>293</v>
      </c>
      <c r="B129" s="197" t="s">
        <v>889</v>
      </c>
      <c r="C129" s="197" t="s">
        <v>2752</v>
      </c>
      <c r="D129" s="197" t="s">
        <v>290</v>
      </c>
      <c r="E129" s="197" t="s">
        <v>291</v>
      </c>
      <c r="F129" s="197" t="s">
        <v>911</v>
      </c>
      <c r="G129" s="197" t="s">
        <v>404</v>
      </c>
      <c r="H129" s="197" t="s">
        <v>405</v>
      </c>
      <c r="I129" s="198" t="s">
        <v>2328</v>
      </c>
      <c r="J129" s="197" t="s">
        <v>406</v>
      </c>
      <c r="K129" s="197" t="s">
        <v>407</v>
      </c>
      <c r="L129" s="199" t="s">
        <v>2243</v>
      </c>
      <c r="M129" s="197" t="s">
        <v>2244</v>
      </c>
      <c r="N129" s="197" t="s">
        <v>2249</v>
      </c>
      <c r="O129" s="206" t="s">
        <v>2270</v>
      </c>
      <c r="P129" s="199" t="s">
        <v>2352</v>
      </c>
      <c r="Q129" s="197" t="s">
        <v>473</v>
      </c>
      <c r="R129" s="200" t="s">
        <v>255</v>
      </c>
      <c r="S129" s="200"/>
      <c r="T129" s="200"/>
      <c r="U129" s="200" t="s">
        <v>86</v>
      </c>
      <c r="V129" s="200" t="s">
        <v>2264</v>
      </c>
      <c r="W129" s="200" t="s">
        <v>86</v>
      </c>
      <c r="X129" s="200" t="s">
        <v>86</v>
      </c>
      <c r="Y129" s="200" t="s">
        <v>86</v>
      </c>
      <c r="Z129" s="200" t="s">
        <v>86</v>
      </c>
      <c r="AA129" s="200"/>
      <c r="AB129" s="200"/>
      <c r="AC129" s="200"/>
      <c r="AD129" s="200"/>
      <c r="AE129" s="200"/>
      <c r="AF129" s="200"/>
      <c r="AG129" s="200" t="s">
        <v>2353</v>
      </c>
      <c r="AH129" s="200" t="s">
        <v>79</v>
      </c>
      <c r="AI129" s="200" t="s">
        <v>94</v>
      </c>
      <c r="AJ129" s="200" t="s">
        <v>95</v>
      </c>
      <c r="AK129" s="201" t="s">
        <v>2354</v>
      </c>
      <c r="AL129" s="200" t="s">
        <v>2355</v>
      </c>
      <c r="AM129" s="202">
        <v>0</v>
      </c>
      <c r="AN129" s="202">
        <v>2</v>
      </c>
      <c r="AO129" s="202">
        <v>2</v>
      </c>
      <c r="AP129" s="202">
        <v>2</v>
      </c>
      <c r="AQ129" s="202">
        <v>2</v>
      </c>
      <c r="AR129" s="202">
        <v>8</v>
      </c>
      <c r="AS129" s="202"/>
      <c r="AT129" s="202"/>
      <c r="AU129" s="210">
        <f>AO129</f>
        <v>2</v>
      </c>
      <c r="AV129" s="202"/>
      <c r="AW129" s="202"/>
      <c r="AX129" s="202"/>
      <c r="AY129" s="202"/>
      <c r="AZ129" s="202"/>
      <c r="BA129" s="202"/>
      <c r="BB129" s="202"/>
      <c r="BC129" s="202"/>
      <c r="BD129" s="202"/>
      <c r="BE129" s="202"/>
      <c r="BF129" s="202"/>
      <c r="BG129" s="202">
        <v>2</v>
      </c>
    </row>
    <row r="130" spans="1:59" s="205" customFormat="1" ht="189" customHeight="1">
      <c r="A130" s="249" t="s">
        <v>293</v>
      </c>
      <c r="B130" s="218" t="s">
        <v>889</v>
      </c>
      <c r="C130" s="197" t="s">
        <v>2752</v>
      </c>
      <c r="D130" s="218" t="s">
        <v>290</v>
      </c>
      <c r="E130" s="218" t="s">
        <v>291</v>
      </c>
      <c r="F130" s="218" t="s">
        <v>911</v>
      </c>
      <c r="G130" s="218" t="s">
        <v>404</v>
      </c>
      <c r="H130" s="218" t="s">
        <v>405</v>
      </c>
      <c r="I130" s="219" t="s">
        <v>2328</v>
      </c>
      <c r="J130" s="218" t="s">
        <v>406</v>
      </c>
      <c r="K130" s="218" t="s">
        <v>501</v>
      </c>
      <c r="L130" s="220" t="s">
        <v>2243</v>
      </c>
      <c r="M130" s="218" t="s">
        <v>2244</v>
      </c>
      <c r="N130" s="218" t="s">
        <v>2356</v>
      </c>
      <c r="O130" s="218" t="s">
        <v>2357</v>
      </c>
      <c r="P130" s="220" t="s">
        <v>2358</v>
      </c>
      <c r="Q130" s="218" t="s">
        <v>2359</v>
      </c>
      <c r="R130" s="221" t="s">
        <v>255</v>
      </c>
      <c r="S130" s="221"/>
      <c r="T130" s="221"/>
      <c r="U130" s="221"/>
      <c r="V130" s="221"/>
      <c r="W130" s="221"/>
      <c r="X130" s="221" t="s">
        <v>86</v>
      </c>
      <c r="Y130" s="221"/>
      <c r="Z130" s="221"/>
      <c r="AA130" s="221"/>
      <c r="AB130" s="221"/>
      <c r="AC130" s="221"/>
      <c r="AD130" s="221"/>
      <c r="AE130" s="221"/>
      <c r="AF130" s="221"/>
      <c r="AG130" s="221" t="s">
        <v>166</v>
      </c>
      <c r="AH130" s="221" t="s">
        <v>79</v>
      </c>
      <c r="AI130" s="221" t="s">
        <v>80</v>
      </c>
      <c r="AJ130" s="221" t="s">
        <v>95</v>
      </c>
      <c r="AK130" s="217" t="s">
        <v>2360</v>
      </c>
      <c r="AL130" s="221" t="s">
        <v>2361</v>
      </c>
      <c r="AM130" s="223">
        <v>0</v>
      </c>
      <c r="AN130" s="250">
        <v>0.2</v>
      </c>
      <c r="AO130" s="250">
        <v>1</v>
      </c>
      <c r="AP130" s="223"/>
      <c r="AQ130" s="223"/>
      <c r="AR130" s="223"/>
      <c r="AS130" s="223"/>
      <c r="AT130" s="223"/>
      <c r="AU130" s="251">
        <v>1</v>
      </c>
      <c r="AV130" s="223"/>
      <c r="AW130" s="223"/>
      <c r="AX130" s="250"/>
      <c r="AY130" s="223"/>
      <c r="AZ130" s="223"/>
      <c r="BA130" s="250"/>
      <c r="BB130" s="223"/>
      <c r="BC130" s="223"/>
      <c r="BD130" s="223"/>
      <c r="BE130" s="250"/>
      <c r="BF130" s="250">
        <v>1</v>
      </c>
      <c r="BG130" s="223"/>
    </row>
    <row r="131" spans="1:59" s="205" customFormat="1" ht="78.75" customHeight="1">
      <c r="A131" s="196" t="s">
        <v>293</v>
      </c>
      <c r="B131" s="197" t="s">
        <v>889</v>
      </c>
      <c r="C131" s="197" t="s">
        <v>2752</v>
      </c>
      <c r="D131" s="197" t="s">
        <v>290</v>
      </c>
      <c r="E131" s="197" t="s">
        <v>291</v>
      </c>
      <c r="F131" s="197" t="s">
        <v>911</v>
      </c>
      <c r="G131" s="197" t="s">
        <v>2230</v>
      </c>
      <c r="H131" s="197" t="s">
        <v>475</v>
      </c>
      <c r="I131" s="198" t="s">
        <v>2342</v>
      </c>
      <c r="J131" s="197" t="s">
        <v>476</v>
      </c>
      <c r="K131" s="197" t="s">
        <v>480</v>
      </c>
      <c r="L131" s="199" t="s">
        <v>2243</v>
      </c>
      <c r="M131" s="197" t="s">
        <v>2244</v>
      </c>
      <c r="N131" s="197" t="s">
        <v>2356</v>
      </c>
      <c r="O131" s="197" t="s">
        <v>2357</v>
      </c>
      <c r="P131" s="199" t="s">
        <v>2362</v>
      </c>
      <c r="Q131" s="197" t="s">
        <v>484</v>
      </c>
      <c r="R131" s="200" t="s">
        <v>20</v>
      </c>
      <c r="S131" s="200"/>
      <c r="T131" s="200"/>
      <c r="U131" s="200" t="s">
        <v>2363</v>
      </c>
      <c r="V131" s="200" t="s">
        <v>2364</v>
      </c>
      <c r="W131" s="200" t="s">
        <v>86</v>
      </c>
      <c r="X131" s="200" t="s">
        <v>86</v>
      </c>
      <c r="Y131" s="200" t="s">
        <v>86</v>
      </c>
      <c r="Z131" s="200" t="s">
        <v>86</v>
      </c>
      <c r="AA131" s="200"/>
      <c r="AB131" s="200"/>
      <c r="AC131" s="200"/>
      <c r="AD131" s="200"/>
      <c r="AE131" s="200"/>
      <c r="AF131" s="200"/>
      <c r="AG131" s="200" t="s">
        <v>2353</v>
      </c>
      <c r="AH131" s="200" t="s">
        <v>108</v>
      </c>
      <c r="AI131" s="200" t="s">
        <v>80</v>
      </c>
      <c r="AJ131" s="200" t="s">
        <v>95</v>
      </c>
      <c r="AK131" s="201" t="s">
        <v>2365</v>
      </c>
      <c r="AL131" s="200" t="s">
        <v>2366</v>
      </c>
      <c r="AM131" s="202"/>
      <c r="AN131" s="202">
        <v>30</v>
      </c>
      <c r="AO131" s="202">
        <v>75</v>
      </c>
      <c r="AP131" s="202"/>
      <c r="AQ131" s="202"/>
      <c r="AR131" s="202"/>
      <c r="AS131" s="202"/>
      <c r="AT131" s="202"/>
      <c r="AU131" s="210">
        <f t="shared" ref="AU131:AU136" si="10">AO131</f>
        <v>75</v>
      </c>
      <c r="AV131" s="202"/>
      <c r="AW131" s="202"/>
      <c r="AX131" s="202">
        <v>0</v>
      </c>
      <c r="AY131" s="202"/>
      <c r="AZ131" s="202"/>
      <c r="BA131" s="202">
        <v>25</v>
      </c>
      <c r="BB131" s="202"/>
      <c r="BC131" s="202"/>
      <c r="BD131" s="202">
        <v>25</v>
      </c>
      <c r="BE131" s="202"/>
      <c r="BF131" s="202"/>
      <c r="BG131" s="202">
        <v>25</v>
      </c>
    </row>
    <row r="132" spans="1:59" s="205" customFormat="1" ht="78.75" customHeight="1">
      <c r="A132" s="196" t="s">
        <v>293</v>
      </c>
      <c r="B132" s="197" t="s">
        <v>889</v>
      </c>
      <c r="C132" s="197" t="s">
        <v>2752</v>
      </c>
      <c r="D132" s="197" t="s">
        <v>290</v>
      </c>
      <c r="E132" s="197" t="s">
        <v>291</v>
      </c>
      <c r="F132" s="197" t="s">
        <v>911</v>
      </c>
      <c r="G132" s="197" t="s">
        <v>2230</v>
      </c>
      <c r="H132" s="197" t="s">
        <v>475</v>
      </c>
      <c r="I132" s="198" t="s">
        <v>2231</v>
      </c>
      <c r="J132" s="197" t="s">
        <v>495</v>
      </c>
      <c r="K132" s="197" t="s">
        <v>506</v>
      </c>
      <c r="L132" s="199" t="s">
        <v>2281</v>
      </c>
      <c r="M132" s="197" t="s">
        <v>2282</v>
      </c>
      <c r="N132" s="197" t="s">
        <v>2356</v>
      </c>
      <c r="O132" s="197" t="s">
        <v>2357</v>
      </c>
      <c r="P132" s="199" t="s">
        <v>2367</v>
      </c>
      <c r="Q132" s="197" t="s">
        <v>2368</v>
      </c>
      <c r="R132" s="200" t="s">
        <v>20</v>
      </c>
      <c r="S132" s="200"/>
      <c r="T132" s="200"/>
      <c r="U132" s="200" t="s">
        <v>2369</v>
      </c>
      <c r="V132" s="200"/>
      <c r="W132" s="200"/>
      <c r="X132" s="200"/>
      <c r="Y132" s="200"/>
      <c r="Z132" s="200"/>
      <c r="AA132" s="200"/>
      <c r="AB132" s="200"/>
      <c r="AC132" s="200"/>
      <c r="AD132" s="200"/>
      <c r="AE132" s="200"/>
      <c r="AF132" s="200"/>
      <c r="AG132" s="200" t="s">
        <v>2353</v>
      </c>
      <c r="AH132" s="200" t="s">
        <v>685</v>
      </c>
      <c r="AI132" s="200" t="s">
        <v>80</v>
      </c>
      <c r="AJ132" s="200" t="s">
        <v>95</v>
      </c>
      <c r="AK132" s="201" t="s">
        <v>2370</v>
      </c>
      <c r="AL132" s="200" t="s">
        <v>2371</v>
      </c>
      <c r="AM132" s="202">
        <v>0</v>
      </c>
      <c r="AN132" s="202">
        <v>2000</v>
      </c>
      <c r="AO132" s="202">
        <v>2000</v>
      </c>
      <c r="AP132" s="202"/>
      <c r="AQ132" s="202"/>
      <c r="AR132" s="202"/>
      <c r="AS132" s="202"/>
      <c r="AT132" s="202"/>
      <c r="AU132" s="210">
        <f t="shared" si="10"/>
        <v>2000</v>
      </c>
      <c r="AV132" s="202"/>
      <c r="AW132" s="202"/>
      <c r="AX132" s="202"/>
      <c r="AY132" s="202"/>
      <c r="AZ132" s="202"/>
      <c r="BA132" s="202"/>
      <c r="BB132" s="202"/>
      <c r="BC132" s="202"/>
      <c r="BD132" s="202"/>
      <c r="BE132" s="202"/>
      <c r="BF132" s="202"/>
      <c r="BG132" s="202">
        <v>2000</v>
      </c>
    </row>
    <row r="133" spans="1:59" s="205" customFormat="1" ht="78.75">
      <c r="A133" s="196" t="s">
        <v>293</v>
      </c>
      <c r="B133" s="197" t="s">
        <v>889</v>
      </c>
      <c r="C133" s="197" t="s">
        <v>2752</v>
      </c>
      <c r="D133" s="197" t="s">
        <v>290</v>
      </c>
      <c r="E133" s="197" t="s">
        <v>291</v>
      </c>
      <c r="F133" s="197" t="s">
        <v>911</v>
      </c>
      <c r="G133" s="197" t="s">
        <v>2230</v>
      </c>
      <c r="H133" s="197" t="s">
        <v>475</v>
      </c>
      <c r="I133" s="198" t="s">
        <v>2231</v>
      </c>
      <c r="J133" s="197" t="s">
        <v>495</v>
      </c>
      <c r="K133" s="197" t="s">
        <v>496</v>
      </c>
      <c r="L133" s="199" t="s">
        <v>2281</v>
      </c>
      <c r="M133" s="197" t="s">
        <v>2282</v>
      </c>
      <c r="N133" s="197" t="s">
        <v>2356</v>
      </c>
      <c r="O133" s="197" t="s">
        <v>2357</v>
      </c>
      <c r="P133" s="199" t="s">
        <v>2295</v>
      </c>
      <c r="Q133" s="197" t="s">
        <v>2372</v>
      </c>
      <c r="R133" s="200" t="s">
        <v>20</v>
      </c>
      <c r="S133" s="200"/>
      <c r="T133" s="200"/>
      <c r="U133" s="200"/>
      <c r="V133" s="200" t="s">
        <v>2373</v>
      </c>
      <c r="W133" s="200"/>
      <c r="X133" s="200"/>
      <c r="Y133" s="200"/>
      <c r="Z133" s="200"/>
      <c r="AA133" s="200"/>
      <c r="AB133" s="200"/>
      <c r="AC133" s="200"/>
      <c r="AD133" s="200"/>
      <c r="AE133" s="200"/>
      <c r="AF133" s="200"/>
      <c r="AG133" s="200" t="s">
        <v>2353</v>
      </c>
      <c r="AH133" s="200" t="s">
        <v>685</v>
      </c>
      <c r="AI133" s="200" t="s">
        <v>80</v>
      </c>
      <c r="AJ133" s="200" t="s">
        <v>95</v>
      </c>
      <c r="AK133" s="201" t="s">
        <v>2374</v>
      </c>
      <c r="AL133" s="200" t="s">
        <v>2371</v>
      </c>
      <c r="AM133" s="202">
        <v>0</v>
      </c>
      <c r="AN133" s="202">
        <v>2500</v>
      </c>
      <c r="AO133" s="202">
        <v>2500</v>
      </c>
      <c r="AP133" s="202"/>
      <c r="AQ133" s="202"/>
      <c r="AR133" s="202"/>
      <c r="AS133" s="202">
        <v>2559</v>
      </c>
      <c r="AT133" s="202"/>
      <c r="AU133" s="210">
        <f t="shared" si="10"/>
        <v>2500</v>
      </c>
      <c r="AV133" s="202"/>
      <c r="AW133" s="202"/>
      <c r="AX133" s="202"/>
      <c r="AY133" s="202"/>
      <c r="AZ133" s="202"/>
      <c r="BA133" s="202"/>
      <c r="BB133" s="202"/>
      <c r="BC133" s="202"/>
      <c r="BD133" s="202"/>
      <c r="BE133" s="202"/>
      <c r="BF133" s="202"/>
      <c r="BG133" s="202">
        <v>2500</v>
      </c>
    </row>
    <row r="134" spans="1:59" s="205" customFormat="1" ht="78.75">
      <c r="A134" s="196" t="s">
        <v>293</v>
      </c>
      <c r="B134" s="197" t="s">
        <v>889</v>
      </c>
      <c r="C134" s="197" t="s">
        <v>2752</v>
      </c>
      <c r="D134" s="197" t="s">
        <v>290</v>
      </c>
      <c r="E134" s="197" t="s">
        <v>291</v>
      </c>
      <c r="F134" s="197" t="s">
        <v>911</v>
      </c>
      <c r="G134" s="197" t="s">
        <v>2230</v>
      </c>
      <c r="H134" s="197" t="s">
        <v>475</v>
      </c>
      <c r="I134" s="198" t="s">
        <v>2231</v>
      </c>
      <c r="J134" s="197" t="s">
        <v>495</v>
      </c>
      <c r="K134" s="197" t="s">
        <v>511</v>
      </c>
      <c r="L134" s="199" t="s">
        <v>2281</v>
      </c>
      <c r="M134" s="197" t="s">
        <v>2282</v>
      </c>
      <c r="N134" s="197" t="s">
        <v>2356</v>
      </c>
      <c r="O134" s="197" t="s">
        <v>2357</v>
      </c>
      <c r="P134" s="199" t="s">
        <v>2298</v>
      </c>
      <c r="Q134" s="197" t="s">
        <v>515</v>
      </c>
      <c r="R134" s="200" t="s">
        <v>74</v>
      </c>
      <c r="S134" s="200" t="s">
        <v>86</v>
      </c>
      <c r="T134" s="200"/>
      <c r="U134" s="200"/>
      <c r="V134" s="200"/>
      <c r="W134" s="200" t="s">
        <v>2299</v>
      </c>
      <c r="X134" s="200"/>
      <c r="Y134" s="200"/>
      <c r="Z134" s="200"/>
      <c r="AA134" s="200"/>
      <c r="AB134" s="200"/>
      <c r="AC134" s="200"/>
      <c r="AD134" s="200"/>
      <c r="AE134" s="200"/>
      <c r="AF134" s="200"/>
      <c r="AG134" s="200" t="s">
        <v>92</v>
      </c>
      <c r="AH134" s="200" t="s">
        <v>79</v>
      </c>
      <c r="AI134" s="200" t="s">
        <v>101</v>
      </c>
      <c r="AJ134" s="200" t="s">
        <v>81</v>
      </c>
      <c r="AK134" s="201" t="s">
        <v>2300</v>
      </c>
      <c r="AL134" s="200" t="s">
        <v>2371</v>
      </c>
      <c r="AM134" s="209">
        <v>18</v>
      </c>
      <c r="AN134" s="209">
        <v>20</v>
      </c>
      <c r="AO134" s="209">
        <v>25</v>
      </c>
      <c r="AP134" s="209">
        <v>30</v>
      </c>
      <c r="AQ134" s="209">
        <v>35</v>
      </c>
      <c r="AR134" s="209">
        <v>35</v>
      </c>
      <c r="AS134" s="202">
        <v>20</v>
      </c>
      <c r="AT134" s="202"/>
      <c r="AU134" s="210">
        <f t="shared" si="10"/>
        <v>25</v>
      </c>
      <c r="AV134" s="202"/>
      <c r="AW134" s="202"/>
      <c r="AX134" s="202"/>
      <c r="AY134" s="202"/>
      <c r="AZ134" s="202"/>
      <c r="BA134" s="202"/>
      <c r="BB134" s="202"/>
      <c r="BC134" s="202"/>
      <c r="BD134" s="202"/>
      <c r="BE134" s="202"/>
      <c r="BF134" s="202"/>
      <c r="BG134" s="202">
        <v>25</v>
      </c>
    </row>
    <row r="135" spans="1:59" s="205" customFormat="1" ht="78.75" customHeight="1">
      <c r="A135" s="196" t="s">
        <v>293</v>
      </c>
      <c r="B135" s="197" t="s">
        <v>889</v>
      </c>
      <c r="C135" s="197" t="s">
        <v>2752</v>
      </c>
      <c r="D135" s="197" t="s">
        <v>290</v>
      </c>
      <c r="E135" s="197" t="s">
        <v>291</v>
      </c>
      <c r="F135" s="197" t="s">
        <v>911</v>
      </c>
      <c r="G135" s="197" t="s">
        <v>2230</v>
      </c>
      <c r="H135" s="197" t="s">
        <v>475</v>
      </c>
      <c r="I135" s="198" t="s">
        <v>2231</v>
      </c>
      <c r="J135" s="197" t="s">
        <v>495</v>
      </c>
      <c r="K135" s="197" t="s">
        <v>511</v>
      </c>
      <c r="L135" s="199" t="s">
        <v>2243</v>
      </c>
      <c r="M135" s="197" t="s">
        <v>2244</v>
      </c>
      <c r="N135" s="197" t="s">
        <v>2356</v>
      </c>
      <c r="O135" s="197" t="s">
        <v>2357</v>
      </c>
      <c r="P135" s="199" t="s">
        <v>2375</v>
      </c>
      <c r="Q135" s="197" t="s">
        <v>516</v>
      </c>
      <c r="R135" s="200" t="s">
        <v>74</v>
      </c>
      <c r="S135" s="200" t="s">
        <v>86</v>
      </c>
      <c r="T135" s="200"/>
      <c r="U135" s="200"/>
      <c r="V135" s="200"/>
      <c r="W135" s="200" t="s">
        <v>2376</v>
      </c>
      <c r="X135" s="200"/>
      <c r="Y135" s="200"/>
      <c r="Z135" s="200"/>
      <c r="AA135" s="200"/>
      <c r="AB135" s="200"/>
      <c r="AC135" s="200"/>
      <c r="AD135" s="200"/>
      <c r="AE135" s="200"/>
      <c r="AF135" s="200"/>
      <c r="AG135" s="200" t="s">
        <v>92</v>
      </c>
      <c r="AH135" s="200" t="s">
        <v>79</v>
      </c>
      <c r="AI135" s="200" t="s">
        <v>94</v>
      </c>
      <c r="AJ135" s="200" t="s">
        <v>95</v>
      </c>
      <c r="AK135" s="201" t="s">
        <v>2377</v>
      </c>
      <c r="AL135" s="200" t="s">
        <v>2378</v>
      </c>
      <c r="AM135" s="209">
        <v>0</v>
      </c>
      <c r="AN135" s="209">
        <v>10</v>
      </c>
      <c r="AO135" s="209">
        <v>10</v>
      </c>
      <c r="AP135" s="209">
        <v>10</v>
      </c>
      <c r="AQ135" s="209">
        <v>10</v>
      </c>
      <c r="AR135" s="209">
        <v>40</v>
      </c>
      <c r="AS135" s="202"/>
      <c r="AT135" s="202"/>
      <c r="AU135" s="210">
        <f t="shared" si="10"/>
        <v>10</v>
      </c>
      <c r="AV135" s="202"/>
      <c r="AW135" s="202"/>
      <c r="AX135" s="202"/>
      <c r="AY135" s="202"/>
      <c r="AZ135" s="202"/>
      <c r="BA135" s="202"/>
      <c r="BB135" s="202"/>
      <c r="BC135" s="202"/>
      <c r="BD135" s="202"/>
      <c r="BE135" s="202"/>
      <c r="BF135" s="202"/>
      <c r="BG135" s="202">
        <v>10</v>
      </c>
    </row>
    <row r="136" spans="1:59" s="205" customFormat="1" ht="78.75">
      <c r="A136" s="196" t="s">
        <v>293</v>
      </c>
      <c r="B136" s="197" t="s">
        <v>889</v>
      </c>
      <c r="C136" s="197" t="s">
        <v>2752</v>
      </c>
      <c r="D136" s="197" t="s">
        <v>290</v>
      </c>
      <c r="E136" s="197" t="s">
        <v>291</v>
      </c>
      <c r="F136" s="197" t="s">
        <v>911</v>
      </c>
      <c r="G136" s="197" t="s">
        <v>2230</v>
      </c>
      <c r="H136" s="197" t="s">
        <v>475</v>
      </c>
      <c r="I136" s="198" t="s">
        <v>2231</v>
      </c>
      <c r="J136" s="197" t="s">
        <v>495</v>
      </c>
      <c r="K136" s="197" t="s">
        <v>504</v>
      </c>
      <c r="L136" s="199" t="s">
        <v>2281</v>
      </c>
      <c r="M136" s="197" t="s">
        <v>2282</v>
      </c>
      <c r="N136" s="202" t="s">
        <v>2283</v>
      </c>
      <c r="O136" s="197" t="s">
        <v>2284</v>
      </c>
      <c r="P136" s="199" t="s">
        <v>2301</v>
      </c>
      <c r="Q136" s="197" t="s">
        <v>2379</v>
      </c>
      <c r="R136" s="200" t="s">
        <v>20</v>
      </c>
      <c r="S136" s="200"/>
      <c r="T136" s="200"/>
      <c r="U136" s="200"/>
      <c r="V136" s="200"/>
      <c r="W136" s="200"/>
      <c r="X136" s="200"/>
      <c r="Y136" s="200"/>
      <c r="Z136" s="200" t="s">
        <v>86</v>
      </c>
      <c r="AA136" s="200"/>
      <c r="AB136" s="200"/>
      <c r="AC136" s="200"/>
      <c r="AD136" s="200"/>
      <c r="AE136" s="200"/>
      <c r="AF136" s="200"/>
      <c r="AG136" s="200" t="s">
        <v>92</v>
      </c>
      <c r="AH136" s="200" t="s">
        <v>108</v>
      </c>
      <c r="AI136" s="200" t="s">
        <v>80</v>
      </c>
      <c r="AJ136" s="200" t="s">
        <v>95</v>
      </c>
      <c r="AK136" s="201" t="s">
        <v>2380</v>
      </c>
      <c r="AL136" s="200" t="s">
        <v>2371</v>
      </c>
      <c r="AM136" s="202">
        <v>0</v>
      </c>
      <c r="AN136" s="202">
        <v>2</v>
      </c>
      <c r="AO136" s="202">
        <v>5</v>
      </c>
      <c r="AP136" s="202"/>
      <c r="AQ136" s="202"/>
      <c r="AR136" s="202"/>
      <c r="AS136" s="203"/>
      <c r="AT136" s="202"/>
      <c r="AU136" s="202">
        <f t="shared" si="10"/>
        <v>5</v>
      </c>
      <c r="AV136" s="202"/>
      <c r="AW136" s="202"/>
      <c r="AX136" s="202"/>
      <c r="AY136" s="202"/>
      <c r="AZ136" s="202"/>
      <c r="BA136" s="203"/>
      <c r="BB136" s="202"/>
      <c r="BC136" s="202"/>
      <c r="BD136" s="202"/>
      <c r="BE136" s="202"/>
      <c r="BF136" s="202"/>
      <c r="BG136" s="202">
        <v>5</v>
      </c>
    </row>
    <row r="137" spans="1:59" s="205" customFormat="1" ht="78.75" customHeight="1">
      <c r="A137" s="196" t="s">
        <v>293</v>
      </c>
      <c r="B137" s="197" t="s">
        <v>889</v>
      </c>
      <c r="C137" s="197" t="s">
        <v>2752</v>
      </c>
      <c r="D137" s="197" t="s">
        <v>290</v>
      </c>
      <c r="E137" s="197" t="s">
        <v>291</v>
      </c>
      <c r="F137" s="197" t="s">
        <v>911</v>
      </c>
      <c r="G137" s="197" t="s">
        <v>2230</v>
      </c>
      <c r="H137" s="197" t="s">
        <v>475</v>
      </c>
      <c r="I137" s="198" t="s">
        <v>2231</v>
      </c>
      <c r="J137" s="197" t="s">
        <v>495</v>
      </c>
      <c r="K137" s="197" t="s">
        <v>501</v>
      </c>
      <c r="L137" s="199" t="s">
        <v>2243</v>
      </c>
      <c r="M137" s="197" t="s">
        <v>2244</v>
      </c>
      <c r="N137" s="197" t="s">
        <v>2356</v>
      </c>
      <c r="O137" s="197" t="s">
        <v>2357</v>
      </c>
      <c r="P137" s="199" t="s">
        <v>2381</v>
      </c>
      <c r="Q137" s="197" t="s">
        <v>502</v>
      </c>
      <c r="R137" s="200" t="s">
        <v>20</v>
      </c>
      <c r="S137" s="200"/>
      <c r="T137" s="200"/>
      <c r="U137" s="200"/>
      <c r="V137" s="200"/>
      <c r="W137" s="200"/>
      <c r="X137" s="200" t="s">
        <v>86</v>
      </c>
      <c r="Y137" s="200"/>
      <c r="Z137" s="200"/>
      <c r="AA137" s="200"/>
      <c r="AB137" s="200"/>
      <c r="AC137" s="200"/>
      <c r="AD137" s="200"/>
      <c r="AE137" s="200"/>
      <c r="AF137" s="200"/>
      <c r="AG137" s="200" t="s">
        <v>166</v>
      </c>
      <c r="AH137" s="200" t="s">
        <v>108</v>
      </c>
      <c r="AI137" s="200" t="s">
        <v>80</v>
      </c>
      <c r="AJ137" s="200" t="s">
        <v>81</v>
      </c>
      <c r="AK137" s="201" t="s">
        <v>2382</v>
      </c>
      <c r="AL137" s="200" t="s">
        <v>2383</v>
      </c>
      <c r="AM137" s="202">
        <v>0</v>
      </c>
      <c r="AN137" s="203">
        <v>0.2</v>
      </c>
      <c r="AO137" s="203">
        <v>1</v>
      </c>
      <c r="AP137" s="202"/>
      <c r="AQ137" s="202"/>
      <c r="AR137" s="202"/>
      <c r="AS137" s="202"/>
      <c r="AT137" s="202"/>
      <c r="AU137" s="247">
        <v>1</v>
      </c>
      <c r="AV137" s="202"/>
      <c r="AW137" s="202"/>
      <c r="AX137" s="203">
        <v>0.5</v>
      </c>
      <c r="AY137" s="202"/>
      <c r="AZ137" s="202"/>
      <c r="BA137" s="203">
        <v>0.5</v>
      </c>
      <c r="BB137" s="202"/>
      <c r="BC137" s="202"/>
      <c r="BD137" s="202"/>
      <c r="BE137" s="202"/>
      <c r="BF137" s="202"/>
      <c r="BG137" s="203">
        <v>0.5</v>
      </c>
    </row>
    <row r="138" spans="1:59" s="205" customFormat="1" ht="78.75" customHeight="1">
      <c r="A138" s="196" t="s">
        <v>293</v>
      </c>
      <c r="B138" s="197" t="s">
        <v>889</v>
      </c>
      <c r="C138" s="197" t="s">
        <v>2752</v>
      </c>
      <c r="D138" s="197" t="s">
        <v>290</v>
      </c>
      <c r="E138" s="197" t="s">
        <v>291</v>
      </c>
      <c r="F138" s="197" t="s">
        <v>911</v>
      </c>
      <c r="G138" s="197" t="s">
        <v>2230</v>
      </c>
      <c r="H138" s="197" t="s">
        <v>475</v>
      </c>
      <c r="I138" s="198" t="s">
        <v>2231</v>
      </c>
      <c r="J138" s="197" t="s">
        <v>495</v>
      </c>
      <c r="K138" s="197" t="s">
        <v>533</v>
      </c>
      <c r="L138" s="199" t="s">
        <v>2281</v>
      </c>
      <c r="M138" s="197" t="s">
        <v>2282</v>
      </c>
      <c r="N138" s="202" t="s">
        <v>2283</v>
      </c>
      <c r="O138" s="197" t="s">
        <v>2284</v>
      </c>
      <c r="P138" s="199" t="s">
        <v>2384</v>
      </c>
      <c r="Q138" s="197" t="s">
        <v>2385</v>
      </c>
      <c r="R138" s="200" t="s">
        <v>20</v>
      </c>
      <c r="S138" s="200" t="s">
        <v>86</v>
      </c>
      <c r="T138" s="200"/>
      <c r="U138" s="200"/>
      <c r="V138" s="200"/>
      <c r="W138" s="200"/>
      <c r="X138" s="200"/>
      <c r="Y138" s="200" t="s">
        <v>86</v>
      </c>
      <c r="Z138" s="200"/>
      <c r="AA138" s="200"/>
      <c r="AB138" s="200"/>
      <c r="AC138" s="200"/>
      <c r="AD138" s="200"/>
      <c r="AE138" s="200"/>
      <c r="AF138" s="200"/>
      <c r="AG138" s="200" t="s">
        <v>92</v>
      </c>
      <c r="AH138" s="200" t="s">
        <v>100</v>
      </c>
      <c r="AI138" s="200" t="s">
        <v>80</v>
      </c>
      <c r="AJ138" s="200" t="s">
        <v>95</v>
      </c>
      <c r="AK138" s="201" t="s">
        <v>2386</v>
      </c>
      <c r="AL138" s="200" t="s">
        <v>2371</v>
      </c>
      <c r="AM138" s="202">
        <v>0</v>
      </c>
      <c r="AN138" s="202">
        <v>529</v>
      </c>
      <c r="AO138" s="202">
        <v>350</v>
      </c>
      <c r="AP138" s="202"/>
      <c r="AQ138" s="202"/>
      <c r="AR138" s="202"/>
      <c r="AS138" s="202"/>
      <c r="AT138" s="202"/>
      <c r="AU138" s="210">
        <f>AO138</f>
        <v>350</v>
      </c>
      <c r="AV138" s="202"/>
      <c r="AW138" s="202"/>
      <c r="AX138" s="202"/>
      <c r="AY138" s="202"/>
      <c r="AZ138" s="202"/>
      <c r="BA138" s="202"/>
      <c r="BB138" s="202"/>
      <c r="BC138" s="202"/>
      <c r="BD138" s="202"/>
      <c r="BE138" s="202"/>
      <c r="BF138" s="202"/>
      <c r="BG138" s="202">
        <v>350</v>
      </c>
    </row>
    <row r="139" spans="1:59" s="205" customFormat="1" ht="97.5" customHeight="1">
      <c r="A139" s="252" t="s">
        <v>293</v>
      </c>
      <c r="B139" s="241" t="s">
        <v>889</v>
      </c>
      <c r="C139" s="197" t="s">
        <v>2752</v>
      </c>
      <c r="D139" s="241" t="s">
        <v>290</v>
      </c>
      <c r="E139" s="241" t="s">
        <v>290</v>
      </c>
      <c r="F139" s="241" t="s">
        <v>911</v>
      </c>
      <c r="G139" s="241" t="s">
        <v>398</v>
      </c>
      <c r="H139" s="241" t="s">
        <v>544</v>
      </c>
      <c r="I139" s="239" t="s">
        <v>2387</v>
      </c>
      <c r="J139" s="241" t="s">
        <v>548</v>
      </c>
      <c r="K139" s="241" t="s">
        <v>555</v>
      </c>
      <c r="L139" s="240" t="s">
        <v>2243</v>
      </c>
      <c r="M139" s="241" t="s">
        <v>2244</v>
      </c>
      <c r="N139" s="241" t="s">
        <v>2388</v>
      </c>
      <c r="O139" s="241" t="s">
        <v>2389</v>
      </c>
      <c r="P139" s="253" t="s">
        <v>2390</v>
      </c>
      <c r="Q139" s="254" t="s">
        <v>2391</v>
      </c>
      <c r="R139" s="244" t="s">
        <v>74</v>
      </c>
      <c r="S139" s="244" t="s">
        <v>86</v>
      </c>
      <c r="T139" s="244" t="s">
        <v>2392</v>
      </c>
      <c r="U139" s="244"/>
      <c r="V139" s="244"/>
      <c r="W139" s="244"/>
      <c r="X139" s="244"/>
      <c r="Y139" s="244"/>
      <c r="Z139" s="244"/>
      <c r="AA139" s="244"/>
      <c r="AB139" s="244"/>
      <c r="AC139" s="244"/>
      <c r="AD139" s="244"/>
      <c r="AE139" s="244"/>
      <c r="AF139" s="244"/>
      <c r="AG139" s="244" t="s">
        <v>78</v>
      </c>
      <c r="AH139" s="244" t="s">
        <v>93</v>
      </c>
      <c r="AI139" s="244" t="s">
        <v>94</v>
      </c>
      <c r="AJ139" s="244" t="s">
        <v>81</v>
      </c>
      <c r="AK139" s="255" t="s">
        <v>2393</v>
      </c>
      <c r="AL139" s="244" t="s">
        <v>2394</v>
      </c>
      <c r="AM139" s="246">
        <v>0</v>
      </c>
      <c r="AN139" s="246">
        <v>0.4</v>
      </c>
      <c r="AO139" s="246">
        <v>1</v>
      </c>
      <c r="AP139" s="246">
        <v>0</v>
      </c>
      <c r="AQ139" s="246">
        <v>0</v>
      </c>
      <c r="AR139" s="246">
        <v>1</v>
      </c>
      <c r="AS139" s="246">
        <v>0.4</v>
      </c>
      <c r="AT139" s="244">
        <v>0</v>
      </c>
      <c r="AU139" s="256">
        <v>1</v>
      </c>
      <c r="AV139" s="246">
        <v>0</v>
      </c>
      <c r="AW139" s="246">
        <v>0.2</v>
      </c>
      <c r="AX139" s="246">
        <v>0.4</v>
      </c>
      <c r="AY139" s="257">
        <v>0.6</v>
      </c>
      <c r="AZ139" s="246">
        <v>0.6</v>
      </c>
      <c r="BA139" s="257">
        <v>0.8</v>
      </c>
      <c r="BB139" s="246">
        <v>0.8</v>
      </c>
      <c r="BC139" s="246">
        <v>0.9</v>
      </c>
      <c r="BD139" s="246">
        <v>0.9</v>
      </c>
      <c r="BE139" s="246">
        <v>1</v>
      </c>
      <c r="BF139" s="244"/>
      <c r="BG139" s="246"/>
    </row>
    <row r="140" spans="1:59" s="205" customFormat="1" ht="125.25" customHeight="1">
      <c r="A140" s="252" t="s">
        <v>293</v>
      </c>
      <c r="B140" s="241" t="s">
        <v>889</v>
      </c>
      <c r="C140" s="197" t="s">
        <v>2752</v>
      </c>
      <c r="D140" s="241" t="s">
        <v>290</v>
      </c>
      <c r="E140" s="241" t="s">
        <v>290</v>
      </c>
      <c r="F140" s="241" t="s">
        <v>911</v>
      </c>
      <c r="G140" s="241" t="s">
        <v>398</v>
      </c>
      <c r="H140" s="241" t="s">
        <v>544</v>
      </c>
      <c r="I140" s="239" t="s">
        <v>2387</v>
      </c>
      <c r="J140" s="241" t="s">
        <v>548</v>
      </c>
      <c r="K140" s="241" t="s">
        <v>549</v>
      </c>
      <c r="L140" s="240" t="s">
        <v>2243</v>
      </c>
      <c r="M140" s="241" t="s">
        <v>2244</v>
      </c>
      <c r="N140" s="241" t="s">
        <v>2388</v>
      </c>
      <c r="O140" s="241" t="s">
        <v>2389</v>
      </c>
      <c r="P140" s="253" t="s">
        <v>2395</v>
      </c>
      <c r="Q140" s="238" t="s">
        <v>2396</v>
      </c>
      <c r="R140" s="244" t="s">
        <v>20</v>
      </c>
      <c r="S140" s="244"/>
      <c r="T140" s="244">
        <v>3866</v>
      </c>
      <c r="U140" s="244"/>
      <c r="V140" s="244"/>
      <c r="W140" s="244"/>
      <c r="X140" s="244"/>
      <c r="Y140" s="244"/>
      <c r="Z140" s="244"/>
      <c r="AA140" s="244"/>
      <c r="AB140" s="244"/>
      <c r="AC140" s="244"/>
      <c r="AD140" s="244"/>
      <c r="AE140" s="244"/>
      <c r="AF140" s="244"/>
      <c r="AG140" s="244" t="s">
        <v>92</v>
      </c>
      <c r="AH140" s="244" t="s">
        <v>108</v>
      </c>
      <c r="AI140" s="244" t="s">
        <v>94</v>
      </c>
      <c r="AJ140" s="244" t="s">
        <v>2397</v>
      </c>
      <c r="AK140" s="255" t="s">
        <v>2398</v>
      </c>
      <c r="AL140" s="244" t="s">
        <v>2399</v>
      </c>
      <c r="AM140" s="244">
        <v>11</v>
      </c>
      <c r="AN140" s="244">
        <v>11</v>
      </c>
      <c r="AO140" s="244">
        <v>14</v>
      </c>
      <c r="AP140" s="244">
        <v>17</v>
      </c>
      <c r="AQ140" s="244">
        <v>20</v>
      </c>
      <c r="AR140" s="244">
        <v>20</v>
      </c>
      <c r="AS140" s="246"/>
      <c r="AT140" s="244">
        <v>0</v>
      </c>
      <c r="AU140" s="245">
        <v>3</v>
      </c>
      <c r="AV140" s="258"/>
      <c r="AW140" s="258"/>
      <c r="AX140" s="258"/>
      <c r="AY140" s="258"/>
      <c r="AZ140" s="258"/>
      <c r="BA140" s="246"/>
      <c r="BB140" s="246"/>
      <c r="BC140" s="245">
        <v>3</v>
      </c>
      <c r="BD140" s="244"/>
      <c r="BE140" s="244"/>
      <c r="BF140" s="244"/>
      <c r="BG140" s="244"/>
    </row>
    <row r="141" spans="1:59" s="205" customFormat="1" ht="100.5" customHeight="1">
      <c r="A141" s="252" t="s">
        <v>293</v>
      </c>
      <c r="B141" s="241" t="s">
        <v>889</v>
      </c>
      <c r="C141" s="197" t="s">
        <v>2752</v>
      </c>
      <c r="D141" s="241" t="s">
        <v>290</v>
      </c>
      <c r="E141" s="241" t="s">
        <v>290</v>
      </c>
      <c r="F141" s="241" t="s">
        <v>911</v>
      </c>
      <c r="G141" s="241" t="s">
        <v>398</v>
      </c>
      <c r="H141" s="241" t="s">
        <v>544</v>
      </c>
      <c r="I141" s="239" t="s">
        <v>2387</v>
      </c>
      <c r="J141" s="241" t="s">
        <v>548</v>
      </c>
      <c r="K141" s="241" t="s">
        <v>549</v>
      </c>
      <c r="L141" s="240" t="s">
        <v>2243</v>
      </c>
      <c r="M141" s="241" t="s">
        <v>2244</v>
      </c>
      <c r="N141" s="241" t="s">
        <v>2388</v>
      </c>
      <c r="O141" s="241" t="s">
        <v>2389</v>
      </c>
      <c r="P141" s="253" t="s">
        <v>2400</v>
      </c>
      <c r="Q141" s="238" t="s">
        <v>2401</v>
      </c>
      <c r="R141" s="244" t="s">
        <v>105</v>
      </c>
      <c r="S141" s="244"/>
      <c r="T141" s="244" t="s">
        <v>2392</v>
      </c>
      <c r="U141" s="244"/>
      <c r="V141" s="244"/>
      <c r="W141" s="244"/>
      <c r="X141" s="244"/>
      <c r="Y141" s="244"/>
      <c r="Z141" s="244"/>
      <c r="AA141" s="244"/>
      <c r="AB141" s="244"/>
      <c r="AC141" s="244"/>
      <c r="AD141" s="244"/>
      <c r="AE141" s="244"/>
      <c r="AF141" s="244"/>
      <c r="AG141" s="244" t="s">
        <v>136</v>
      </c>
      <c r="AH141" s="244" t="s">
        <v>108</v>
      </c>
      <c r="AI141" s="244" t="s">
        <v>80</v>
      </c>
      <c r="AJ141" s="244" t="s">
        <v>81</v>
      </c>
      <c r="AK141" s="255" t="s">
        <v>2402</v>
      </c>
      <c r="AL141" s="259" t="s">
        <v>2403</v>
      </c>
      <c r="AM141" s="244">
        <v>0</v>
      </c>
      <c r="AN141" s="260">
        <v>1</v>
      </c>
      <c r="AO141" s="260">
        <v>1</v>
      </c>
      <c r="AP141" s="260">
        <v>1</v>
      </c>
      <c r="AQ141" s="260">
        <v>0</v>
      </c>
      <c r="AR141" s="260">
        <v>1</v>
      </c>
      <c r="AS141" s="246">
        <v>1</v>
      </c>
      <c r="AT141" s="260">
        <v>0</v>
      </c>
      <c r="AU141" s="256">
        <v>1</v>
      </c>
      <c r="AV141" s="258"/>
      <c r="AW141" s="258"/>
      <c r="AX141" s="261">
        <v>0.03</v>
      </c>
      <c r="AY141" s="261">
        <v>0.03</v>
      </c>
      <c r="AZ141" s="261">
        <v>0.02</v>
      </c>
      <c r="BA141" s="261">
        <v>0.09</v>
      </c>
      <c r="BB141" s="261">
        <v>0.25</v>
      </c>
      <c r="BC141" s="261">
        <v>0</v>
      </c>
      <c r="BD141" s="261">
        <v>0.04</v>
      </c>
      <c r="BE141" s="261">
        <v>0.25</v>
      </c>
      <c r="BF141" s="246">
        <v>0</v>
      </c>
      <c r="BG141" s="246">
        <v>0.28999999999999998</v>
      </c>
    </row>
    <row r="142" spans="1:59" s="205" customFormat="1" ht="117.75" customHeight="1">
      <c r="A142" s="252" t="s">
        <v>293</v>
      </c>
      <c r="B142" s="241" t="s">
        <v>889</v>
      </c>
      <c r="C142" s="197" t="s">
        <v>2752</v>
      </c>
      <c r="D142" s="241" t="s">
        <v>290</v>
      </c>
      <c r="E142" s="241" t="s">
        <v>290</v>
      </c>
      <c r="F142" s="241" t="s">
        <v>911</v>
      </c>
      <c r="G142" s="241" t="s">
        <v>398</v>
      </c>
      <c r="H142" s="241" t="s">
        <v>544</v>
      </c>
      <c r="I142" s="239" t="s">
        <v>2387</v>
      </c>
      <c r="J142" s="241" t="s">
        <v>548</v>
      </c>
      <c r="K142" s="241" t="s">
        <v>555</v>
      </c>
      <c r="L142" s="240" t="s">
        <v>2243</v>
      </c>
      <c r="M142" s="241" t="s">
        <v>2244</v>
      </c>
      <c r="N142" s="241" t="s">
        <v>2388</v>
      </c>
      <c r="O142" s="241" t="s">
        <v>2389</v>
      </c>
      <c r="P142" s="253" t="s">
        <v>2404</v>
      </c>
      <c r="Q142" s="238" t="s">
        <v>2405</v>
      </c>
      <c r="R142" s="244" t="s">
        <v>105</v>
      </c>
      <c r="S142" s="244"/>
      <c r="T142" s="244"/>
      <c r="U142" s="244"/>
      <c r="V142" s="244"/>
      <c r="W142" s="244"/>
      <c r="X142" s="244"/>
      <c r="Y142" s="244"/>
      <c r="Z142" s="244"/>
      <c r="AA142" s="244"/>
      <c r="AB142" s="244"/>
      <c r="AC142" s="244"/>
      <c r="AD142" s="244"/>
      <c r="AE142" s="244"/>
      <c r="AF142" s="244"/>
      <c r="AG142" s="244" t="s">
        <v>166</v>
      </c>
      <c r="AH142" s="244" t="s">
        <v>100</v>
      </c>
      <c r="AI142" s="244" t="s">
        <v>94</v>
      </c>
      <c r="AJ142" s="244" t="s">
        <v>81</v>
      </c>
      <c r="AK142" s="255" t="s">
        <v>2406</v>
      </c>
      <c r="AL142" s="244" t="s">
        <v>2403</v>
      </c>
      <c r="AM142" s="244">
        <v>0</v>
      </c>
      <c r="AN142" s="246">
        <v>0.38</v>
      </c>
      <c r="AO142" s="246">
        <v>0.53</v>
      </c>
      <c r="AP142" s="246">
        <v>0.69</v>
      </c>
      <c r="AQ142" s="246">
        <v>1</v>
      </c>
      <c r="AR142" s="246">
        <v>1</v>
      </c>
      <c r="AS142" s="246">
        <v>0.38</v>
      </c>
      <c r="AT142" s="244">
        <v>0</v>
      </c>
      <c r="AU142" s="256">
        <v>0.53</v>
      </c>
      <c r="AV142" s="244"/>
      <c r="AW142" s="244"/>
      <c r="AX142" s="246"/>
      <c r="AY142" s="244"/>
      <c r="AZ142" s="244"/>
      <c r="BA142" s="246">
        <v>0.5</v>
      </c>
      <c r="BB142" s="244"/>
      <c r="BC142" s="244"/>
      <c r="BD142" s="246"/>
      <c r="BE142" s="244"/>
      <c r="BF142" s="244"/>
      <c r="BG142" s="246">
        <v>1</v>
      </c>
    </row>
    <row r="143" spans="1:59" s="205" customFormat="1" ht="84.75" customHeight="1">
      <c r="A143" s="252" t="s">
        <v>293</v>
      </c>
      <c r="B143" s="241" t="s">
        <v>889</v>
      </c>
      <c r="C143" s="197" t="s">
        <v>2752</v>
      </c>
      <c r="D143" s="241" t="s">
        <v>290</v>
      </c>
      <c r="E143" s="241" t="s">
        <v>290</v>
      </c>
      <c r="F143" s="241" t="s">
        <v>911</v>
      </c>
      <c r="G143" s="241" t="s">
        <v>398</v>
      </c>
      <c r="H143" s="241" t="s">
        <v>544</v>
      </c>
      <c r="I143" s="239" t="s">
        <v>2387</v>
      </c>
      <c r="J143" s="241" t="s">
        <v>548</v>
      </c>
      <c r="K143" s="241" t="s">
        <v>553</v>
      </c>
      <c r="L143" s="240" t="s">
        <v>2243</v>
      </c>
      <c r="M143" s="241" t="s">
        <v>2244</v>
      </c>
      <c r="N143" s="241" t="s">
        <v>2388</v>
      </c>
      <c r="O143" s="241" t="s">
        <v>2389</v>
      </c>
      <c r="P143" s="253" t="s">
        <v>2407</v>
      </c>
      <c r="Q143" s="238" t="s">
        <v>2408</v>
      </c>
      <c r="R143" s="244" t="s">
        <v>105</v>
      </c>
      <c r="S143" s="244"/>
      <c r="T143" s="244" t="s">
        <v>2392</v>
      </c>
      <c r="U143" s="244"/>
      <c r="V143" s="244"/>
      <c r="W143" s="244"/>
      <c r="X143" s="244"/>
      <c r="Y143" s="244"/>
      <c r="Z143" s="244"/>
      <c r="AA143" s="244"/>
      <c r="AB143" s="244"/>
      <c r="AC143" s="244"/>
      <c r="AD143" s="244"/>
      <c r="AE143" s="244"/>
      <c r="AF143" s="244"/>
      <c r="AG143" s="244" t="s">
        <v>136</v>
      </c>
      <c r="AH143" s="244" t="s">
        <v>108</v>
      </c>
      <c r="AI143" s="244" t="s">
        <v>94</v>
      </c>
      <c r="AJ143" s="244" t="s">
        <v>81</v>
      </c>
      <c r="AK143" s="255" t="s">
        <v>2409</v>
      </c>
      <c r="AL143" s="244" t="s">
        <v>2410</v>
      </c>
      <c r="AM143" s="244">
        <v>22</v>
      </c>
      <c r="AN143" s="244">
        <v>27</v>
      </c>
      <c r="AO143" s="244">
        <f>71+AN143</f>
        <v>98</v>
      </c>
      <c r="AP143" s="244">
        <f>+AO143+103</f>
        <v>201</v>
      </c>
      <c r="AQ143" s="244">
        <v>301</v>
      </c>
      <c r="AR143" s="244">
        <v>301</v>
      </c>
      <c r="AS143" s="246"/>
      <c r="AT143" s="244">
        <v>0</v>
      </c>
      <c r="AU143" s="245">
        <v>71</v>
      </c>
      <c r="AV143" s="258"/>
      <c r="AW143" s="258"/>
      <c r="AX143" s="258">
        <v>0.15</v>
      </c>
      <c r="AY143" s="258"/>
      <c r="AZ143" s="258"/>
      <c r="BA143" s="246">
        <v>0.45</v>
      </c>
      <c r="BB143" s="246"/>
      <c r="BC143" s="246"/>
      <c r="BD143" s="246">
        <v>0.55000000000000004</v>
      </c>
      <c r="BE143" s="246"/>
      <c r="BF143" s="246"/>
      <c r="BG143" s="246">
        <v>1</v>
      </c>
    </row>
    <row r="144" spans="1:59" s="205" customFormat="1" ht="126" customHeight="1">
      <c r="A144" s="196" t="s">
        <v>293</v>
      </c>
      <c r="B144" s="197" t="s">
        <v>889</v>
      </c>
      <c r="C144" s="197" t="s">
        <v>2752</v>
      </c>
      <c r="D144" s="197" t="s">
        <v>290</v>
      </c>
      <c r="E144" s="197" t="s">
        <v>291</v>
      </c>
      <c r="F144" s="197" t="s">
        <v>911</v>
      </c>
      <c r="G144" s="197" t="s">
        <v>2230</v>
      </c>
      <c r="H144" s="197" t="s">
        <v>286</v>
      </c>
      <c r="I144" s="207" t="s">
        <v>2411</v>
      </c>
      <c r="J144" s="197" t="s">
        <v>287</v>
      </c>
      <c r="K144" s="197" t="s">
        <v>288</v>
      </c>
      <c r="L144" s="199" t="s">
        <v>2243</v>
      </c>
      <c r="M144" s="197" t="s">
        <v>2244</v>
      </c>
      <c r="N144" s="197" t="s">
        <v>2412</v>
      </c>
      <c r="O144" s="197" t="s">
        <v>2413</v>
      </c>
      <c r="P144" s="199" t="s">
        <v>2414</v>
      </c>
      <c r="Q144" s="197" t="s">
        <v>2415</v>
      </c>
      <c r="R144" s="200" t="s">
        <v>105</v>
      </c>
      <c r="S144" s="200"/>
      <c r="T144" s="200"/>
      <c r="U144" s="200"/>
      <c r="V144" s="200"/>
      <c r="W144" s="200"/>
      <c r="X144" s="200"/>
      <c r="Y144" s="200"/>
      <c r="Z144" s="200"/>
      <c r="AA144" s="200" t="s">
        <v>86</v>
      </c>
      <c r="AB144" s="200"/>
      <c r="AC144" s="200"/>
      <c r="AD144" s="200"/>
      <c r="AE144" s="200"/>
      <c r="AF144" s="200"/>
      <c r="AG144" s="202" t="s">
        <v>136</v>
      </c>
      <c r="AH144" s="202" t="s">
        <v>108</v>
      </c>
      <c r="AI144" s="202" t="s">
        <v>94</v>
      </c>
      <c r="AJ144" s="202" t="s">
        <v>81</v>
      </c>
      <c r="AK144" s="201" t="s">
        <v>2416</v>
      </c>
      <c r="AL144" s="202" t="s">
        <v>2403</v>
      </c>
      <c r="AM144" s="202"/>
      <c r="AN144" s="202"/>
      <c r="AO144" s="203">
        <v>1</v>
      </c>
      <c r="AP144" s="202"/>
      <c r="AQ144" s="202"/>
      <c r="AR144" s="202"/>
      <c r="AS144" s="202"/>
      <c r="AT144" s="202"/>
      <c r="AU144" s="247">
        <v>1</v>
      </c>
      <c r="AV144" s="202"/>
      <c r="AW144" s="202"/>
      <c r="AX144" s="203">
        <v>0.3</v>
      </c>
      <c r="AY144" s="202"/>
      <c r="AZ144" s="202"/>
      <c r="BA144" s="203">
        <v>0.5</v>
      </c>
      <c r="BB144" s="202"/>
      <c r="BC144" s="202"/>
      <c r="BD144" s="203">
        <v>0.7</v>
      </c>
      <c r="BE144" s="202"/>
      <c r="BF144" s="202"/>
      <c r="BG144" s="203">
        <v>1</v>
      </c>
    </row>
    <row r="145" spans="1:59" s="205" customFormat="1" ht="94.5" customHeight="1">
      <c r="A145" s="196" t="s">
        <v>293</v>
      </c>
      <c r="B145" s="197" t="s">
        <v>889</v>
      </c>
      <c r="C145" s="197" t="s">
        <v>2752</v>
      </c>
      <c r="D145" s="197" t="s">
        <v>290</v>
      </c>
      <c r="E145" s="197" t="s">
        <v>291</v>
      </c>
      <c r="F145" s="197" t="s">
        <v>911</v>
      </c>
      <c r="G145" s="197" t="s">
        <v>2230</v>
      </c>
      <c r="H145" s="197" t="s">
        <v>286</v>
      </c>
      <c r="I145" s="207" t="s">
        <v>2411</v>
      </c>
      <c r="J145" s="197" t="s">
        <v>287</v>
      </c>
      <c r="K145" s="197" t="s">
        <v>288</v>
      </c>
      <c r="L145" s="199" t="s">
        <v>2243</v>
      </c>
      <c r="M145" s="197" t="s">
        <v>2244</v>
      </c>
      <c r="N145" s="197" t="s">
        <v>2412</v>
      </c>
      <c r="O145" s="197" t="s">
        <v>2413</v>
      </c>
      <c r="P145" s="199" t="s">
        <v>2417</v>
      </c>
      <c r="Q145" s="262" t="s">
        <v>2418</v>
      </c>
      <c r="R145" s="200" t="s">
        <v>20</v>
      </c>
      <c r="S145" s="200" t="s">
        <v>86</v>
      </c>
      <c r="T145" s="200"/>
      <c r="U145" s="200"/>
      <c r="V145" s="200"/>
      <c r="W145" s="200"/>
      <c r="X145" s="200"/>
      <c r="Y145" s="200"/>
      <c r="Z145" s="200"/>
      <c r="AA145" s="200"/>
      <c r="AB145" s="200"/>
      <c r="AC145" s="200"/>
      <c r="AD145" s="200"/>
      <c r="AE145" s="200"/>
      <c r="AF145" s="200"/>
      <c r="AG145" s="200" t="s">
        <v>92</v>
      </c>
      <c r="AH145" s="200" t="s">
        <v>79</v>
      </c>
      <c r="AI145" s="202" t="s">
        <v>94</v>
      </c>
      <c r="AJ145" s="202" t="s">
        <v>95</v>
      </c>
      <c r="AK145" s="201" t="s">
        <v>2419</v>
      </c>
      <c r="AL145" s="200" t="s">
        <v>2420</v>
      </c>
      <c r="AM145" s="202">
        <v>430000</v>
      </c>
      <c r="AN145" s="202">
        <v>472686</v>
      </c>
      <c r="AO145" s="202">
        <v>481320</v>
      </c>
      <c r="AP145" s="202"/>
      <c r="AQ145" s="202"/>
      <c r="AR145" s="202"/>
      <c r="AS145" s="202"/>
      <c r="AT145" s="202"/>
      <c r="AU145" s="210">
        <f>AO145</f>
        <v>481320</v>
      </c>
      <c r="AV145" s="202"/>
      <c r="AW145" s="202"/>
      <c r="AX145" s="202"/>
      <c r="AY145" s="202"/>
      <c r="AZ145" s="202"/>
      <c r="BA145" s="202"/>
      <c r="BB145" s="202"/>
      <c r="BC145" s="202"/>
      <c r="BD145" s="202"/>
      <c r="BE145" s="202"/>
      <c r="BF145" s="202"/>
      <c r="BG145" s="210">
        <v>481320</v>
      </c>
    </row>
    <row r="146" spans="1:59" s="263" customFormat="1" ht="110.25" customHeight="1">
      <c r="A146" s="252" t="s">
        <v>293</v>
      </c>
      <c r="B146" s="241" t="s">
        <v>889</v>
      </c>
      <c r="C146" s="197" t="s">
        <v>2752</v>
      </c>
      <c r="D146" s="241" t="s">
        <v>290</v>
      </c>
      <c r="E146" s="241" t="s">
        <v>290</v>
      </c>
      <c r="F146" s="241" t="s">
        <v>911</v>
      </c>
      <c r="G146" s="241" t="s">
        <v>398</v>
      </c>
      <c r="H146" s="241" t="s">
        <v>544</v>
      </c>
      <c r="I146" s="239" t="s">
        <v>2231</v>
      </c>
      <c r="J146" s="241" t="s">
        <v>314</v>
      </c>
      <c r="K146" s="241" t="s">
        <v>318</v>
      </c>
      <c r="L146" s="240" t="s">
        <v>2243</v>
      </c>
      <c r="M146" s="241" t="s">
        <v>2244</v>
      </c>
      <c r="N146" s="241" t="s">
        <v>2421</v>
      </c>
      <c r="O146" s="241" t="s">
        <v>2422</v>
      </c>
      <c r="P146" s="253" t="s">
        <v>2423</v>
      </c>
      <c r="Q146" s="238" t="s">
        <v>2424</v>
      </c>
      <c r="R146" s="244" t="s">
        <v>20</v>
      </c>
      <c r="S146" s="244"/>
      <c r="T146" s="244"/>
      <c r="U146" s="244"/>
      <c r="V146" s="244"/>
      <c r="W146" s="244"/>
      <c r="X146" s="244"/>
      <c r="Y146" s="244"/>
      <c r="Z146" s="244"/>
      <c r="AA146" s="244"/>
      <c r="AB146" s="244"/>
      <c r="AC146" s="244"/>
      <c r="AD146" s="244"/>
      <c r="AE146" s="244"/>
      <c r="AF146" s="244"/>
      <c r="AG146" s="244" t="s">
        <v>92</v>
      </c>
      <c r="AH146" s="244" t="s">
        <v>108</v>
      </c>
      <c r="AI146" s="244" t="s">
        <v>94</v>
      </c>
      <c r="AJ146" s="244" t="s">
        <v>95</v>
      </c>
      <c r="AK146" s="255" t="s">
        <v>2425</v>
      </c>
      <c r="AL146" s="244" t="s">
        <v>2426</v>
      </c>
      <c r="AM146" s="244"/>
      <c r="AN146" s="244"/>
      <c r="AO146" s="244">
        <v>50</v>
      </c>
      <c r="AP146" s="244"/>
      <c r="AQ146" s="244"/>
      <c r="AR146" s="244"/>
      <c r="AS146" s="244"/>
      <c r="AT146" s="244"/>
      <c r="AU146" s="245">
        <v>50</v>
      </c>
      <c r="AV146" s="244"/>
      <c r="AW146" s="244"/>
      <c r="AX146" s="244">
        <v>0</v>
      </c>
      <c r="AY146" s="244"/>
      <c r="AZ146" s="244"/>
      <c r="BA146" s="244">
        <v>0</v>
      </c>
      <c r="BB146" s="244"/>
      <c r="BC146" s="244"/>
      <c r="BD146" s="244">
        <v>25</v>
      </c>
      <c r="BE146" s="244"/>
      <c r="BF146" s="244"/>
      <c r="BG146" s="244">
        <v>25</v>
      </c>
    </row>
    <row r="147" spans="1:59" s="263" customFormat="1" ht="94.5" customHeight="1">
      <c r="A147" s="252" t="s">
        <v>293</v>
      </c>
      <c r="B147" s="241" t="s">
        <v>889</v>
      </c>
      <c r="C147" s="197" t="s">
        <v>2752</v>
      </c>
      <c r="D147" s="241" t="s">
        <v>290</v>
      </c>
      <c r="E147" s="241" t="s">
        <v>290</v>
      </c>
      <c r="F147" s="241" t="s">
        <v>911</v>
      </c>
      <c r="G147" s="241" t="s">
        <v>398</v>
      </c>
      <c r="H147" s="241" t="s">
        <v>544</v>
      </c>
      <c r="I147" s="239" t="s">
        <v>2231</v>
      </c>
      <c r="J147" s="241" t="s">
        <v>314</v>
      </c>
      <c r="K147" s="241" t="s">
        <v>318</v>
      </c>
      <c r="L147" s="240" t="s">
        <v>2243</v>
      </c>
      <c r="M147" s="241" t="s">
        <v>2244</v>
      </c>
      <c r="N147" s="241" t="s">
        <v>2421</v>
      </c>
      <c r="O147" s="241" t="s">
        <v>2422</v>
      </c>
      <c r="P147" s="253" t="s">
        <v>2427</v>
      </c>
      <c r="Q147" s="254" t="s">
        <v>2428</v>
      </c>
      <c r="R147" s="244" t="s">
        <v>105</v>
      </c>
      <c r="S147" s="244"/>
      <c r="T147" s="244"/>
      <c r="U147" s="244"/>
      <c r="V147" s="244"/>
      <c r="W147" s="244"/>
      <c r="X147" s="244"/>
      <c r="Y147" s="244"/>
      <c r="Z147" s="244"/>
      <c r="AA147" s="244"/>
      <c r="AB147" s="244"/>
      <c r="AC147" s="244"/>
      <c r="AD147" s="244"/>
      <c r="AE147" s="244"/>
      <c r="AF147" s="244"/>
      <c r="AG147" s="244" t="s">
        <v>136</v>
      </c>
      <c r="AH147" s="244" t="s">
        <v>100</v>
      </c>
      <c r="AI147" s="264" t="s">
        <v>94</v>
      </c>
      <c r="AJ147" s="244" t="s">
        <v>81</v>
      </c>
      <c r="AK147" s="255" t="s">
        <v>2429</v>
      </c>
      <c r="AL147" s="259" t="s">
        <v>2248</v>
      </c>
      <c r="AM147" s="244" t="s">
        <v>1887</v>
      </c>
      <c r="AN147" s="244"/>
      <c r="AO147" s="258">
        <v>1</v>
      </c>
      <c r="AP147" s="258"/>
      <c r="AQ147" s="258"/>
      <c r="AR147" s="246"/>
      <c r="AS147" s="246"/>
      <c r="AT147" s="244"/>
      <c r="AU147" s="256">
        <v>1</v>
      </c>
      <c r="AV147" s="258"/>
      <c r="AW147" s="258"/>
      <c r="AX147" s="258"/>
      <c r="AY147" s="258"/>
      <c r="AZ147" s="258"/>
      <c r="BA147" s="246">
        <v>0.5</v>
      </c>
      <c r="BB147" s="246"/>
      <c r="BC147" s="246"/>
      <c r="BD147" s="246"/>
      <c r="BE147" s="246"/>
      <c r="BF147" s="246"/>
      <c r="BG147" s="246">
        <v>1</v>
      </c>
    </row>
    <row r="148" spans="1:59" s="263" customFormat="1" ht="94.5" customHeight="1">
      <c r="A148" s="196" t="s">
        <v>293</v>
      </c>
      <c r="B148" s="197" t="s">
        <v>889</v>
      </c>
      <c r="C148" s="197" t="s">
        <v>2752</v>
      </c>
      <c r="D148" s="197" t="s">
        <v>290</v>
      </c>
      <c r="E148" s="197" t="s">
        <v>290</v>
      </c>
      <c r="F148" s="197" t="s">
        <v>911</v>
      </c>
      <c r="G148" s="197" t="s">
        <v>398</v>
      </c>
      <c r="H148" s="197" t="s">
        <v>544</v>
      </c>
      <c r="I148" s="198" t="s">
        <v>2231</v>
      </c>
      <c r="J148" s="197" t="s">
        <v>314</v>
      </c>
      <c r="K148" s="197" t="s">
        <v>318</v>
      </c>
      <c r="L148" s="199" t="s">
        <v>2243</v>
      </c>
      <c r="M148" s="197" t="s">
        <v>2244</v>
      </c>
      <c r="N148" s="197" t="s">
        <v>2430</v>
      </c>
      <c r="O148" s="197" t="s">
        <v>2431</v>
      </c>
      <c r="P148" s="265" t="s">
        <v>2432</v>
      </c>
      <c r="Q148" s="211" t="s">
        <v>2433</v>
      </c>
      <c r="R148" s="202" t="s">
        <v>105</v>
      </c>
      <c r="S148" s="202"/>
      <c r="T148" s="202"/>
      <c r="U148" s="202" t="s">
        <v>86</v>
      </c>
      <c r="V148" s="202"/>
      <c r="W148" s="202"/>
      <c r="X148" s="202"/>
      <c r="Y148" s="202"/>
      <c r="Z148" s="202"/>
      <c r="AA148" s="202"/>
      <c r="AB148" s="202"/>
      <c r="AC148" s="202" t="s">
        <v>86</v>
      </c>
      <c r="AD148" s="202"/>
      <c r="AE148" s="202"/>
      <c r="AF148" s="202"/>
      <c r="AG148" s="202" t="s">
        <v>166</v>
      </c>
      <c r="AH148" s="202" t="s">
        <v>685</v>
      </c>
      <c r="AI148" s="200" t="s">
        <v>94</v>
      </c>
      <c r="AJ148" s="202" t="s">
        <v>95</v>
      </c>
      <c r="AK148" s="211" t="s">
        <v>2433</v>
      </c>
      <c r="AL148" s="202" t="s">
        <v>2434</v>
      </c>
      <c r="AM148" s="202" t="s">
        <v>1887</v>
      </c>
      <c r="AN148" s="213"/>
      <c r="AO148" s="213">
        <v>1</v>
      </c>
      <c r="AP148" s="213"/>
      <c r="AQ148" s="213"/>
      <c r="AR148" s="213"/>
      <c r="AS148" s="213"/>
      <c r="AT148" s="213"/>
      <c r="AU148" s="214">
        <v>1</v>
      </c>
      <c r="AV148" s="213"/>
      <c r="AW148" s="213"/>
      <c r="AX148" s="204"/>
      <c r="AY148" s="204"/>
      <c r="AZ148" s="204"/>
      <c r="BA148" s="204"/>
      <c r="BB148" s="204"/>
      <c r="BC148" s="204"/>
      <c r="BD148" s="204"/>
      <c r="BE148" s="204"/>
      <c r="BF148" s="204"/>
      <c r="BG148" s="204">
        <v>1</v>
      </c>
    </row>
    <row r="149" spans="1:59" s="205" customFormat="1" ht="127.5" customHeight="1">
      <c r="A149" s="239" t="s">
        <v>293</v>
      </c>
      <c r="B149" s="238" t="s">
        <v>64</v>
      </c>
      <c r="C149" s="238" t="s">
        <v>2752</v>
      </c>
      <c r="D149" s="239" t="s">
        <v>296</v>
      </c>
      <c r="E149" s="239" t="s">
        <v>296</v>
      </c>
      <c r="F149" s="238" t="s">
        <v>911</v>
      </c>
      <c r="G149" s="239" t="s">
        <v>2435</v>
      </c>
      <c r="H149" s="239" t="s">
        <v>286</v>
      </c>
      <c r="I149" s="239" t="s">
        <v>2436</v>
      </c>
      <c r="J149" s="239" t="s">
        <v>314</v>
      </c>
      <c r="K149" s="239" t="s">
        <v>2437</v>
      </c>
      <c r="L149" s="239"/>
      <c r="M149" s="239"/>
      <c r="N149" s="239"/>
      <c r="O149" s="239" t="s">
        <v>2438</v>
      </c>
      <c r="P149" s="242" t="s">
        <v>2439</v>
      </c>
      <c r="Q149" s="301" t="s">
        <v>319</v>
      </c>
      <c r="R149" s="243" t="s">
        <v>74</v>
      </c>
      <c r="S149" s="244" t="s">
        <v>86</v>
      </c>
      <c r="T149" s="244"/>
      <c r="U149" s="244"/>
      <c r="V149" s="244"/>
      <c r="W149" s="244"/>
      <c r="X149" s="244"/>
      <c r="Y149" s="244"/>
      <c r="Z149" s="244"/>
      <c r="AA149" s="244"/>
      <c r="AB149" s="244"/>
      <c r="AC149" s="244"/>
      <c r="AD149" s="244"/>
      <c r="AE149" s="244"/>
      <c r="AF149" s="244"/>
      <c r="AG149" s="243" t="s">
        <v>92</v>
      </c>
      <c r="AH149" s="243" t="s">
        <v>100</v>
      </c>
      <c r="AI149" s="243" t="s">
        <v>101</v>
      </c>
      <c r="AJ149" s="243" t="s">
        <v>81</v>
      </c>
      <c r="AK149" s="237" t="s">
        <v>2440</v>
      </c>
      <c r="AL149" s="243"/>
      <c r="AM149" s="243">
        <v>0</v>
      </c>
      <c r="AN149" s="302">
        <v>0.3</v>
      </c>
      <c r="AO149" s="302">
        <v>0.5</v>
      </c>
      <c r="AP149" s="302">
        <v>0.75</v>
      </c>
      <c r="AQ149" s="302">
        <v>1</v>
      </c>
      <c r="AR149" s="302">
        <v>1</v>
      </c>
      <c r="AS149" s="246">
        <v>0.19</v>
      </c>
      <c r="AT149" s="244"/>
      <c r="AU149" s="245">
        <f t="shared" ref="AU149" si="11">AO149</f>
        <v>0.5</v>
      </c>
      <c r="AV149" s="244"/>
      <c r="AW149" s="244"/>
      <c r="AX149" s="244"/>
      <c r="AY149" s="244"/>
      <c r="AZ149" s="244"/>
      <c r="BA149" s="244"/>
      <c r="BB149" s="244"/>
      <c r="BC149" s="244"/>
      <c r="BD149" s="244"/>
      <c r="BE149" s="244"/>
      <c r="BF149" s="244"/>
      <c r="BG149" s="246">
        <v>0.5</v>
      </c>
    </row>
    <row r="150" spans="1:59" s="205" customFormat="1" ht="127.5" customHeight="1">
      <c r="A150" s="239" t="s">
        <v>293</v>
      </c>
      <c r="B150" s="238" t="s">
        <v>64</v>
      </c>
      <c r="C150" s="238" t="s">
        <v>2752</v>
      </c>
      <c r="D150" s="239" t="s">
        <v>296</v>
      </c>
      <c r="E150" s="239" t="s">
        <v>296</v>
      </c>
      <c r="F150" s="238" t="s">
        <v>911</v>
      </c>
      <c r="G150" s="239" t="s">
        <v>2435</v>
      </c>
      <c r="H150" s="239" t="s">
        <v>286</v>
      </c>
      <c r="I150" s="239" t="s">
        <v>2436</v>
      </c>
      <c r="J150" s="239" t="s">
        <v>314</v>
      </c>
      <c r="K150" s="239" t="s">
        <v>2441</v>
      </c>
      <c r="L150" s="239"/>
      <c r="M150" s="239"/>
      <c r="N150" s="239"/>
      <c r="O150" s="239" t="s">
        <v>2438</v>
      </c>
      <c r="P150" s="242" t="s">
        <v>2442</v>
      </c>
      <c r="Q150" s="301" t="s">
        <v>2443</v>
      </c>
      <c r="R150" s="243" t="s">
        <v>20</v>
      </c>
      <c r="S150" s="244" t="s">
        <v>86</v>
      </c>
      <c r="T150" s="244"/>
      <c r="U150" s="244"/>
      <c r="V150" s="244"/>
      <c r="W150" s="244"/>
      <c r="X150" s="244"/>
      <c r="Y150" s="244"/>
      <c r="Z150" s="244"/>
      <c r="AA150" s="244"/>
      <c r="AB150" s="244"/>
      <c r="AC150" s="244"/>
      <c r="AD150" s="244"/>
      <c r="AE150" s="244"/>
      <c r="AF150" s="244"/>
      <c r="AG150" s="245">
        <v>0</v>
      </c>
      <c r="AH150" s="244" t="s">
        <v>108</v>
      </c>
      <c r="AI150" s="244" t="s">
        <v>80</v>
      </c>
      <c r="AJ150" s="243" t="s">
        <v>95</v>
      </c>
      <c r="AK150" s="255" t="s">
        <v>2444</v>
      </c>
      <c r="AL150" s="244" t="s">
        <v>2445</v>
      </c>
      <c r="AM150" s="244">
        <v>0</v>
      </c>
      <c r="AN150" s="244">
        <v>0</v>
      </c>
      <c r="AO150" s="244">
        <v>5</v>
      </c>
      <c r="AP150" s="244">
        <v>3</v>
      </c>
      <c r="AQ150" s="244">
        <v>3</v>
      </c>
      <c r="AR150" s="244">
        <f>SUBTOTAL(9,AN150:AQ150)</f>
        <v>11</v>
      </c>
      <c r="AS150" s="244" t="s">
        <v>808</v>
      </c>
      <c r="AT150" s="244">
        <v>0</v>
      </c>
      <c r="AU150" s="244">
        <v>0</v>
      </c>
      <c r="AV150" s="244"/>
      <c r="AW150" s="244">
        <v>2</v>
      </c>
      <c r="AX150" s="244">
        <v>1</v>
      </c>
      <c r="AY150" s="244"/>
      <c r="AZ150" s="244">
        <v>1</v>
      </c>
      <c r="BA150" s="244"/>
      <c r="BB150" s="244">
        <v>1</v>
      </c>
      <c r="BC150" s="244"/>
      <c r="BD150" s="244"/>
      <c r="BE150" s="244"/>
      <c r="BF150" s="244"/>
      <c r="BG150" s="244"/>
    </row>
    <row r="151" spans="1:59" s="205" customFormat="1" ht="127.5" customHeight="1">
      <c r="A151" s="239" t="s">
        <v>293</v>
      </c>
      <c r="B151" s="238" t="s">
        <v>64</v>
      </c>
      <c r="C151" s="238" t="s">
        <v>2752</v>
      </c>
      <c r="D151" s="239" t="s">
        <v>296</v>
      </c>
      <c r="E151" s="239" t="s">
        <v>296</v>
      </c>
      <c r="F151" s="238" t="s">
        <v>911</v>
      </c>
      <c r="G151" s="239" t="s">
        <v>2435</v>
      </c>
      <c r="H151" s="239" t="s">
        <v>286</v>
      </c>
      <c r="I151" s="239" t="s">
        <v>2436</v>
      </c>
      <c r="J151" s="239" t="s">
        <v>314</v>
      </c>
      <c r="K151" s="239" t="s">
        <v>2446</v>
      </c>
      <c r="L151" s="239"/>
      <c r="M151" s="239"/>
      <c r="N151" s="239"/>
      <c r="O151" s="239" t="s">
        <v>2438</v>
      </c>
      <c r="P151" s="242" t="s">
        <v>2447</v>
      </c>
      <c r="Q151" s="301" t="s">
        <v>2448</v>
      </c>
      <c r="R151" s="243" t="s">
        <v>20</v>
      </c>
      <c r="S151" s="244" t="s">
        <v>86</v>
      </c>
      <c r="T151" s="244"/>
      <c r="U151" s="244"/>
      <c r="V151" s="244"/>
      <c r="W151" s="244"/>
      <c r="X151" s="244"/>
      <c r="Y151" s="244"/>
      <c r="Z151" s="244"/>
      <c r="AA151" s="244"/>
      <c r="AB151" s="244"/>
      <c r="AC151" s="244"/>
      <c r="AD151" s="244"/>
      <c r="AE151" s="244"/>
      <c r="AF151" s="244"/>
      <c r="AG151" s="244" t="s">
        <v>166</v>
      </c>
      <c r="AH151" s="244" t="s">
        <v>108</v>
      </c>
      <c r="AI151" s="244" t="s">
        <v>94</v>
      </c>
      <c r="AJ151" s="243" t="s">
        <v>81</v>
      </c>
      <c r="AK151" s="255" t="s">
        <v>2449</v>
      </c>
      <c r="AL151" s="244" t="s">
        <v>2450</v>
      </c>
      <c r="AM151" s="244">
        <v>0</v>
      </c>
      <c r="AN151" s="246">
        <v>0.3</v>
      </c>
      <c r="AO151" s="246">
        <v>0.4</v>
      </c>
      <c r="AP151" s="246">
        <v>0.15</v>
      </c>
      <c r="AQ151" s="246">
        <v>0.15</v>
      </c>
      <c r="AR151" s="246">
        <v>1</v>
      </c>
      <c r="AS151" s="246">
        <v>0.15</v>
      </c>
      <c r="AT151" s="244"/>
      <c r="AU151" s="256">
        <v>0.4</v>
      </c>
      <c r="AV151" s="244"/>
      <c r="AW151" s="244"/>
      <c r="AX151" s="246">
        <f>10%*40%</f>
        <v>4.0000000000000008E-2</v>
      </c>
      <c r="AY151" s="244"/>
      <c r="AZ151" s="244"/>
      <c r="BA151" s="246">
        <f>10%*40%</f>
        <v>4.0000000000000008E-2</v>
      </c>
      <c r="BB151" s="246">
        <f>10%*40%</f>
        <v>4.0000000000000008E-2</v>
      </c>
      <c r="BC151" s="244"/>
      <c r="BD151" s="246"/>
      <c r="BE151" s="246">
        <f>20%*40%</f>
        <v>8.0000000000000016E-2</v>
      </c>
      <c r="BF151" s="246">
        <f>20%*40%</f>
        <v>8.0000000000000016E-2</v>
      </c>
      <c r="BG151" s="246">
        <f>30%*40%</f>
        <v>0.12</v>
      </c>
    </row>
    <row r="152" spans="1:59" s="205" customFormat="1" ht="127.5" customHeight="1">
      <c r="A152" s="239" t="s">
        <v>293</v>
      </c>
      <c r="B152" s="238" t="s">
        <v>64</v>
      </c>
      <c r="C152" s="238" t="s">
        <v>2752</v>
      </c>
      <c r="D152" s="239" t="s">
        <v>296</v>
      </c>
      <c r="E152" s="239" t="s">
        <v>297</v>
      </c>
      <c r="F152" s="238" t="s">
        <v>911</v>
      </c>
      <c r="G152" s="239" t="s">
        <v>2435</v>
      </c>
      <c r="H152" s="239" t="s">
        <v>286</v>
      </c>
      <c r="I152" s="239" t="s">
        <v>2436</v>
      </c>
      <c r="J152" s="239" t="s">
        <v>314</v>
      </c>
      <c r="K152" s="239" t="s">
        <v>2437</v>
      </c>
      <c r="L152" s="239"/>
      <c r="M152" s="239"/>
      <c r="N152" s="239"/>
      <c r="O152" s="239" t="s">
        <v>2438</v>
      </c>
      <c r="P152" s="242" t="s">
        <v>2451</v>
      </c>
      <c r="Q152" s="239" t="s">
        <v>323</v>
      </c>
      <c r="R152" s="243" t="s">
        <v>20</v>
      </c>
      <c r="S152" s="244" t="s">
        <v>86</v>
      </c>
      <c r="T152" s="244"/>
      <c r="U152" s="244"/>
      <c r="V152" s="244"/>
      <c r="W152" s="244"/>
      <c r="X152" s="244"/>
      <c r="Y152" s="244"/>
      <c r="Z152" s="244"/>
      <c r="AA152" s="244"/>
      <c r="AB152" s="244"/>
      <c r="AC152" s="244"/>
      <c r="AD152" s="244"/>
      <c r="AE152" s="244"/>
      <c r="AF152" s="244"/>
      <c r="AG152" s="244" t="s">
        <v>166</v>
      </c>
      <c r="AH152" s="244" t="s">
        <v>108</v>
      </c>
      <c r="AI152" s="244" t="s">
        <v>101</v>
      </c>
      <c r="AJ152" s="243" t="s">
        <v>81</v>
      </c>
      <c r="AK152" s="255" t="s">
        <v>2452</v>
      </c>
      <c r="AL152" s="244" t="s">
        <v>2453</v>
      </c>
      <c r="AM152" s="244">
        <v>0</v>
      </c>
      <c r="AN152" s="246">
        <v>0.7</v>
      </c>
      <c r="AO152" s="246">
        <v>0.2</v>
      </c>
      <c r="AP152" s="246">
        <v>0.05</v>
      </c>
      <c r="AQ152" s="246">
        <v>0.05</v>
      </c>
      <c r="AR152" s="246">
        <v>1</v>
      </c>
      <c r="AS152" s="246">
        <v>0.21</v>
      </c>
      <c r="AT152" s="244"/>
      <c r="AU152" s="256">
        <f>AO152</f>
        <v>0.2</v>
      </c>
      <c r="AV152" s="244"/>
      <c r="AW152" s="244"/>
      <c r="AX152" s="244"/>
      <c r="AY152" s="246">
        <f>10%*20%</f>
        <v>2.0000000000000004E-2</v>
      </c>
      <c r="AZ152" s="244"/>
      <c r="BA152" s="244"/>
      <c r="BB152" s="244"/>
      <c r="BC152" s="244"/>
      <c r="BD152" s="246">
        <f>10%*20%</f>
        <v>2.0000000000000004E-2</v>
      </c>
      <c r="BE152" s="246">
        <f>30%*20%</f>
        <v>0.06</v>
      </c>
      <c r="BF152" s="246">
        <f>40%*20%</f>
        <v>8.0000000000000016E-2</v>
      </c>
      <c r="BG152" s="246">
        <f>10%*20%</f>
        <v>2.0000000000000004E-2</v>
      </c>
    </row>
    <row r="153" spans="1:59" s="205" customFormat="1" ht="127.5" customHeight="1">
      <c r="A153" s="239" t="s">
        <v>293</v>
      </c>
      <c r="B153" s="238" t="s">
        <v>64</v>
      </c>
      <c r="C153" s="238" t="s">
        <v>2752</v>
      </c>
      <c r="D153" s="239" t="s">
        <v>296</v>
      </c>
      <c r="E153" s="239" t="s">
        <v>296</v>
      </c>
      <c r="F153" s="238" t="s">
        <v>911</v>
      </c>
      <c r="G153" s="239" t="s">
        <v>2435</v>
      </c>
      <c r="H153" s="239" t="s">
        <v>286</v>
      </c>
      <c r="I153" s="239" t="s">
        <v>2436</v>
      </c>
      <c r="J153" s="239" t="s">
        <v>914</v>
      </c>
      <c r="K153" s="239" t="s">
        <v>914</v>
      </c>
      <c r="L153" s="239"/>
      <c r="M153" s="239"/>
      <c r="N153" s="239"/>
      <c r="O153" s="239" t="s">
        <v>2438</v>
      </c>
      <c r="P153" s="303" t="s">
        <v>2454</v>
      </c>
      <c r="Q153" s="301" t="s">
        <v>1493</v>
      </c>
      <c r="R153" s="243" t="s">
        <v>20</v>
      </c>
      <c r="S153" s="244" t="s">
        <v>86</v>
      </c>
      <c r="T153" s="244"/>
      <c r="U153" s="244"/>
      <c r="V153" s="244"/>
      <c r="W153" s="244"/>
      <c r="X153" s="244"/>
      <c r="Y153" s="244"/>
      <c r="Z153" s="244"/>
      <c r="AA153" s="244"/>
      <c r="AB153" s="244"/>
      <c r="AC153" s="244"/>
      <c r="AD153" s="244"/>
      <c r="AE153" s="244"/>
      <c r="AF153" s="244"/>
      <c r="AG153" s="244" t="s">
        <v>166</v>
      </c>
      <c r="AH153" s="244" t="s">
        <v>108</v>
      </c>
      <c r="AI153" s="244" t="s">
        <v>80</v>
      </c>
      <c r="AJ153" s="243" t="s">
        <v>81</v>
      </c>
      <c r="AK153" s="255" t="s">
        <v>2455</v>
      </c>
      <c r="AL153" s="244" t="s">
        <v>2456</v>
      </c>
      <c r="AM153" s="244">
        <v>0</v>
      </c>
      <c r="AN153" s="246">
        <v>0</v>
      </c>
      <c r="AO153" s="246">
        <v>1</v>
      </c>
      <c r="AP153" s="244"/>
      <c r="AQ153" s="244"/>
      <c r="AR153" s="246">
        <v>1</v>
      </c>
      <c r="AS153" s="244"/>
      <c r="AT153" s="244"/>
      <c r="AU153" s="245"/>
      <c r="AV153" s="244"/>
      <c r="AW153" s="244"/>
      <c r="AX153" s="246">
        <v>0.3</v>
      </c>
      <c r="AY153" s="244"/>
      <c r="AZ153" s="244"/>
      <c r="BA153" s="246">
        <v>0.3</v>
      </c>
      <c r="BB153" s="244"/>
      <c r="BC153" s="244"/>
      <c r="BD153" s="244"/>
      <c r="BE153" s="246">
        <v>0.3</v>
      </c>
      <c r="BF153" s="244"/>
      <c r="BG153" s="246">
        <v>0.1</v>
      </c>
    </row>
    <row r="154" spans="1:59" s="205" customFormat="1" ht="127.5" customHeight="1">
      <c r="A154" s="239" t="s">
        <v>293</v>
      </c>
      <c r="B154" s="238" t="s">
        <v>64</v>
      </c>
      <c r="C154" s="238" t="s">
        <v>2752</v>
      </c>
      <c r="D154" s="239" t="s">
        <v>296</v>
      </c>
      <c r="E154" s="239" t="s">
        <v>296</v>
      </c>
      <c r="F154" s="238" t="s">
        <v>911</v>
      </c>
      <c r="G154" s="239" t="s">
        <v>398</v>
      </c>
      <c r="H154" s="239" t="s">
        <v>544</v>
      </c>
      <c r="I154" s="239" t="s">
        <v>2436</v>
      </c>
      <c r="J154" s="239" t="s">
        <v>557</v>
      </c>
      <c r="K154" s="239" t="s">
        <v>557</v>
      </c>
      <c r="L154" s="239"/>
      <c r="M154" s="239"/>
      <c r="N154" s="239"/>
      <c r="O154" s="239" t="s">
        <v>2438</v>
      </c>
      <c r="P154" s="303" t="s">
        <v>2454</v>
      </c>
      <c r="Q154" s="301" t="s">
        <v>2457</v>
      </c>
      <c r="R154" s="243" t="s">
        <v>20</v>
      </c>
      <c r="S154" s="244" t="s">
        <v>86</v>
      </c>
      <c r="T154" s="244"/>
      <c r="U154" s="244"/>
      <c r="V154" s="244"/>
      <c r="W154" s="244"/>
      <c r="X154" s="244"/>
      <c r="Y154" s="244"/>
      <c r="Z154" s="244"/>
      <c r="AA154" s="244"/>
      <c r="AB154" s="244"/>
      <c r="AC154" s="244"/>
      <c r="AD154" s="244"/>
      <c r="AE154" s="244"/>
      <c r="AF154" s="244"/>
      <c r="AG154" s="244" t="s">
        <v>166</v>
      </c>
      <c r="AH154" s="244" t="s">
        <v>108</v>
      </c>
      <c r="AI154" s="244" t="s">
        <v>80</v>
      </c>
      <c r="AJ154" s="243" t="s">
        <v>81</v>
      </c>
      <c r="AK154" s="244" t="s">
        <v>2458</v>
      </c>
      <c r="AL154" s="244" t="s">
        <v>2459</v>
      </c>
      <c r="AM154" s="244">
        <v>0</v>
      </c>
      <c r="AN154" s="246">
        <v>0.1</v>
      </c>
      <c r="AO154" s="246">
        <v>0.4</v>
      </c>
      <c r="AP154" s="246">
        <v>0.2</v>
      </c>
      <c r="AQ154" s="246">
        <v>0.3</v>
      </c>
      <c r="AR154" s="246">
        <v>1</v>
      </c>
      <c r="AS154" s="244"/>
      <c r="AT154" s="244"/>
      <c r="AU154" s="256">
        <v>0.5</v>
      </c>
      <c r="AV154" s="246"/>
      <c r="AW154" s="244"/>
      <c r="AX154" s="246">
        <f>20%*AO154</f>
        <v>8.0000000000000016E-2</v>
      </c>
      <c r="AY154" s="246">
        <f>30%*AO154</f>
        <v>0.12</v>
      </c>
      <c r="AZ154" s="246">
        <f>20%*AO154</f>
        <v>8.0000000000000016E-2</v>
      </c>
      <c r="BA154" s="244"/>
      <c r="BB154" s="244"/>
      <c r="BC154" s="244"/>
      <c r="BD154" s="244"/>
      <c r="BE154" s="244"/>
      <c r="BF154" s="246">
        <f>30%*AO154</f>
        <v>0.12</v>
      </c>
      <c r="BG154" s="244"/>
    </row>
    <row r="155" spans="1:59" s="205" customFormat="1" ht="127.5" customHeight="1">
      <c r="A155" s="239" t="s">
        <v>293</v>
      </c>
      <c r="B155" s="238" t="s">
        <v>64</v>
      </c>
      <c r="C155" s="238" t="s">
        <v>2752</v>
      </c>
      <c r="D155" s="239" t="s">
        <v>296</v>
      </c>
      <c r="E155" s="239" t="s">
        <v>296</v>
      </c>
      <c r="F155" s="238" t="s">
        <v>911</v>
      </c>
      <c r="G155" s="239" t="s">
        <v>2435</v>
      </c>
      <c r="H155" s="239" t="s">
        <v>286</v>
      </c>
      <c r="I155" s="239" t="s">
        <v>2436</v>
      </c>
      <c r="J155" s="239" t="s">
        <v>314</v>
      </c>
      <c r="K155" s="239" t="s">
        <v>2437</v>
      </c>
      <c r="L155" s="239"/>
      <c r="M155" s="239"/>
      <c r="N155" s="239"/>
      <c r="O155" s="239" t="s">
        <v>2438</v>
      </c>
      <c r="P155" s="303" t="s">
        <v>2454</v>
      </c>
      <c r="Q155" s="301" t="s">
        <v>2460</v>
      </c>
      <c r="R155" s="243" t="s">
        <v>105</v>
      </c>
      <c r="S155" s="244"/>
      <c r="T155" s="244"/>
      <c r="U155" s="244"/>
      <c r="V155" s="244"/>
      <c r="W155" s="244"/>
      <c r="X155" s="244"/>
      <c r="Y155" s="244"/>
      <c r="Z155" s="244"/>
      <c r="AA155" s="244"/>
      <c r="AB155" s="244"/>
      <c r="AC155" s="244"/>
      <c r="AD155" s="244"/>
      <c r="AE155" s="244"/>
      <c r="AF155" s="244"/>
      <c r="AG155" s="244" t="s">
        <v>166</v>
      </c>
      <c r="AH155" s="244" t="s">
        <v>108</v>
      </c>
      <c r="AI155" s="244" t="s">
        <v>94</v>
      </c>
      <c r="AJ155" s="243" t="s">
        <v>81</v>
      </c>
      <c r="AK155" s="244" t="s">
        <v>2461</v>
      </c>
      <c r="AL155" s="244" t="s">
        <v>1628</v>
      </c>
      <c r="AM155" s="244">
        <v>0</v>
      </c>
      <c r="AN155" s="244">
        <v>0</v>
      </c>
      <c r="AO155" s="246">
        <v>0.6</v>
      </c>
      <c r="AP155" s="246">
        <v>0.2</v>
      </c>
      <c r="AQ155" s="246">
        <v>0.1</v>
      </c>
      <c r="AR155" s="246">
        <v>0.9</v>
      </c>
      <c r="AS155" s="244"/>
      <c r="AT155" s="244"/>
      <c r="AU155" s="256">
        <v>0.6</v>
      </c>
      <c r="AV155" s="244"/>
      <c r="AW155" s="246">
        <f>30%*60%</f>
        <v>0.18</v>
      </c>
      <c r="AX155" s="244"/>
      <c r="AY155" s="246"/>
      <c r="AZ155" s="244"/>
      <c r="BA155" s="246"/>
      <c r="BB155" s="246">
        <f>20%*60%</f>
        <v>0.12</v>
      </c>
      <c r="BC155" s="246"/>
      <c r="BD155" s="244"/>
      <c r="BE155" s="246"/>
      <c r="BF155" s="246">
        <f>20%*60%</f>
        <v>0.12</v>
      </c>
      <c r="BG155" s="246">
        <f>30%*60%</f>
        <v>0.18</v>
      </c>
    </row>
    <row r="156" spans="1:59" s="205" customFormat="1" ht="127.5" customHeight="1">
      <c r="A156" s="239" t="s">
        <v>293</v>
      </c>
      <c r="B156" s="238" t="s">
        <v>64</v>
      </c>
      <c r="C156" s="238" t="s">
        <v>2752</v>
      </c>
      <c r="D156" s="239" t="s">
        <v>296</v>
      </c>
      <c r="E156" s="239" t="s">
        <v>297</v>
      </c>
      <c r="F156" s="238" t="s">
        <v>911</v>
      </c>
      <c r="G156" s="239" t="s">
        <v>2435</v>
      </c>
      <c r="H156" s="239" t="s">
        <v>286</v>
      </c>
      <c r="I156" s="239" t="s">
        <v>2436</v>
      </c>
      <c r="J156" s="239" t="s">
        <v>314</v>
      </c>
      <c r="K156" s="239" t="s">
        <v>2437</v>
      </c>
      <c r="L156" s="239"/>
      <c r="M156" s="239"/>
      <c r="N156" s="239"/>
      <c r="O156" s="239" t="s">
        <v>2438</v>
      </c>
      <c r="P156" s="242" t="s">
        <v>2462</v>
      </c>
      <c r="Q156" s="304" t="s">
        <v>2463</v>
      </c>
      <c r="R156" s="243" t="s">
        <v>20</v>
      </c>
      <c r="S156" s="244" t="s">
        <v>86</v>
      </c>
      <c r="T156" s="244"/>
      <c r="U156" s="244"/>
      <c r="V156" s="244"/>
      <c r="W156" s="244"/>
      <c r="X156" s="244"/>
      <c r="Y156" s="244"/>
      <c r="Z156" s="244"/>
      <c r="AA156" s="244"/>
      <c r="AB156" s="244"/>
      <c r="AC156" s="244"/>
      <c r="AD156" s="244"/>
      <c r="AE156" s="244"/>
      <c r="AF156" s="244"/>
      <c r="AG156" s="244" t="s">
        <v>166</v>
      </c>
      <c r="AH156" s="244" t="s">
        <v>2464</v>
      </c>
      <c r="AI156" s="244" t="s">
        <v>80</v>
      </c>
      <c r="AJ156" s="243" t="s">
        <v>81</v>
      </c>
      <c r="AK156" s="244" t="s">
        <v>2465</v>
      </c>
      <c r="AL156" s="244" t="s">
        <v>2466</v>
      </c>
      <c r="AM156" s="244">
        <v>0</v>
      </c>
      <c r="AN156" s="246">
        <v>0</v>
      </c>
      <c r="AO156" s="246">
        <v>1</v>
      </c>
      <c r="AP156" s="246">
        <v>0</v>
      </c>
      <c r="AQ156" s="246">
        <v>0</v>
      </c>
      <c r="AR156" s="246">
        <v>1</v>
      </c>
      <c r="AS156" s="246">
        <v>0.5</v>
      </c>
      <c r="AT156" s="244"/>
      <c r="AU156" s="245">
        <f t="shared" ref="AU156:AU168" si="12">AO156</f>
        <v>1</v>
      </c>
      <c r="AV156" s="244"/>
      <c r="AW156" s="244"/>
      <c r="AX156" s="246">
        <v>0.2</v>
      </c>
      <c r="AY156" s="244"/>
      <c r="AZ156" s="246">
        <v>0.4</v>
      </c>
      <c r="BA156" s="244"/>
      <c r="BB156" s="244"/>
      <c r="BC156" s="244"/>
      <c r="BD156" s="246">
        <v>0.2</v>
      </c>
      <c r="BE156" s="246">
        <v>0.2</v>
      </c>
      <c r="BF156" s="244"/>
      <c r="BG156" s="244"/>
    </row>
    <row r="157" spans="1:59" s="205" customFormat="1" ht="127.5" customHeight="1">
      <c r="A157" s="239" t="s">
        <v>293</v>
      </c>
      <c r="B157" s="238" t="s">
        <v>64</v>
      </c>
      <c r="C157" s="238" t="s">
        <v>2752</v>
      </c>
      <c r="D157" s="239" t="s">
        <v>296</v>
      </c>
      <c r="E157" s="239" t="s">
        <v>297</v>
      </c>
      <c r="F157" s="238" t="s">
        <v>911</v>
      </c>
      <c r="G157" s="239" t="s">
        <v>2435</v>
      </c>
      <c r="H157" s="239" t="s">
        <v>286</v>
      </c>
      <c r="I157" s="239" t="s">
        <v>2436</v>
      </c>
      <c r="J157" s="239" t="s">
        <v>314</v>
      </c>
      <c r="K157" s="239" t="s">
        <v>2437</v>
      </c>
      <c r="L157" s="239"/>
      <c r="M157" s="239"/>
      <c r="N157" s="239"/>
      <c r="O157" s="239" t="s">
        <v>2438</v>
      </c>
      <c r="P157" s="242" t="s">
        <v>2467</v>
      </c>
      <c r="Q157" s="301" t="s">
        <v>2468</v>
      </c>
      <c r="R157" s="243" t="s">
        <v>20</v>
      </c>
      <c r="S157" s="244" t="s">
        <v>86</v>
      </c>
      <c r="T157" s="244"/>
      <c r="U157" s="244"/>
      <c r="V157" s="244"/>
      <c r="W157" s="244"/>
      <c r="X157" s="244"/>
      <c r="Y157" s="244"/>
      <c r="Z157" s="244"/>
      <c r="AA157" s="244"/>
      <c r="AB157" s="244"/>
      <c r="AC157" s="244"/>
      <c r="AD157" s="244"/>
      <c r="AE157" s="244"/>
      <c r="AF157" s="244"/>
      <c r="AG157" s="244" t="s">
        <v>92</v>
      </c>
      <c r="AH157" s="244" t="s">
        <v>93</v>
      </c>
      <c r="AI157" s="244" t="s">
        <v>80</v>
      </c>
      <c r="AJ157" s="243" t="s">
        <v>81</v>
      </c>
      <c r="AK157" s="244" t="s">
        <v>2469</v>
      </c>
      <c r="AL157" s="244" t="s">
        <v>2470</v>
      </c>
      <c r="AM157" s="244">
        <v>0</v>
      </c>
      <c r="AN157" s="244">
        <v>60</v>
      </c>
      <c r="AO157" s="244">
        <v>65</v>
      </c>
      <c r="AP157" s="244">
        <v>70</v>
      </c>
      <c r="AQ157" s="244">
        <v>75</v>
      </c>
      <c r="AR157" s="244">
        <v>75</v>
      </c>
      <c r="AS157" s="246">
        <v>0.34</v>
      </c>
      <c r="AT157" s="244"/>
      <c r="AU157" s="245">
        <f t="shared" si="12"/>
        <v>65</v>
      </c>
      <c r="AV157" s="246">
        <v>0</v>
      </c>
      <c r="AW157" s="246">
        <v>0.02</v>
      </c>
      <c r="AX157" s="246">
        <v>0.05</v>
      </c>
      <c r="AY157" s="246">
        <v>7.0000000000000007E-2</v>
      </c>
      <c r="AZ157" s="246">
        <v>0.1</v>
      </c>
      <c r="BA157" s="246">
        <v>0.15</v>
      </c>
      <c r="BB157" s="246">
        <v>0.2</v>
      </c>
      <c r="BC157" s="246">
        <v>0.25</v>
      </c>
      <c r="BD157" s="246">
        <v>0.3</v>
      </c>
      <c r="BE157" s="246">
        <v>0.4</v>
      </c>
      <c r="BF157" s="246">
        <v>0.5</v>
      </c>
      <c r="BG157" s="246">
        <v>0.65</v>
      </c>
    </row>
    <row r="158" spans="1:59" s="205" customFormat="1" ht="127.5" customHeight="1">
      <c r="A158" s="239" t="s">
        <v>293</v>
      </c>
      <c r="B158" s="238" t="s">
        <v>64</v>
      </c>
      <c r="C158" s="238" t="s">
        <v>2752</v>
      </c>
      <c r="D158" s="239" t="s">
        <v>296</v>
      </c>
      <c r="E158" s="239" t="s">
        <v>297</v>
      </c>
      <c r="F158" s="238" t="s">
        <v>911</v>
      </c>
      <c r="G158" s="239" t="s">
        <v>2435</v>
      </c>
      <c r="H158" s="239" t="s">
        <v>286</v>
      </c>
      <c r="I158" s="239" t="s">
        <v>2436</v>
      </c>
      <c r="J158" s="239" t="s">
        <v>314</v>
      </c>
      <c r="K158" s="239" t="s">
        <v>2437</v>
      </c>
      <c r="L158" s="239"/>
      <c r="M158" s="239"/>
      <c r="N158" s="239"/>
      <c r="O158" s="239" t="s">
        <v>2438</v>
      </c>
      <c r="P158" s="303" t="s">
        <v>2454</v>
      </c>
      <c r="Q158" s="301" t="s">
        <v>2471</v>
      </c>
      <c r="R158" s="243" t="s">
        <v>105</v>
      </c>
      <c r="S158" s="244"/>
      <c r="T158" s="244"/>
      <c r="U158" s="244"/>
      <c r="V158" s="244"/>
      <c r="W158" s="244"/>
      <c r="X158" s="244"/>
      <c r="Y158" s="244"/>
      <c r="Z158" s="244"/>
      <c r="AA158" s="244"/>
      <c r="AB158" s="244"/>
      <c r="AC158" s="244"/>
      <c r="AD158" s="244"/>
      <c r="AE158" s="244"/>
      <c r="AF158" s="244"/>
      <c r="AG158" s="244" t="s">
        <v>166</v>
      </c>
      <c r="AH158" s="244" t="s">
        <v>2464</v>
      </c>
      <c r="AI158" s="244" t="s">
        <v>80</v>
      </c>
      <c r="AJ158" s="243" t="s">
        <v>81</v>
      </c>
      <c r="AK158" s="255" t="s">
        <v>2472</v>
      </c>
      <c r="AL158" s="244" t="s">
        <v>2473</v>
      </c>
      <c r="AM158" s="244">
        <v>0</v>
      </c>
      <c r="AN158" s="244">
        <v>0</v>
      </c>
      <c r="AO158" s="246">
        <v>1</v>
      </c>
      <c r="AP158" s="244"/>
      <c r="AQ158" s="244"/>
      <c r="AR158" s="244"/>
      <c r="AS158" s="244"/>
      <c r="AT158" s="244"/>
      <c r="AU158" s="245"/>
      <c r="AV158" s="244"/>
      <c r="AW158" s="246">
        <v>0.2</v>
      </c>
      <c r="AX158" s="246">
        <v>0.2</v>
      </c>
      <c r="AY158" s="244"/>
      <c r="AZ158" s="244"/>
      <c r="BA158" s="244"/>
      <c r="BB158" s="244"/>
      <c r="BC158" s="246">
        <v>0.4</v>
      </c>
      <c r="BD158" s="244"/>
      <c r="BE158" s="244"/>
      <c r="BF158" s="246">
        <v>0.2</v>
      </c>
      <c r="BG158" s="244"/>
    </row>
    <row r="159" spans="1:59" s="205" customFormat="1" ht="127.5" customHeight="1">
      <c r="A159" s="239" t="s">
        <v>293</v>
      </c>
      <c r="B159" s="238" t="s">
        <v>64</v>
      </c>
      <c r="C159" s="238" t="s">
        <v>2752</v>
      </c>
      <c r="D159" s="239" t="s">
        <v>296</v>
      </c>
      <c r="E159" s="239" t="s">
        <v>297</v>
      </c>
      <c r="F159" s="238" t="s">
        <v>911</v>
      </c>
      <c r="G159" s="239" t="s">
        <v>2435</v>
      </c>
      <c r="H159" s="239" t="s">
        <v>286</v>
      </c>
      <c r="I159" s="239" t="s">
        <v>2436</v>
      </c>
      <c r="J159" s="239" t="s">
        <v>314</v>
      </c>
      <c r="K159" s="239" t="s">
        <v>2474</v>
      </c>
      <c r="L159" s="239"/>
      <c r="M159" s="239"/>
      <c r="N159" s="239"/>
      <c r="O159" s="239" t="s">
        <v>2438</v>
      </c>
      <c r="P159" s="244" t="s">
        <v>2454</v>
      </c>
      <c r="Q159" s="239" t="s">
        <v>2475</v>
      </c>
      <c r="R159" s="243" t="s">
        <v>105</v>
      </c>
      <c r="S159" s="244"/>
      <c r="T159" s="244">
        <v>3950</v>
      </c>
      <c r="U159" s="244"/>
      <c r="V159" s="244"/>
      <c r="W159" s="244"/>
      <c r="X159" s="244"/>
      <c r="Y159" s="244"/>
      <c r="Z159" s="244"/>
      <c r="AA159" s="244"/>
      <c r="AB159" s="244"/>
      <c r="AC159" s="244"/>
      <c r="AD159" s="244"/>
      <c r="AE159" s="244"/>
      <c r="AF159" s="244"/>
      <c r="AG159" s="244" t="s">
        <v>92</v>
      </c>
      <c r="AH159" s="244" t="s">
        <v>111</v>
      </c>
      <c r="AI159" s="244" t="s">
        <v>80</v>
      </c>
      <c r="AJ159" s="243" t="s">
        <v>81</v>
      </c>
      <c r="AK159" s="255" t="s">
        <v>2476</v>
      </c>
      <c r="AL159" s="244" t="s">
        <v>2477</v>
      </c>
      <c r="AM159" s="244"/>
      <c r="AN159" s="244"/>
      <c r="AO159" s="246">
        <v>0.6</v>
      </c>
      <c r="AP159" s="305"/>
      <c r="AQ159" s="305"/>
      <c r="AR159" s="244"/>
      <c r="AS159" s="244"/>
      <c r="AT159" s="244"/>
      <c r="AU159" s="245"/>
      <c r="AV159" s="306">
        <v>0.03</v>
      </c>
      <c r="AW159" s="306">
        <v>0.05</v>
      </c>
      <c r="AX159" s="306">
        <v>0.12</v>
      </c>
      <c r="AY159" s="306">
        <v>0.2</v>
      </c>
      <c r="AZ159" s="306">
        <v>0.25</v>
      </c>
      <c r="BA159" s="306">
        <v>0.3</v>
      </c>
      <c r="BB159" s="306">
        <v>0.35</v>
      </c>
      <c r="BC159" s="306">
        <v>0.4</v>
      </c>
      <c r="BD159" s="306">
        <v>0.45</v>
      </c>
      <c r="BE159" s="306">
        <v>0.5</v>
      </c>
      <c r="BF159" s="306">
        <v>0.55000000000000004</v>
      </c>
      <c r="BG159" s="306">
        <v>0.6</v>
      </c>
    </row>
    <row r="160" spans="1:59" s="205" customFormat="1" ht="127.5" customHeight="1">
      <c r="A160" s="239" t="s">
        <v>293</v>
      </c>
      <c r="B160" s="238" t="s">
        <v>64</v>
      </c>
      <c r="C160" s="238" t="s">
        <v>2752</v>
      </c>
      <c r="D160" s="239" t="s">
        <v>296</v>
      </c>
      <c r="E160" s="239" t="s">
        <v>297</v>
      </c>
      <c r="F160" s="238" t="s">
        <v>911</v>
      </c>
      <c r="G160" s="239" t="s">
        <v>2435</v>
      </c>
      <c r="H160" s="239" t="s">
        <v>286</v>
      </c>
      <c r="I160" s="239" t="s">
        <v>2436</v>
      </c>
      <c r="J160" s="239" t="s">
        <v>314</v>
      </c>
      <c r="K160" s="239" t="s">
        <v>2474</v>
      </c>
      <c r="L160" s="239"/>
      <c r="M160" s="239"/>
      <c r="N160" s="239"/>
      <c r="O160" s="239" t="s">
        <v>2438</v>
      </c>
      <c r="P160" s="242" t="s">
        <v>2478</v>
      </c>
      <c r="Q160" s="307" t="s">
        <v>2479</v>
      </c>
      <c r="R160" s="243" t="s">
        <v>20</v>
      </c>
      <c r="S160" s="244" t="s">
        <v>86</v>
      </c>
      <c r="T160" s="244">
        <v>3950</v>
      </c>
      <c r="U160" s="244"/>
      <c r="V160" s="244"/>
      <c r="W160" s="244"/>
      <c r="X160" s="244"/>
      <c r="Y160" s="244"/>
      <c r="Z160" s="244"/>
      <c r="AA160" s="244"/>
      <c r="AB160" s="244"/>
      <c r="AC160" s="244"/>
      <c r="AD160" s="244"/>
      <c r="AE160" s="244"/>
      <c r="AF160" s="244"/>
      <c r="AG160" s="244" t="s">
        <v>166</v>
      </c>
      <c r="AH160" s="244" t="s">
        <v>108</v>
      </c>
      <c r="AI160" s="244" t="s">
        <v>94</v>
      </c>
      <c r="AJ160" s="243" t="s">
        <v>81</v>
      </c>
      <c r="AK160" s="255" t="s">
        <v>2480</v>
      </c>
      <c r="AL160" s="244" t="s">
        <v>2481</v>
      </c>
      <c r="AM160" s="244">
        <v>0</v>
      </c>
      <c r="AN160" s="246">
        <v>0.66</v>
      </c>
      <c r="AO160" s="246">
        <v>0.3</v>
      </c>
      <c r="AP160" s="246">
        <v>0.04</v>
      </c>
      <c r="AQ160" s="244"/>
      <c r="AR160" s="246">
        <v>1</v>
      </c>
      <c r="AS160" s="246">
        <v>0.26</v>
      </c>
      <c r="AT160" s="244"/>
      <c r="AU160" s="245">
        <f t="shared" si="12"/>
        <v>0.3</v>
      </c>
      <c r="AV160" s="244"/>
      <c r="AW160" s="244"/>
      <c r="AX160" s="244"/>
      <c r="AY160" s="244"/>
      <c r="AZ160" s="244"/>
      <c r="BA160" s="246">
        <f>20%*30%</f>
        <v>0.06</v>
      </c>
      <c r="BB160" s="244"/>
      <c r="BC160" s="244"/>
      <c r="BD160" s="244"/>
      <c r="BE160" s="244"/>
      <c r="BF160" s="246">
        <f>20%*30%</f>
        <v>0.06</v>
      </c>
      <c r="BG160" s="246">
        <f>60%*30%</f>
        <v>0.18</v>
      </c>
    </row>
    <row r="161" spans="1:16364" s="205" customFormat="1" ht="187.5" customHeight="1">
      <c r="A161" s="239" t="s">
        <v>293</v>
      </c>
      <c r="B161" s="238" t="s">
        <v>64</v>
      </c>
      <c r="C161" s="238" t="s">
        <v>2752</v>
      </c>
      <c r="D161" s="239" t="s">
        <v>296</v>
      </c>
      <c r="E161" s="239" t="s">
        <v>313</v>
      </c>
      <c r="F161" s="238" t="s">
        <v>911</v>
      </c>
      <c r="G161" s="239" t="s">
        <v>2435</v>
      </c>
      <c r="H161" s="239" t="s">
        <v>286</v>
      </c>
      <c r="I161" s="239" t="s">
        <v>2436</v>
      </c>
      <c r="J161" s="239" t="s">
        <v>314</v>
      </c>
      <c r="K161" s="239" t="s">
        <v>2482</v>
      </c>
      <c r="L161" s="239"/>
      <c r="M161" s="239"/>
      <c r="N161" s="239"/>
      <c r="O161" s="239" t="s">
        <v>2483</v>
      </c>
      <c r="P161" s="242" t="s">
        <v>2484</v>
      </c>
      <c r="Q161" s="301" t="s">
        <v>317</v>
      </c>
      <c r="R161" s="243" t="s">
        <v>20</v>
      </c>
      <c r="S161" s="244" t="s">
        <v>86</v>
      </c>
      <c r="T161" s="244"/>
      <c r="U161" s="244"/>
      <c r="V161" s="244"/>
      <c r="W161" s="244"/>
      <c r="X161" s="244"/>
      <c r="Y161" s="244"/>
      <c r="Z161" s="244"/>
      <c r="AA161" s="244"/>
      <c r="AB161" s="244"/>
      <c r="AC161" s="244"/>
      <c r="AD161" s="244"/>
      <c r="AE161" s="244"/>
      <c r="AF161" s="244"/>
      <c r="AG161" s="244" t="s">
        <v>166</v>
      </c>
      <c r="AH161" s="244" t="s">
        <v>108</v>
      </c>
      <c r="AI161" s="308" t="s">
        <v>80</v>
      </c>
      <c r="AJ161" s="243" t="s">
        <v>81</v>
      </c>
      <c r="AK161" s="244" t="s">
        <v>2485</v>
      </c>
      <c r="AL161" s="244" t="s">
        <v>2486</v>
      </c>
      <c r="AM161" s="244">
        <v>0</v>
      </c>
      <c r="AN161" s="246">
        <v>1</v>
      </c>
      <c r="AO161" s="246">
        <v>1</v>
      </c>
      <c r="AP161" s="246">
        <v>1</v>
      </c>
      <c r="AQ161" s="246">
        <v>1</v>
      </c>
      <c r="AR161" s="246">
        <v>1</v>
      </c>
      <c r="AS161" s="244">
        <v>63</v>
      </c>
      <c r="AT161" s="244"/>
      <c r="AU161" s="245">
        <f t="shared" si="12"/>
        <v>1</v>
      </c>
      <c r="AV161" s="246"/>
      <c r="AW161" s="246"/>
      <c r="AX161" s="246">
        <v>0.24</v>
      </c>
      <c r="AY161" s="246"/>
      <c r="AZ161" s="246"/>
      <c r="BA161" s="246">
        <v>0.41</v>
      </c>
      <c r="BB161" s="246"/>
      <c r="BC161" s="246"/>
      <c r="BD161" s="246">
        <v>0.81</v>
      </c>
      <c r="BE161" s="246"/>
      <c r="BF161" s="246"/>
      <c r="BG161" s="246">
        <v>1</v>
      </c>
    </row>
    <row r="162" spans="1:16364" s="205" customFormat="1" ht="127.5" customHeight="1">
      <c r="A162" s="239" t="s">
        <v>293</v>
      </c>
      <c r="B162" s="238" t="s">
        <v>64</v>
      </c>
      <c r="C162" s="238" t="s">
        <v>2752</v>
      </c>
      <c r="D162" s="239" t="s">
        <v>296</v>
      </c>
      <c r="E162" s="239" t="s">
        <v>296</v>
      </c>
      <c r="F162" s="238" t="s">
        <v>911</v>
      </c>
      <c r="G162" s="239" t="s">
        <v>2435</v>
      </c>
      <c r="H162" s="239" t="s">
        <v>286</v>
      </c>
      <c r="I162" s="239" t="s">
        <v>2436</v>
      </c>
      <c r="J162" s="239" t="s">
        <v>314</v>
      </c>
      <c r="K162" s="239" t="s">
        <v>2482</v>
      </c>
      <c r="L162" s="239"/>
      <c r="M162" s="239"/>
      <c r="N162" s="239"/>
      <c r="O162" s="239" t="s">
        <v>2483</v>
      </c>
      <c r="P162" s="242" t="s">
        <v>2487</v>
      </c>
      <c r="Q162" s="301" t="s">
        <v>385</v>
      </c>
      <c r="R162" s="243" t="s">
        <v>105</v>
      </c>
      <c r="S162" s="244"/>
      <c r="T162" s="244"/>
      <c r="U162" s="244"/>
      <c r="V162" s="244"/>
      <c r="W162" s="244"/>
      <c r="X162" s="244"/>
      <c r="Y162" s="244"/>
      <c r="Z162" s="244"/>
      <c r="AA162" s="244"/>
      <c r="AB162" s="244"/>
      <c r="AC162" s="244"/>
      <c r="AD162" s="244"/>
      <c r="AE162" s="244"/>
      <c r="AF162" s="244"/>
      <c r="AG162" s="244" t="s">
        <v>136</v>
      </c>
      <c r="AH162" s="244" t="s">
        <v>108</v>
      </c>
      <c r="AI162" s="309" t="s">
        <v>94</v>
      </c>
      <c r="AJ162" s="243" t="s">
        <v>81</v>
      </c>
      <c r="AK162" s="244" t="s">
        <v>2488</v>
      </c>
      <c r="AL162" s="244" t="s">
        <v>2489</v>
      </c>
      <c r="AM162" s="244">
        <v>0</v>
      </c>
      <c r="AN162" s="246">
        <v>0.3</v>
      </c>
      <c r="AO162" s="306">
        <v>0.3</v>
      </c>
      <c r="AP162" s="246">
        <v>0.3</v>
      </c>
      <c r="AQ162" s="246">
        <v>0.1</v>
      </c>
      <c r="AR162" s="246">
        <v>1</v>
      </c>
      <c r="AS162" s="246">
        <v>0.15</v>
      </c>
      <c r="AT162" s="244"/>
      <c r="AU162" s="245">
        <f t="shared" si="12"/>
        <v>0.3</v>
      </c>
      <c r="AV162" s="244"/>
      <c r="AW162" s="244"/>
      <c r="AX162" s="246">
        <f>20%*30%</f>
        <v>0.06</v>
      </c>
      <c r="AY162" s="244"/>
      <c r="AZ162" s="244"/>
      <c r="BA162" s="246">
        <f>35%*30%</f>
        <v>0.105</v>
      </c>
      <c r="BB162" s="246">
        <f>20%*30%</f>
        <v>0.06</v>
      </c>
      <c r="BC162" s="244"/>
      <c r="BD162" s="246"/>
      <c r="BE162" s="244"/>
      <c r="BF162" s="244"/>
      <c r="BG162" s="246">
        <f>25%*30%</f>
        <v>7.4999999999999997E-2</v>
      </c>
    </row>
    <row r="163" spans="1:16364" s="205" customFormat="1" ht="127.5" customHeight="1">
      <c r="A163" s="239" t="s">
        <v>293</v>
      </c>
      <c r="B163" s="238" t="s">
        <v>64</v>
      </c>
      <c r="C163" s="238" t="s">
        <v>2752</v>
      </c>
      <c r="D163" s="239" t="s">
        <v>296</v>
      </c>
      <c r="E163" s="239" t="s">
        <v>297</v>
      </c>
      <c r="F163" s="238" t="s">
        <v>911</v>
      </c>
      <c r="G163" s="239" t="s">
        <v>2435</v>
      </c>
      <c r="H163" s="239" t="s">
        <v>286</v>
      </c>
      <c r="I163" s="239" t="s">
        <v>2436</v>
      </c>
      <c r="J163" s="239" t="s">
        <v>314</v>
      </c>
      <c r="K163" s="239" t="s">
        <v>2437</v>
      </c>
      <c r="L163" s="239"/>
      <c r="M163" s="239"/>
      <c r="N163" s="239" t="s">
        <v>2490</v>
      </c>
      <c r="O163" s="239" t="s">
        <v>2438</v>
      </c>
      <c r="P163" s="303" t="s">
        <v>2454</v>
      </c>
      <c r="Q163" s="301" t="s">
        <v>2491</v>
      </c>
      <c r="R163" s="243" t="s">
        <v>105</v>
      </c>
      <c r="S163" s="244"/>
      <c r="T163" s="244"/>
      <c r="U163" s="244"/>
      <c r="V163" s="244"/>
      <c r="W163" s="244"/>
      <c r="X163" s="244"/>
      <c r="Y163" s="244"/>
      <c r="Z163" s="244"/>
      <c r="AA163" s="244"/>
      <c r="AB163" s="244"/>
      <c r="AC163" s="244"/>
      <c r="AD163" s="244"/>
      <c r="AE163" s="244"/>
      <c r="AF163" s="244"/>
      <c r="AG163" s="244" t="s">
        <v>136</v>
      </c>
      <c r="AH163" s="244" t="s">
        <v>108</v>
      </c>
      <c r="AI163" s="244" t="s">
        <v>80</v>
      </c>
      <c r="AJ163" s="310" t="s">
        <v>81</v>
      </c>
      <c r="AK163" s="311" t="s">
        <v>2492</v>
      </c>
      <c r="AL163" s="310" t="s">
        <v>2493</v>
      </c>
      <c r="AM163" s="310" t="s">
        <v>808</v>
      </c>
      <c r="AN163" s="310" t="s">
        <v>808</v>
      </c>
      <c r="AO163" s="312">
        <v>1</v>
      </c>
      <c r="AP163" s="246">
        <v>1</v>
      </c>
      <c r="AQ163" s="246">
        <v>1</v>
      </c>
      <c r="AR163" s="246">
        <v>1</v>
      </c>
      <c r="AS163" s="244"/>
      <c r="AT163" s="244"/>
      <c r="AU163" s="245">
        <f t="shared" si="12"/>
        <v>1</v>
      </c>
      <c r="AV163" s="155"/>
      <c r="AW163" s="155"/>
      <c r="AX163" s="155"/>
      <c r="AY163" s="155"/>
      <c r="AZ163" s="155"/>
      <c r="BA163" s="163">
        <v>0.2</v>
      </c>
      <c r="BB163" s="163">
        <v>0.3</v>
      </c>
      <c r="BC163" s="155"/>
      <c r="BD163" s="155"/>
      <c r="BE163" s="155"/>
      <c r="BF163" s="163">
        <v>0.1</v>
      </c>
      <c r="BG163" s="163">
        <v>0.4</v>
      </c>
    </row>
    <row r="164" spans="1:16364" s="205" customFormat="1" ht="127.5" customHeight="1">
      <c r="A164" s="239" t="s">
        <v>293</v>
      </c>
      <c r="B164" s="238" t="s">
        <v>64</v>
      </c>
      <c r="C164" s="238" t="s">
        <v>2752</v>
      </c>
      <c r="D164" s="239" t="s">
        <v>296</v>
      </c>
      <c r="E164" s="239" t="s">
        <v>297</v>
      </c>
      <c r="F164" s="238" t="s">
        <v>911</v>
      </c>
      <c r="G164" s="239" t="s">
        <v>2435</v>
      </c>
      <c r="H164" s="239" t="s">
        <v>286</v>
      </c>
      <c r="I164" s="239" t="s">
        <v>2436</v>
      </c>
      <c r="J164" s="239" t="s">
        <v>914</v>
      </c>
      <c r="K164" s="239" t="s">
        <v>914</v>
      </c>
      <c r="L164" s="239"/>
      <c r="M164" s="239"/>
      <c r="N164" s="239" t="s">
        <v>2490</v>
      </c>
      <c r="O164" s="239" t="s">
        <v>2438</v>
      </c>
      <c r="P164" s="242" t="s">
        <v>2454</v>
      </c>
      <c r="Q164" s="301" t="s">
        <v>2494</v>
      </c>
      <c r="R164" s="243" t="s">
        <v>105</v>
      </c>
      <c r="S164" s="244"/>
      <c r="T164" s="244"/>
      <c r="U164" s="244"/>
      <c r="V164" s="244"/>
      <c r="W164" s="244"/>
      <c r="X164" s="244"/>
      <c r="Y164" s="244"/>
      <c r="Z164" s="244"/>
      <c r="AA164" s="244"/>
      <c r="AB164" s="244"/>
      <c r="AC164" s="244"/>
      <c r="AD164" s="244"/>
      <c r="AE164" s="244"/>
      <c r="AF164" s="244"/>
      <c r="AG164" s="244" t="s">
        <v>136</v>
      </c>
      <c r="AH164" s="244" t="s">
        <v>108</v>
      </c>
      <c r="AI164" s="155" t="s">
        <v>80</v>
      </c>
      <c r="AJ164" s="155" t="s">
        <v>81</v>
      </c>
      <c r="AK164" s="155" t="s">
        <v>2495</v>
      </c>
      <c r="AL164" s="155" t="s">
        <v>2496</v>
      </c>
      <c r="AM164" s="155">
        <v>0</v>
      </c>
      <c r="AN164" s="155">
        <v>0</v>
      </c>
      <c r="AO164" s="163">
        <v>1</v>
      </c>
      <c r="AP164" s="163">
        <v>1</v>
      </c>
      <c r="AQ164" s="163">
        <v>1</v>
      </c>
      <c r="AR164" s="163">
        <v>1</v>
      </c>
      <c r="AS164" s="244"/>
      <c r="AT164" s="244"/>
      <c r="AU164" s="244"/>
      <c r="AV164" s="244"/>
      <c r="AW164" s="244"/>
      <c r="AX164" s="244"/>
      <c r="AY164" s="246">
        <v>0.1</v>
      </c>
      <c r="AZ164" s="244"/>
      <c r="BA164" s="244"/>
      <c r="BB164" s="246">
        <v>0.1</v>
      </c>
      <c r="BC164" s="246"/>
      <c r="BD164" s="246">
        <v>0.3</v>
      </c>
      <c r="BE164" s="246"/>
      <c r="BF164" s="244"/>
      <c r="BG164" s="246">
        <v>0.5</v>
      </c>
    </row>
    <row r="165" spans="1:16364" s="205" customFormat="1" ht="127.5" customHeight="1">
      <c r="A165" s="239" t="s">
        <v>293</v>
      </c>
      <c r="B165" s="238" t="s">
        <v>64</v>
      </c>
      <c r="C165" s="238" t="s">
        <v>2752</v>
      </c>
      <c r="D165" s="239" t="s">
        <v>296</v>
      </c>
      <c r="E165" s="239" t="s">
        <v>297</v>
      </c>
      <c r="F165" s="238" t="s">
        <v>911</v>
      </c>
      <c r="G165" s="239" t="s">
        <v>2435</v>
      </c>
      <c r="H165" s="239" t="s">
        <v>286</v>
      </c>
      <c r="I165" s="239" t="s">
        <v>2436</v>
      </c>
      <c r="J165" s="239" t="s">
        <v>314</v>
      </c>
      <c r="K165" s="239" t="s">
        <v>2437</v>
      </c>
      <c r="L165" s="239"/>
      <c r="M165" s="239"/>
      <c r="N165" s="239" t="s">
        <v>2490</v>
      </c>
      <c r="O165" s="239" t="s">
        <v>2438</v>
      </c>
      <c r="P165" s="303" t="s">
        <v>2454</v>
      </c>
      <c r="Q165" s="301" t="s">
        <v>2497</v>
      </c>
      <c r="R165" s="243" t="s">
        <v>105</v>
      </c>
      <c r="S165" s="244"/>
      <c r="T165" s="244"/>
      <c r="U165" s="244"/>
      <c r="V165" s="244"/>
      <c r="W165" s="244"/>
      <c r="X165" s="244"/>
      <c r="Y165" s="244"/>
      <c r="Z165" s="244"/>
      <c r="AA165" s="244"/>
      <c r="AB165" s="244"/>
      <c r="AC165" s="244"/>
      <c r="AD165" s="244"/>
      <c r="AE165" s="244"/>
      <c r="AF165" s="244"/>
      <c r="AG165" s="310" t="s">
        <v>166</v>
      </c>
      <c r="AH165" s="244" t="s">
        <v>108</v>
      </c>
      <c r="AI165" s="310" t="s">
        <v>80</v>
      </c>
      <c r="AJ165" s="310" t="s">
        <v>81</v>
      </c>
      <c r="AK165" s="310" t="s">
        <v>2498</v>
      </c>
      <c r="AL165" s="310" t="s">
        <v>2499</v>
      </c>
      <c r="AM165" s="310">
        <v>0</v>
      </c>
      <c r="AN165" s="310">
        <v>0</v>
      </c>
      <c r="AO165" s="312">
        <v>1</v>
      </c>
      <c r="AP165" s="244"/>
      <c r="AQ165" s="244"/>
      <c r="AR165" s="244"/>
      <c r="AS165" s="244"/>
      <c r="AT165" s="244"/>
      <c r="AU165" s="245">
        <f t="shared" ref="AU165:AU167" si="13">AO165</f>
        <v>1</v>
      </c>
      <c r="AV165" s="310">
        <v>0</v>
      </c>
      <c r="AW165" s="310">
        <v>0</v>
      </c>
      <c r="AX165" s="312">
        <v>0.1</v>
      </c>
      <c r="AY165" s="310">
        <v>0</v>
      </c>
      <c r="AZ165" s="310">
        <v>0</v>
      </c>
      <c r="BA165" s="312">
        <v>0.25</v>
      </c>
      <c r="BB165" s="312">
        <v>0.25</v>
      </c>
      <c r="BC165" s="310">
        <v>0</v>
      </c>
      <c r="BD165" s="310">
        <v>0</v>
      </c>
      <c r="BE165" s="310">
        <v>0</v>
      </c>
      <c r="BF165" s="310">
        <v>0</v>
      </c>
      <c r="BG165" s="312">
        <v>0.4</v>
      </c>
    </row>
    <row r="166" spans="1:16364" s="205" customFormat="1" ht="127.5" customHeight="1">
      <c r="A166" s="239" t="s">
        <v>293</v>
      </c>
      <c r="B166" s="238" t="s">
        <v>64</v>
      </c>
      <c r="C166" s="238" t="s">
        <v>2752</v>
      </c>
      <c r="D166" s="239" t="s">
        <v>296</v>
      </c>
      <c r="E166" s="239" t="s">
        <v>297</v>
      </c>
      <c r="F166" s="238" t="s">
        <v>911</v>
      </c>
      <c r="G166" s="239" t="s">
        <v>2435</v>
      </c>
      <c r="H166" s="239" t="s">
        <v>286</v>
      </c>
      <c r="I166" s="239" t="s">
        <v>2436</v>
      </c>
      <c r="J166" s="239" t="s">
        <v>314</v>
      </c>
      <c r="K166" s="239" t="s">
        <v>2437</v>
      </c>
      <c r="L166" s="239"/>
      <c r="M166" s="239"/>
      <c r="N166" s="239" t="s">
        <v>2490</v>
      </c>
      <c r="O166" s="239" t="s">
        <v>2438</v>
      </c>
      <c r="P166" s="303" t="s">
        <v>2454</v>
      </c>
      <c r="Q166" s="301" t="s">
        <v>2500</v>
      </c>
      <c r="R166" s="243" t="s">
        <v>105</v>
      </c>
      <c r="S166" s="244"/>
      <c r="T166" s="244"/>
      <c r="U166" s="244"/>
      <c r="V166" s="244"/>
      <c r="W166" s="244"/>
      <c r="X166" s="244"/>
      <c r="Y166" s="244"/>
      <c r="Z166" s="244"/>
      <c r="AA166" s="244"/>
      <c r="AB166" s="244"/>
      <c r="AC166" s="244"/>
      <c r="AD166" s="244"/>
      <c r="AE166" s="244"/>
      <c r="AF166" s="244"/>
      <c r="AG166" s="310" t="s">
        <v>166</v>
      </c>
      <c r="AH166" s="244" t="s">
        <v>108</v>
      </c>
      <c r="AI166" s="310" t="s">
        <v>80</v>
      </c>
      <c r="AJ166" s="310" t="s">
        <v>81</v>
      </c>
      <c r="AK166" s="310" t="s">
        <v>2501</v>
      </c>
      <c r="AL166" s="310" t="s">
        <v>2499</v>
      </c>
      <c r="AM166" s="310">
        <v>0</v>
      </c>
      <c r="AN166" s="310">
        <v>0</v>
      </c>
      <c r="AO166" s="312">
        <v>1</v>
      </c>
      <c r="AP166" s="246">
        <v>1</v>
      </c>
      <c r="AQ166" s="246">
        <v>1</v>
      </c>
      <c r="AR166" s="246">
        <v>1</v>
      </c>
      <c r="AS166" s="244"/>
      <c r="AT166" s="244"/>
      <c r="AU166" s="245">
        <f t="shared" si="13"/>
        <v>1</v>
      </c>
      <c r="AV166" s="310">
        <v>0</v>
      </c>
      <c r="AW166" s="310">
        <v>0</v>
      </c>
      <c r="AX166" s="310">
        <v>0</v>
      </c>
      <c r="AY166" s="312">
        <v>0.3</v>
      </c>
      <c r="AZ166" s="310">
        <v>0</v>
      </c>
      <c r="BA166" s="312">
        <v>0</v>
      </c>
      <c r="BB166" s="312">
        <v>0.3</v>
      </c>
      <c r="BC166" s="312">
        <v>0.1</v>
      </c>
      <c r="BD166" s="310">
        <v>0</v>
      </c>
      <c r="BE166" s="310">
        <v>0</v>
      </c>
      <c r="BF166" s="312">
        <v>0.1</v>
      </c>
      <c r="BG166" s="312">
        <v>0.2</v>
      </c>
    </row>
    <row r="167" spans="1:16364" s="205" customFormat="1" ht="127.5" customHeight="1">
      <c r="A167" s="239" t="s">
        <v>293</v>
      </c>
      <c r="B167" s="238" t="s">
        <v>64</v>
      </c>
      <c r="C167" s="238" t="s">
        <v>2752</v>
      </c>
      <c r="D167" s="239" t="s">
        <v>296</v>
      </c>
      <c r="E167" s="239" t="s">
        <v>313</v>
      </c>
      <c r="F167" s="238" t="s">
        <v>911</v>
      </c>
      <c r="G167" s="239" t="s">
        <v>2435</v>
      </c>
      <c r="H167" s="239" t="s">
        <v>286</v>
      </c>
      <c r="I167" s="239" t="s">
        <v>2436</v>
      </c>
      <c r="J167" s="239" t="s">
        <v>314</v>
      </c>
      <c r="K167" s="239" t="s">
        <v>2482</v>
      </c>
      <c r="L167" s="239"/>
      <c r="M167" s="239"/>
      <c r="N167" s="239"/>
      <c r="O167" s="239" t="s">
        <v>2483</v>
      </c>
      <c r="P167" s="303" t="s">
        <v>2454</v>
      </c>
      <c r="Q167" s="301" t="s">
        <v>2502</v>
      </c>
      <c r="R167" s="243" t="s">
        <v>105</v>
      </c>
      <c r="S167" s="244"/>
      <c r="T167" s="244"/>
      <c r="U167" s="244"/>
      <c r="V167" s="244"/>
      <c r="W167" s="244"/>
      <c r="X167" s="244"/>
      <c r="Y167" s="244"/>
      <c r="Z167" s="244"/>
      <c r="AA167" s="244"/>
      <c r="AB167" s="244"/>
      <c r="AC167" s="244"/>
      <c r="AD167" s="244"/>
      <c r="AE167" s="244"/>
      <c r="AF167" s="244"/>
      <c r="AG167" s="244" t="s">
        <v>166</v>
      </c>
      <c r="AH167" s="309" t="s">
        <v>100</v>
      </c>
      <c r="AI167" s="309" t="s">
        <v>101</v>
      </c>
      <c r="AJ167" s="243" t="s">
        <v>81</v>
      </c>
      <c r="AK167" s="313" t="s">
        <v>2503</v>
      </c>
      <c r="AL167" s="244" t="s">
        <v>2504</v>
      </c>
      <c r="AM167" s="244">
        <v>0</v>
      </c>
      <c r="AN167" s="246">
        <v>0</v>
      </c>
      <c r="AO167" s="246">
        <v>0.5</v>
      </c>
      <c r="AP167" s="244"/>
      <c r="AQ167" s="244"/>
      <c r="AR167" s="244"/>
      <c r="AS167" s="244"/>
      <c r="AT167" s="244"/>
      <c r="AU167" s="245">
        <f t="shared" si="13"/>
        <v>0.5</v>
      </c>
      <c r="AV167" s="246"/>
      <c r="AW167" s="246"/>
      <c r="AX167" s="246"/>
      <c r="AY167" s="246"/>
      <c r="AZ167" s="246"/>
      <c r="BA167" s="246">
        <v>0.15</v>
      </c>
      <c r="BB167" s="246"/>
      <c r="BC167" s="246"/>
      <c r="BD167" s="246"/>
      <c r="BE167" s="246"/>
      <c r="BF167" s="246"/>
      <c r="BG167" s="246">
        <v>0.5</v>
      </c>
    </row>
    <row r="168" spans="1:16364" s="205" customFormat="1" ht="127.5" customHeight="1">
      <c r="A168" s="239" t="s">
        <v>293</v>
      </c>
      <c r="B168" s="238" t="s">
        <v>64</v>
      </c>
      <c r="C168" s="238" t="s">
        <v>2752</v>
      </c>
      <c r="D168" s="239" t="s">
        <v>296</v>
      </c>
      <c r="E168" s="239" t="s">
        <v>313</v>
      </c>
      <c r="F168" s="238" t="s">
        <v>911</v>
      </c>
      <c r="G168" s="239" t="s">
        <v>2435</v>
      </c>
      <c r="H168" s="239" t="s">
        <v>286</v>
      </c>
      <c r="I168" s="239" t="s">
        <v>2436</v>
      </c>
      <c r="J168" s="239" t="s">
        <v>314</v>
      </c>
      <c r="K168" s="239" t="s">
        <v>2482</v>
      </c>
      <c r="L168" s="239"/>
      <c r="M168" s="239"/>
      <c r="N168" s="239"/>
      <c r="O168" s="239" t="s">
        <v>2483</v>
      </c>
      <c r="P168" s="242" t="s">
        <v>2505</v>
      </c>
      <c r="Q168" s="301" t="s">
        <v>2506</v>
      </c>
      <c r="R168" s="243" t="s">
        <v>105</v>
      </c>
      <c r="S168" s="244"/>
      <c r="T168" s="244"/>
      <c r="U168" s="244"/>
      <c r="V168" s="244"/>
      <c r="W168" s="244"/>
      <c r="X168" s="244"/>
      <c r="Y168" s="244"/>
      <c r="Z168" s="244"/>
      <c r="AA168" s="244"/>
      <c r="AB168" s="244"/>
      <c r="AC168" s="244"/>
      <c r="AD168" s="244"/>
      <c r="AE168" s="244"/>
      <c r="AF168" s="244"/>
      <c r="AG168" s="244" t="s">
        <v>166</v>
      </c>
      <c r="AH168" s="308" t="s">
        <v>108</v>
      </c>
      <c r="AI168" s="309" t="s">
        <v>94</v>
      </c>
      <c r="AJ168" s="309" t="s">
        <v>2507</v>
      </c>
      <c r="AK168" s="244" t="s">
        <v>2508</v>
      </c>
      <c r="AL168" s="244" t="s">
        <v>2509</v>
      </c>
      <c r="AM168" s="314">
        <v>0</v>
      </c>
      <c r="AN168" s="246"/>
      <c r="AO168" s="306">
        <v>0.4</v>
      </c>
      <c r="AP168" s="246">
        <v>0.2</v>
      </c>
      <c r="AQ168" s="246">
        <v>0.4</v>
      </c>
      <c r="AR168" s="246">
        <v>1</v>
      </c>
      <c r="AS168" s="246">
        <v>0</v>
      </c>
      <c r="AT168" s="244"/>
      <c r="AU168" s="245">
        <f t="shared" si="12"/>
        <v>0.4</v>
      </c>
      <c r="AV168" s="244"/>
      <c r="AW168" s="244"/>
      <c r="AX168" s="246">
        <v>0.1</v>
      </c>
      <c r="AY168" s="244"/>
      <c r="AZ168" s="244"/>
      <c r="BA168" s="246">
        <v>0.2</v>
      </c>
      <c r="BB168" s="244"/>
      <c r="BC168" s="244"/>
      <c r="BD168" s="246">
        <v>0.3</v>
      </c>
      <c r="BE168" s="244"/>
      <c r="BF168" s="244"/>
      <c r="BG168" s="246">
        <v>0.4</v>
      </c>
    </row>
    <row r="169" spans="1:16364" s="263" customFormat="1" ht="78" customHeight="1">
      <c r="A169" s="239" t="s">
        <v>293</v>
      </c>
      <c r="B169" s="238" t="s">
        <v>64</v>
      </c>
      <c r="C169" s="238" t="s">
        <v>2752</v>
      </c>
      <c r="D169" s="239" t="s">
        <v>296</v>
      </c>
      <c r="E169" s="239" t="s">
        <v>297</v>
      </c>
      <c r="F169" s="238" t="s">
        <v>911</v>
      </c>
      <c r="G169" s="239" t="s">
        <v>2435</v>
      </c>
      <c r="H169" s="239" t="s">
        <v>286</v>
      </c>
      <c r="I169" s="239" t="s">
        <v>2436</v>
      </c>
      <c r="J169" s="239" t="s">
        <v>314</v>
      </c>
      <c r="K169" s="239" t="s">
        <v>2437</v>
      </c>
      <c r="L169" s="239"/>
      <c r="M169" s="239"/>
      <c r="N169" s="239"/>
      <c r="O169" s="239" t="s">
        <v>2438</v>
      </c>
      <c r="P169" s="242" t="s">
        <v>2454</v>
      </c>
      <c r="Q169" s="239" t="s">
        <v>2510</v>
      </c>
      <c r="R169" s="243" t="s">
        <v>20</v>
      </c>
      <c r="S169" s="244" t="s">
        <v>86</v>
      </c>
      <c r="T169" s="244"/>
      <c r="U169" s="244"/>
      <c r="V169" s="244"/>
      <c r="W169" s="244"/>
      <c r="X169" s="244"/>
      <c r="Y169" s="244"/>
      <c r="Z169" s="244"/>
      <c r="AA169" s="244"/>
      <c r="AB169" s="244"/>
      <c r="AC169" s="244"/>
      <c r="AD169" s="244"/>
      <c r="AE169" s="244"/>
      <c r="AF169" s="244"/>
      <c r="AG169" s="245" t="s">
        <v>78</v>
      </c>
      <c r="AH169" s="244" t="s">
        <v>108</v>
      </c>
      <c r="AI169" s="244" t="s">
        <v>80</v>
      </c>
      <c r="AJ169" s="244" t="s">
        <v>81</v>
      </c>
      <c r="AK169" s="244" t="s">
        <v>2511</v>
      </c>
      <c r="AL169" s="244"/>
      <c r="AM169" s="246">
        <v>0</v>
      </c>
      <c r="AN169" s="246"/>
      <c r="AO169" s="306">
        <v>0.1</v>
      </c>
      <c r="AP169" s="246"/>
      <c r="AQ169" s="246"/>
      <c r="AR169" s="246"/>
      <c r="AS169" s="246"/>
      <c r="AT169" s="244"/>
      <c r="AU169" s="244"/>
      <c r="AV169" s="244"/>
      <c r="AW169" s="244"/>
      <c r="AX169" s="246">
        <v>0.02</v>
      </c>
      <c r="AY169" s="244"/>
      <c r="AZ169" s="244"/>
      <c r="BA169" s="246">
        <v>0.05</v>
      </c>
      <c r="BB169" s="244"/>
      <c r="BC169" s="244"/>
      <c r="BD169" s="246">
        <v>7.0000000000000007E-2</v>
      </c>
      <c r="BE169" s="244"/>
      <c r="BF169" s="244"/>
      <c r="BG169" s="246">
        <v>0.1</v>
      </c>
      <c r="BH169" s="205"/>
      <c r="BI169" s="205"/>
      <c r="BJ169" s="205"/>
      <c r="BK169" s="205"/>
      <c r="BL169" s="205"/>
      <c r="BM169" s="205"/>
      <c r="BN169" s="205"/>
      <c r="BO169" s="205"/>
      <c r="BP169" s="205"/>
      <c r="BQ169" s="205"/>
      <c r="BR169" s="205"/>
      <c r="BS169" s="205"/>
      <c r="BT169" s="205"/>
      <c r="BU169" s="205"/>
      <c r="BV169" s="205"/>
      <c r="BW169" s="205"/>
      <c r="BX169" s="205"/>
      <c r="BY169" s="205"/>
      <c r="BZ169" s="205"/>
      <c r="CA169" s="205"/>
      <c r="CB169" s="205"/>
      <c r="CC169" s="205"/>
      <c r="CD169" s="205"/>
      <c r="CE169" s="205"/>
      <c r="CF169" s="205"/>
      <c r="CG169" s="205"/>
      <c r="CH169" s="205"/>
      <c r="CI169" s="205"/>
      <c r="CJ169" s="205"/>
      <c r="CK169" s="205"/>
      <c r="CL169" s="205"/>
      <c r="CM169" s="205"/>
      <c r="CN169" s="205"/>
      <c r="CO169" s="205"/>
      <c r="CP169" s="205"/>
      <c r="CQ169" s="205"/>
      <c r="CR169" s="205"/>
      <c r="CS169" s="205"/>
      <c r="CT169" s="205"/>
      <c r="CU169" s="205"/>
      <c r="CV169" s="205"/>
      <c r="CW169" s="205"/>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205"/>
      <c r="GQ169" s="205"/>
      <c r="GR169" s="205"/>
      <c r="GS169" s="205"/>
      <c r="GT169" s="205"/>
      <c r="GU169" s="205"/>
      <c r="GV169" s="205"/>
      <c r="GW169" s="205"/>
      <c r="GX169" s="205"/>
      <c r="GY169" s="205"/>
      <c r="GZ169" s="205"/>
      <c r="HA169" s="205"/>
      <c r="HB169" s="205"/>
      <c r="HC169" s="205"/>
      <c r="HD169" s="205"/>
      <c r="HE169" s="205"/>
      <c r="HF169" s="205"/>
      <c r="HG169" s="205"/>
      <c r="HH169" s="205"/>
      <c r="HI169" s="205"/>
      <c r="HJ169" s="205"/>
      <c r="HK169" s="205"/>
      <c r="HL169" s="205"/>
      <c r="HM169" s="205"/>
      <c r="HN169" s="205"/>
      <c r="HO169" s="205"/>
      <c r="HP169" s="205"/>
      <c r="HQ169" s="205"/>
      <c r="HR169" s="205"/>
      <c r="HS169" s="205"/>
      <c r="HT169" s="205"/>
      <c r="HU169" s="205"/>
      <c r="HV169" s="205"/>
      <c r="HW169" s="205"/>
      <c r="HX169" s="205"/>
      <c r="HY169" s="205"/>
      <c r="HZ169" s="205"/>
      <c r="IA169" s="205"/>
      <c r="IB169" s="205"/>
      <c r="IC169" s="205"/>
      <c r="ID169" s="205"/>
      <c r="IE169" s="205"/>
      <c r="IF169" s="205"/>
      <c r="IG169" s="205"/>
      <c r="IH169" s="205"/>
      <c r="II169" s="205"/>
      <c r="IJ169" s="205"/>
      <c r="IK169" s="205"/>
      <c r="IL169" s="205"/>
      <c r="IM169" s="205"/>
      <c r="IN169" s="205"/>
      <c r="IO169" s="205"/>
      <c r="IP169" s="205"/>
      <c r="IQ169" s="205"/>
      <c r="IR169" s="205"/>
      <c r="IS169" s="205"/>
      <c r="IT169" s="205"/>
      <c r="IU169" s="205"/>
      <c r="IV169" s="205"/>
      <c r="IW169" s="205"/>
      <c r="IX169" s="205"/>
      <c r="IY169" s="205"/>
      <c r="IZ169" s="205"/>
      <c r="JA169" s="205"/>
      <c r="JB169" s="205"/>
      <c r="JC169" s="205"/>
      <c r="JD169" s="205"/>
      <c r="JE169" s="205"/>
      <c r="JF169" s="205"/>
      <c r="JG169" s="205"/>
      <c r="JH169" s="205"/>
      <c r="JI169" s="205"/>
      <c r="JJ169" s="205"/>
      <c r="JK169" s="205"/>
      <c r="JL169" s="205"/>
      <c r="JM169" s="205"/>
      <c r="JN169" s="205"/>
      <c r="JO169" s="205"/>
      <c r="JP169" s="205"/>
      <c r="JQ169" s="205"/>
      <c r="JR169" s="205"/>
      <c r="JS169" s="205"/>
      <c r="JT169" s="205"/>
      <c r="JU169" s="205"/>
      <c r="JV169" s="205"/>
      <c r="JW169" s="205"/>
      <c r="JX169" s="205"/>
      <c r="JY169" s="205"/>
      <c r="JZ169" s="205"/>
      <c r="KA169" s="205"/>
      <c r="KB169" s="205"/>
      <c r="KC169" s="205"/>
      <c r="KD169" s="205"/>
      <c r="KE169" s="205"/>
      <c r="KF169" s="205"/>
      <c r="KG169" s="205"/>
      <c r="KH169" s="205"/>
      <c r="KI169" s="205"/>
      <c r="KJ169" s="205"/>
      <c r="KK169" s="205"/>
      <c r="KL169" s="205"/>
      <c r="KM169" s="205"/>
      <c r="KN169" s="205"/>
      <c r="KO169" s="205"/>
      <c r="KP169" s="205"/>
      <c r="KQ169" s="205"/>
      <c r="KR169" s="205"/>
      <c r="KS169" s="205"/>
      <c r="KT169" s="205"/>
      <c r="KU169" s="205"/>
      <c r="KV169" s="205"/>
      <c r="KW169" s="205"/>
      <c r="KX169" s="205"/>
      <c r="KY169" s="205"/>
      <c r="KZ169" s="205"/>
      <c r="LA169" s="205"/>
      <c r="LB169" s="205"/>
      <c r="LC169" s="205"/>
      <c r="LD169" s="205"/>
      <c r="LE169" s="205"/>
      <c r="LF169" s="205"/>
      <c r="LG169" s="205"/>
      <c r="LH169" s="205"/>
      <c r="LI169" s="205"/>
      <c r="LJ169" s="205"/>
      <c r="LK169" s="205"/>
      <c r="LL169" s="205"/>
      <c r="LM169" s="205"/>
      <c r="LN169" s="205"/>
      <c r="LO169" s="205"/>
      <c r="LP169" s="205"/>
      <c r="LQ169" s="205"/>
      <c r="LR169" s="205"/>
      <c r="LS169" s="205"/>
      <c r="LT169" s="205"/>
      <c r="LU169" s="205"/>
      <c r="LV169" s="205"/>
      <c r="LW169" s="205"/>
      <c r="LX169" s="205"/>
      <c r="LY169" s="205"/>
      <c r="LZ169" s="205"/>
      <c r="MA169" s="205"/>
      <c r="MB169" s="205"/>
      <c r="MC169" s="205"/>
      <c r="MD169" s="205"/>
      <c r="ME169" s="205"/>
      <c r="MF169" s="205"/>
      <c r="MG169" s="205"/>
      <c r="MH169" s="205"/>
      <c r="MI169" s="205"/>
      <c r="MJ169" s="205"/>
      <c r="MK169" s="205"/>
      <c r="ML169" s="205"/>
      <c r="MM169" s="205"/>
      <c r="MN169" s="205"/>
      <c r="MO169" s="205"/>
      <c r="MP169" s="205"/>
      <c r="MQ169" s="205"/>
      <c r="MR169" s="205"/>
      <c r="MS169" s="205"/>
      <c r="MT169" s="205"/>
      <c r="MU169" s="205"/>
      <c r="MV169" s="205"/>
      <c r="MW169" s="205"/>
      <c r="MX169" s="205"/>
      <c r="MY169" s="205"/>
      <c r="MZ169" s="205"/>
      <c r="NA169" s="205"/>
      <c r="NB169" s="205"/>
      <c r="NC169" s="205"/>
      <c r="ND169" s="205"/>
      <c r="NE169" s="205"/>
      <c r="NF169" s="205"/>
      <c r="NG169" s="205"/>
      <c r="NH169" s="205"/>
      <c r="NI169" s="205"/>
      <c r="NJ169" s="205"/>
      <c r="NK169" s="205"/>
      <c r="NL169" s="205"/>
      <c r="NM169" s="205"/>
      <c r="NN169" s="205"/>
      <c r="NO169" s="205"/>
      <c r="NP169" s="205"/>
      <c r="NQ169" s="205"/>
      <c r="NR169" s="205"/>
      <c r="NS169" s="205"/>
      <c r="NT169" s="205"/>
      <c r="NU169" s="205"/>
      <c r="NV169" s="205"/>
      <c r="NW169" s="205"/>
      <c r="NX169" s="205"/>
      <c r="NY169" s="205"/>
      <c r="NZ169" s="205"/>
      <c r="OA169" s="205"/>
      <c r="OB169" s="205"/>
      <c r="OC169" s="205"/>
      <c r="OD169" s="205"/>
      <c r="OE169" s="205"/>
      <c r="OF169" s="205"/>
      <c r="OG169" s="205"/>
      <c r="OH169" s="205"/>
      <c r="OI169" s="205"/>
      <c r="OJ169" s="205"/>
      <c r="OK169" s="205"/>
      <c r="OL169" s="205"/>
      <c r="OM169" s="205"/>
      <c r="ON169" s="205"/>
      <c r="OO169" s="205"/>
      <c r="OP169" s="205"/>
      <c r="OQ169" s="205"/>
      <c r="OR169" s="205"/>
      <c r="OS169" s="205"/>
      <c r="OT169" s="205"/>
      <c r="OU169" s="205"/>
      <c r="OV169" s="205"/>
      <c r="OW169" s="205"/>
      <c r="OX169" s="205"/>
      <c r="OY169" s="205"/>
      <c r="OZ169" s="205"/>
      <c r="PA169" s="205"/>
      <c r="PB169" s="205"/>
      <c r="PC169" s="205"/>
      <c r="PD169" s="205"/>
      <c r="PE169" s="205"/>
      <c r="PF169" s="205"/>
      <c r="PG169" s="205"/>
      <c r="PH169" s="205"/>
      <c r="PI169" s="205"/>
      <c r="PJ169" s="205"/>
      <c r="PK169" s="205"/>
      <c r="PL169" s="205"/>
      <c r="PM169" s="205"/>
      <c r="PN169" s="205"/>
      <c r="PO169" s="205"/>
      <c r="PP169" s="205"/>
      <c r="PQ169" s="205"/>
      <c r="PR169" s="205"/>
      <c r="PS169" s="205"/>
      <c r="PT169" s="205"/>
      <c r="PU169" s="205"/>
      <c r="PV169" s="205"/>
      <c r="PW169" s="205"/>
      <c r="PX169" s="205"/>
      <c r="PY169" s="205"/>
      <c r="PZ169" s="205"/>
      <c r="QA169" s="205"/>
      <c r="QB169" s="205"/>
      <c r="QC169" s="205"/>
      <c r="QD169" s="205"/>
      <c r="QE169" s="205"/>
      <c r="QF169" s="205"/>
      <c r="QG169" s="205"/>
      <c r="QH169" s="205"/>
      <c r="QI169" s="205"/>
      <c r="QJ169" s="205"/>
      <c r="QK169" s="205"/>
      <c r="QL169" s="205"/>
      <c r="QM169" s="205"/>
      <c r="QN169" s="205"/>
      <c r="QO169" s="205"/>
      <c r="QP169" s="205"/>
      <c r="QQ169" s="205"/>
      <c r="QR169" s="205"/>
      <c r="QS169" s="205"/>
      <c r="QT169" s="205"/>
      <c r="QU169" s="205"/>
      <c r="QV169" s="205"/>
      <c r="QW169" s="205"/>
      <c r="QX169" s="205"/>
      <c r="QY169" s="205"/>
      <c r="QZ169" s="205"/>
      <c r="RA169" s="205"/>
      <c r="RB169" s="205"/>
      <c r="RC169" s="205"/>
      <c r="RD169" s="205"/>
      <c r="RE169" s="205"/>
      <c r="RF169" s="205"/>
      <c r="RG169" s="205"/>
      <c r="RH169" s="205"/>
      <c r="RI169" s="205"/>
      <c r="RJ169" s="205"/>
      <c r="RK169" s="205"/>
      <c r="RL169" s="205"/>
      <c r="RM169" s="205"/>
      <c r="RN169" s="205"/>
      <c r="RO169" s="205"/>
      <c r="RP169" s="205"/>
      <c r="RQ169" s="205"/>
      <c r="RR169" s="205"/>
      <c r="RS169" s="205"/>
      <c r="RT169" s="205"/>
      <c r="RU169" s="205"/>
      <c r="RV169" s="205"/>
      <c r="RW169" s="205"/>
      <c r="RX169" s="205"/>
      <c r="RY169" s="205"/>
      <c r="RZ169" s="205"/>
      <c r="SA169" s="205"/>
      <c r="SB169" s="205"/>
      <c r="SC169" s="205"/>
      <c r="SD169" s="205"/>
      <c r="SE169" s="205"/>
      <c r="SF169" s="205"/>
      <c r="SG169" s="205"/>
      <c r="SH169" s="205"/>
      <c r="SI169" s="205"/>
      <c r="SJ169" s="205"/>
      <c r="SK169" s="205"/>
      <c r="SL169" s="205"/>
      <c r="SM169" s="205"/>
      <c r="SN169" s="205"/>
      <c r="SO169" s="205"/>
      <c r="SP169" s="205"/>
      <c r="SQ169" s="205"/>
      <c r="SR169" s="205"/>
      <c r="SS169" s="205"/>
      <c r="ST169" s="205"/>
      <c r="SU169" s="205"/>
      <c r="SV169" s="205"/>
      <c r="SW169" s="205"/>
      <c r="SX169" s="205"/>
      <c r="SY169" s="205"/>
      <c r="SZ169" s="205"/>
      <c r="TA169" s="205"/>
      <c r="TB169" s="205"/>
      <c r="TC169" s="205"/>
      <c r="TD169" s="205"/>
      <c r="TE169" s="205"/>
      <c r="TF169" s="205"/>
      <c r="TG169" s="205"/>
      <c r="TH169" s="205"/>
      <c r="TI169" s="205"/>
      <c r="TJ169" s="205"/>
      <c r="TK169" s="205"/>
      <c r="TL169" s="205"/>
      <c r="TM169" s="205"/>
      <c r="TN169" s="205"/>
      <c r="TO169" s="205"/>
      <c r="TP169" s="205"/>
      <c r="TQ169" s="205"/>
      <c r="TR169" s="205"/>
      <c r="TS169" s="205"/>
      <c r="TT169" s="205"/>
      <c r="TU169" s="205"/>
      <c r="TV169" s="205"/>
      <c r="TW169" s="205"/>
      <c r="TX169" s="205"/>
      <c r="TY169" s="205"/>
      <c r="TZ169" s="205"/>
      <c r="UA169" s="205"/>
      <c r="UB169" s="205"/>
      <c r="UC169" s="205"/>
      <c r="UD169" s="205"/>
      <c r="UE169" s="205"/>
      <c r="UF169" s="205"/>
      <c r="UG169" s="205"/>
      <c r="UH169" s="205"/>
      <c r="UI169" s="205"/>
      <c r="UJ169" s="205"/>
      <c r="UK169" s="205"/>
      <c r="UL169" s="205"/>
      <c r="UM169" s="205"/>
      <c r="UN169" s="205"/>
      <c r="UO169" s="205"/>
      <c r="UP169" s="205"/>
      <c r="UQ169" s="205"/>
      <c r="UR169" s="205"/>
      <c r="US169" s="205"/>
      <c r="UT169" s="205"/>
      <c r="UU169" s="205"/>
      <c r="UV169" s="205"/>
      <c r="UW169" s="205"/>
      <c r="UX169" s="205"/>
      <c r="UY169" s="205"/>
      <c r="UZ169" s="205"/>
      <c r="VA169" s="205"/>
      <c r="VB169" s="205"/>
      <c r="VC169" s="205"/>
      <c r="VD169" s="205"/>
      <c r="VE169" s="205"/>
      <c r="VF169" s="205"/>
      <c r="VG169" s="205"/>
      <c r="VH169" s="205"/>
      <c r="VI169" s="205"/>
      <c r="VJ169" s="205"/>
      <c r="VK169" s="205"/>
      <c r="VL169" s="205"/>
      <c r="VM169" s="205"/>
      <c r="VN169" s="205"/>
      <c r="VO169" s="205"/>
      <c r="VP169" s="205"/>
      <c r="VQ169" s="205"/>
      <c r="VR169" s="205"/>
      <c r="VS169" s="205"/>
      <c r="VT169" s="205"/>
      <c r="VU169" s="205"/>
      <c r="VV169" s="205"/>
      <c r="VW169" s="205"/>
      <c r="VX169" s="205"/>
      <c r="VY169" s="205"/>
      <c r="VZ169" s="205"/>
      <c r="WA169" s="205"/>
      <c r="WB169" s="205"/>
      <c r="WC169" s="205"/>
      <c r="WD169" s="205"/>
      <c r="WE169" s="205"/>
      <c r="WF169" s="205"/>
      <c r="WG169" s="205"/>
      <c r="WH169" s="205"/>
      <c r="WI169" s="205"/>
      <c r="WJ169" s="205"/>
      <c r="WK169" s="205"/>
      <c r="WL169" s="205"/>
      <c r="WM169" s="205"/>
      <c r="WN169" s="205"/>
      <c r="WO169" s="205"/>
      <c r="WP169" s="205"/>
      <c r="WQ169" s="205"/>
      <c r="WR169" s="205"/>
      <c r="WS169" s="205"/>
      <c r="WT169" s="205"/>
      <c r="WU169" s="205"/>
      <c r="WV169" s="205"/>
      <c r="WW169" s="205"/>
      <c r="WX169" s="205"/>
      <c r="WY169" s="205"/>
      <c r="WZ169" s="205"/>
      <c r="XA169" s="205"/>
      <c r="XB169" s="205"/>
      <c r="XC169" s="205"/>
      <c r="XD169" s="205"/>
      <c r="XE169" s="205"/>
      <c r="XF169" s="205"/>
      <c r="XG169" s="205"/>
      <c r="XH169" s="205"/>
      <c r="XI169" s="205"/>
      <c r="XJ169" s="205"/>
      <c r="XK169" s="205"/>
      <c r="XL169" s="205"/>
      <c r="XM169" s="205"/>
      <c r="XN169" s="205"/>
      <c r="XO169" s="205"/>
      <c r="XP169" s="205"/>
      <c r="XQ169" s="205"/>
      <c r="XR169" s="205"/>
      <c r="XS169" s="205"/>
      <c r="XT169" s="205"/>
      <c r="XU169" s="205"/>
      <c r="XV169" s="205"/>
      <c r="XW169" s="205"/>
      <c r="XX169" s="205"/>
      <c r="XY169" s="205"/>
      <c r="XZ169" s="205"/>
      <c r="YA169" s="205"/>
      <c r="YB169" s="205"/>
      <c r="YC169" s="205"/>
      <c r="YD169" s="205"/>
      <c r="YE169" s="205"/>
      <c r="YF169" s="205"/>
      <c r="YG169" s="205"/>
      <c r="YH169" s="205"/>
      <c r="YI169" s="205"/>
      <c r="YJ169" s="205"/>
      <c r="YK169" s="205"/>
      <c r="YL169" s="205"/>
      <c r="YM169" s="205"/>
      <c r="YN169" s="205"/>
      <c r="YO169" s="205"/>
      <c r="YP169" s="205"/>
      <c r="YQ169" s="205"/>
      <c r="YR169" s="205"/>
      <c r="YS169" s="205"/>
      <c r="YT169" s="205"/>
      <c r="YU169" s="205"/>
      <c r="YV169" s="205"/>
      <c r="YW169" s="205"/>
      <c r="YX169" s="205"/>
      <c r="YY169" s="205"/>
      <c r="YZ169" s="205"/>
      <c r="ZA169" s="205"/>
      <c r="ZB169" s="205"/>
      <c r="ZC169" s="205"/>
      <c r="ZD169" s="205"/>
      <c r="ZE169" s="205"/>
      <c r="ZF169" s="205"/>
      <c r="ZG169" s="205"/>
      <c r="ZH169" s="205"/>
      <c r="ZI169" s="205"/>
      <c r="ZJ169" s="205"/>
      <c r="ZK169" s="205"/>
      <c r="ZL169" s="205"/>
      <c r="ZM169" s="205"/>
      <c r="ZN169" s="205"/>
      <c r="ZO169" s="205"/>
      <c r="ZP169" s="205"/>
      <c r="ZQ169" s="205"/>
      <c r="ZR169" s="205"/>
      <c r="ZS169" s="205"/>
      <c r="ZT169" s="205"/>
      <c r="ZU169" s="205"/>
      <c r="ZV169" s="205"/>
      <c r="ZW169" s="205"/>
      <c r="ZX169" s="205"/>
      <c r="ZY169" s="205"/>
      <c r="ZZ169" s="205"/>
      <c r="AAA169" s="205"/>
      <c r="AAB169" s="205"/>
      <c r="AAC169" s="205"/>
      <c r="AAD169" s="205"/>
      <c r="AAE169" s="205"/>
      <c r="AAF169" s="205"/>
      <c r="AAG169" s="205"/>
      <c r="AAH169" s="205"/>
      <c r="AAI169" s="205"/>
      <c r="AAJ169" s="205"/>
      <c r="AAK169" s="205"/>
      <c r="AAL169" s="205"/>
      <c r="AAM169" s="205"/>
      <c r="AAN169" s="205"/>
      <c r="AAO169" s="205"/>
      <c r="AAP169" s="205"/>
      <c r="AAQ169" s="205"/>
      <c r="AAR169" s="205"/>
      <c r="AAS169" s="205"/>
      <c r="AAT169" s="205"/>
      <c r="AAU169" s="205"/>
      <c r="AAV169" s="205"/>
      <c r="AAW169" s="205"/>
      <c r="AAX169" s="205"/>
      <c r="AAY169" s="205"/>
      <c r="AAZ169" s="205"/>
      <c r="ABA169" s="205"/>
      <c r="ABB169" s="205"/>
      <c r="ABC169" s="205"/>
      <c r="ABD169" s="205"/>
      <c r="ABE169" s="205"/>
      <c r="ABF169" s="205"/>
      <c r="ABG169" s="205"/>
      <c r="ABH169" s="205"/>
      <c r="ABI169" s="205"/>
      <c r="ABJ169" s="205"/>
      <c r="ABK169" s="205"/>
      <c r="ABL169" s="205"/>
      <c r="ABM169" s="205"/>
      <c r="ABN169" s="205"/>
      <c r="ABO169" s="205"/>
      <c r="ABP169" s="205"/>
      <c r="ABQ169" s="205"/>
      <c r="ABR169" s="205"/>
      <c r="ABS169" s="205"/>
      <c r="ABT169" s="205"/>
      <c r="ABU169" s="205"/>
      <c r="ABV169" s="205"/>
      <c r="ABW169" s="205"/>
      <c r="ABX169" s="205"/>
      <c r="ABY169" s="205"/>
      <c r="ABZ169" s="205"/>
      <c r="ACA169" s="205"/>
      <c r="ACB169" s="205"/>
      <c r="ACC169" s="205"/>
      <c r="ACD169" s="205"/>
      <c r="ACE169" s="205"/>
      <c r="ACF169" s="205"/>
      <c r="ACG169" s="205"/>
      <c r="ACH169" s="205"/>
      <c r="ACI169" s="205"/>
      <c r="ACJ169" s="205"/>
      <c r="ACK169" s="205"/>
      <c r="ACL169" s="205"/>
      <c r="ACM169" s="205"/>
      <c r="ACN169" s="205"/>
      <c r="ACO169" s="205"/>
      <c r="ACP169" s="205"/>
      <c r="ACQ169" s="205"/>
      <c r="ACR169" s="205"/>
      <c r="ACS169" s="205"/>
      <c r="ACT169" s="205"/>
      <c r="ACU169" s="205"/>
      <c r="ACV169" s="205"/>
      <c r="ACW169" s="205"/>
      <c r="ACX169" s="205"/>
      <c r="ACY169" s="205"/>
      <c r="ACZ169" s="205"/>
      <c r="ADA169" s="205"/>
      <c r="ADB169" s="205"/>
      <c r="ADC169" s="205"/>
      <c r="ADD169" s="205"/>
      <c r="ADE169" s="205"/>
      <c r="ADF169" s="205"/>
      <c r="ADG169" s="205"/>
      <c r="ADH169" s="205"/>
      <c r="ADI169" s="205"/>
      <c r="ADJ169" s="205"/>
      <c r="ADK169" s="205"/>
      <c r="ADL169" s="205"/>
      <c r="ADM169" s="205"/>
      <c r="ADN169" s="205"/>
      <c r="ADO169" s="205"/>
      <c r="ADP169" s="205"/>
      <c r="ADQ169" s="205"/>
      <c r="ADR169" s="205"/>
      <c r="ADS169" s="205"/>
      <c r="ADT169" s="205"/>
      <c r="ADU169" s="205"/>
      <c r="ADV169" s="205"/>
      <c r="ADW169" s="205"/>
      <c r="ADX169" s="205"/>
      <c r="ADY169" s="205"/>
      <c r="ADZ169" s="205"/>
      <c r="AEA169" s="205"/>
      <c r="AEB169" s="205"/>
      <c r="AEC169" s="205"/>
      <c r="AED169" s="205"/>
      <c r="AEE169" s="205"/>
      <c r="AEF169" s="205"/>
      <c r="AEG169" s="205"/>
      <c r="AEH169" s="205"/>
      <c r="AEI169" s="205"/>
      <c r="AEJ169" s="205"/>
      <c r="AEK169" s="205"/>
      <c r="AEL169" s="205"/>
      <c r="AEM169" s="205"/>
      <c r="AEN169" s="205"/>
      <c r="AEO169" s="205"/>
      <c r="AEP169" s="205"/>
      <c r="AEQ169" s="205"/>
      <c r="AER169" s="205"/>
      <c r="AES169" s="205"/>
      <c r="AET169" s="205"/>
      <c r="AEU169" s="205"/>
      <c r="AEV169" s="205"/>
      <c r="AEW169" s="205"/>
      <c r="AEX169" s="205"/>
      <c r="AEY169" s="205"/>
      <c r="AEZ169" s="205"/>
      <c r="AFA169" s="205"/>
      <c r="AFB169" s="205"/>
      <c r="AFC169" s="205"/>
      <c r="AFD169" s="205"/>
      <c r="AFE169" s="205"/>
      <c r="AFF169" s="205"/>
      <c r="AFG169" s="205"/>
      <c r="AFH169" s="205"/>
      <c r="AFI169" s="205"/>
      <c r="AFJ169" s="205"/>
      <c r="AFK169" s="205"/>
      <c r="AFL169" s="205"/>
      <c r="AFM169" s="205"/>
      <c r="AFN169" s="205"/>
      <c r="AFO169" s="205"/>
      <c r="AFP169" s="205"/>
      <c r="AFQ169" s="205"/>
      <c r="AFR169" s="205"/>
      <c r="AFS169" s="205"/>
      <c r="AFT169" s="205"/>
      <c r="AFU169" s="205"/>
      <c r="AFV169" s="205"/>
      <c r="AFW169" s="205"/>
      <c r="AFX169" s="205"/>
      <c r="AFY169" s="205"/>
      <c r="AFZ169" s="205"/>
      <c r="AGA169" s="205"/>
      <c r="AGB169" s="205"/>
      <c r="AGC169" s="205"/>
      <c r="AGD169" s="205"/>
      <c r="AGE169" s="205"/>
      <c r="AGF169" s="205"/>
      <c r="AGG169" s="205"/>
      <c r="AGH169" s="205"/>
      <c r="AGI169" s="205"/>
      <c r="AGJ169" s="205"/>
      <c r="AGK169" s="205"/>
      <c r="AGL169" s="205"/>
      <c r="AGM169" s="205"/>
      <c r="AGN169" s="205"/>
      <c r="AGO169" s="205"/>
      <c r="AGP169" s="205"/>
      <c r="AGQ169" s="205"/>
      <c r="AGR169" s="205"/>
      <c r="AGS169" s="205"/>
      <c r="AGT169" s="205"/>
      <c r="AGU169" s="205"/>
      <c r="AGV169" s="205"/>
      <c r="AGW169" s="205"/>
      <c r="AGX169" s="205"/>
      <c r="AGY169" s="205"/>
      <c r="AGZ169" s="205"/>
      <c r="AHA169" s="205"/>
      <c r="AHB169" s="205"/>
      <c r="AHC169" s="205"/>
      <c r="AHD169" s="205"/>
      <c r="AHE169" s="205"/>
      <c r="AHF169" s="205"/>
      <c r="AHG169" s="205"/>
      <c r="AHH169" s="205"/>
      <c r="AHI169" s="205"/>
      <c r="AHJ169" s="205"/>
      <c r="AHK169" s="205"/>
      <c r="AHL169" s="205"/>
      <c r="AHM169" s="205"/>
      <c r="AHN169" s="205"/>
      <c r="AHO169" s="205"/>
      <c r="AHP169" s="205"/>
      <c r="AHQ169" s="205"/>
      <c r="AHR169" s="205"/>
      <c r="AHS169" s="205"/>
      <c r="AHT169" s="205"/>
      <c r="AHU169" s="205"/>
      <c r="AHV169" s="205"/>
      <c r="AHW169" s="205"/>
      <c r="AHX169" s="205"/>
      <c r="AHY169" s="205"/>
      <c r="AHZ169" s="205"/>
      <c r="AIA169" s="205"/>
      <c r="AIB169" s="205"/>
      <c r="AIC169" s="205"/>
      <c r="AID169" s="205"/>
      <c r="AIE169" s="205"/>
      <c r="AIF169" s="205"/>
      <c r="AIG169" s="205"/>
      <c r="AIH169" s="205"/>
      <c r="AII169" s="205"/>
      <c r="AIJ169" s="205"/>
      <c r="AIK169" s="205"/>
      <c r="AIL169" s="205"/>
      <c r="AIM169" s="205"/>
      <c r="AIN169" s="205"/>
      <c r="AIO169" s="205"/>
      <c r="AIP169" s="205"/>
      <c r="AIQ169" s="205"/>
      <c r="AIR169" s="205"/>
      <c r="AIS169" s="205"/>
      <c r="AIT169" s="205"/>
      <c r="AIU169" s="205"/>
      <c r="AIV169" s="205"/>
      <c r="AIW169" s="205"/>
      <c r="AIX169" s="205"/>
      <c r="AIY169" s="205"/>
      <c r="AIZ169" s="205"/>
      <c r="AJA169" s="205"/>
      <c r="AJB169" s="205"/>
      <c r="AJC169" s="205"/>
      <c r="AJD169" s="205"/>
      <c r="AJE169" s="205"/>
      <c r="AJF169" s="205"/>
      <c r="AJG169" s="205"/>
      <c r="AJH169" s="205"/>
      <c r="AJI169" s="205"/>
      <c r="AJJ169" s="205"/>
      <c r="AJK169" s="205"/>
      <c r="AJL169" s="205"/>
      <c r="AJM169" s="205"/>
      <c r="AJN169" s="205"/>
      <c r="AJO169" s="205"/>
      <c r="AJP169" s="205"/>
      <c r="AJQ169" s="205"/>
      <c r="AJR169" s="205"/>
      <c r="AJS169" s="205"/>
      <c r="AJT169" s="205"/>
      <c r="AJU169" s="205"/>
      <c r="AJV169" s="205"/>
      <c r="AJW169" s="205"/>
      <c r="AJX169" s="205"/>
      <c r="AJY169" s="205"/>
      <c r="AJZ169" s="205"/>
      <c r="AKA169" s="205"/>
      <c r="AKB169" s="205"/>
      <c r="AKC169" s="205"/>
      <c r="AKD169" s="205"/>
      <c r="AKE169" s="205"/>
      <c r="AKF169" s="205"/>
      <c r="AKG169" s="205"/>
      <c r="AKH169" s="205"/>
      <c r="AKI169" s="205"/>
      <c r="AKJ169" s="205"/>
      <c r="AKK169" s="205"/>
      <c r="AKL169" s="205"/>
      <c r="AKM169" s="205"/>
      <c r="AKN169" s="205"/>
      <c r="AKO169" s="205"/>
      <c r="AKP169" s="205"/>
      <c r="AKQ169" s="205"/>
      <c r="AKR169" s="205"/>
      <c r="AKS169" s="205"/>
      <c r="AKT169" s="205"/>
      <c r="AKU169" s="205"/>
      <c r="AKV169" s="205"/>
      <c r="AKW169" s="205"/>
      <c r="AKX169" s="205"/>
      <c r="AKY169" s="205"/>
      <c r="AKZ169" s="205"/>
      <c r="ALA169" s="205"/>
      <c r="ALB169" s="205"/>
      <c r="ALC169" s="205"/>
      <c r="ALD169" s="205"/>
      <c r="ALE169" s="205"/>
      <c r="ALF169" s="205"/>
      <c r="ALG169" s="205"/>
      <c r="ALH169" s="205"/>
      <c r="ALI169" s="205"/>
      <c r="ALJ169" s="205"/>
      <c r="ALK169" s="205"/>
      <c r="ALL169" s="205"/>
      <c r="ALM169" s="205"/>
      <c r="ALN169" s="205"/>
      <c r="ALO169" s="205"/>
      <c r="ALP169" s="205"/>
      <c r="ALQ169" s="205"/>
      <c r="ALR169" s="205"/>
      <c r="ALS169" s="205"/>
      <c r="ALT169" s="205"/>
      <c r="ALU169" s="205"/>
      <c r="ALV169" s="205"/>
      <c r="ALW169" s="205"/>
      <c r="ALX169" s="205"/>
      <c r="ALY169" s="205"/>
      <c r="ALZ169" s="205"/>
      <c r="AMA169" s="205"/>
      <c r="AMB169" s="205"/>
      <c r="AMC169" s="205"/>
      <c r="AMD169" s="205"/>
      <c r="AME169" s="205"/>
      <c r="AMF169" s="205"/>
      <c r="AMG169" s="205"/>
      <c r="AMH169" s="205"/>
      <c r="AMI169" s="205"/>
      <c r="AMJ169" s="205"/>
      <c r="AMK169" s="205"/>
      <c r="AML169" s="205"/>
      <c r="AMM169" s="205"/>
      <c r="AMN169" s="205"/>
      <c r="AMO169" s="205"/>
      <c r="AMP169" s="205"/>
      <c r="AMQ169" s="205"/>
      <c r="AMR169" s="205"/>
      <c r="AMS169" s="205"/>
      <c r="AMT169" s="205"/>
      <c r="AMU169" s="205"/>
      <c r="AMV169" s="205"/>
      <c r="AMW169" s="205"/>
      <c r="AMX169" s="205"/>
      <c r="AMY169" s="205"/>
      <c r="AMZ169" s="205"/>
      <c r="ANA169" s="205"/>
      <c r="ANB169" s="205"/>
      <c r="ANC169" s="205"/>
      <c r="AND169" s="205"/>
      <c r="ANE169" s="205"/>
      <c r="ANF169" s="205"/>
      <c r="ANG169" s="205"/>
      <c r="ANH169" s="205"/>
      <c r="ANI169" s="205"/>
      <c r="ANJ169" s="205"/>
      <c r="ANK169" s="205"/>
      <c r="ANL169" s="205"/>
      <c r="ANM169" s="205"/>
      <c r="ANN169" s="205"/>
      <c r="ANO169" s="205"/>
      <c r="ANP169" s="205"/>
      <c r="ANQ169" s="205"/>
      <c r="ANR169" s="205"/>
      <c r="ANS169" s="205"/>
      <c r="ANT169" s="205"/>
      <c r="ANU169" s="205"/>
      <c r="ANV169" s="205"/>
      <c r="ANW169" s="205"/>
      <c r="ANX169" s="205"/>
      <c r="ANY169" s="205"/>
      <c r="ANZ169" s="205"/>
      <c r="AOA169" s="205"/>
      <c r="AOB169" s="205"/>
      <c r="AOC169" s="205"/>
      <c r="AOD169" s="205"/>
      <c r="AOE169" s="205"/>
      <c r="AOF169" s="205"/>
      <c r="AOG169" s="205"/>
      <c r="AOH169" s="205"/>
      <c r="AOI169" s="205"/>
      <c r="AOJ169" s="205"/>
      <c r="AOK169" s="205"/>
      <c r="AOL169" s="205"/>
      <c r="AOM169" s="205"/>
      <c r="AON169" s="205"/>
      <c r="AOO169" s="205"/>
      <c r="AOP169" s="205"/>
      <c r="AOQ169" s="205"/>
      <c r="AOR169" s="205"/>
      <c r="AOS169" s="205"/>
      <c r="AOT169" s="205"/>
      <c r="AOU169" s="205"/>
      <c r="AOV169" s="205"/>
      <c r="AOW169" s="205"/>
      <c r="AOX169" s="205"/>
      <c r="AOY169" s="205"/>
      <c r="AOZ169" s="205"/>
      <c r="APA169" s="205"/>
      <c r="APB169" s="205"/>
      <c r="APC169" s="205"/>
      <c r="APD169" s="205"/>
      <c r="APE169" s="205"/>
      <c r="APF169" s="205"/>
      <c r="APG169" s="205"/>
      <c r="APH169" s="205"/>
      <c r="API169" s="205"/>
      <c r="APJ169" s="205"/>
      <c r="APK169" s="205"/>
      <c r="APL169" s="205"/>
      <c r="APM169" s="205"/>
      <c r="APN169" s="205"/>
      <c r="APO169" s="205"/>
      <c r="APP169" s="205"/>
      <c r="APQ169" s="205"/>
      <c r="APR169" s="205"/>
      <c r="APS169" s="205"/>
      <c r="APT169" s="205"/>
      <c r="APU169" s="205"/>
      <c r="APV169" s="205"/>
      <c r="APW169" s="205"/>
      <c r="APX169" s="205"/>
      <c r="APY169" s="205"/>
      <c r="APZ169" s="205"/>
      <c r="AQA169" s="205"/>
      <c r="AQB169" s="205"/>
      <c r="AQC169" s="205"/>
      <c r="AQD169" s="205"/>
      <c r="AQE169" s="205"/>
      <c r="AQF169" s="205"/>
      <c r="AQG169" s="205"/>
      <c r="AQH169" s="205"/>
      <c r="AQI169" s="205"/>
      <c r="AQJ169" s="205"/>
      <c r="AQK169" s="205"/>
      <c r="AQL169" s="205"/>
      <c r="AQM169" s="205"/>
      <c r="AQN169" s="205"/>
      <c r="AQO169" s="205"/>
      <c r="AQP169" s="205"/>
      <c r="AQQ169" s="205"/>
      <c r="AQR169" s="205"/>
      <c r="AQS169" s="205"/>
      <c r="AQT169" s="205"/>
      <c r="AQU169" s="205"/>
      <c r="AQV169" s="205"/>
      <c r="AQW169" s="205"/>
      <c r="AQX169" s="205"/>
      <c r="AQY169" s="205"/>
      <c r="AQZ169" s="205"/>
      <c r="ARA169" s="205"/>
      <c r="ARB169" s="205"/>
      <c r="ARC169" s="205"/>
      <c r="ARD169" s="205"/>
      <c r="ARE169" s="205"/>
      <c r="ARF169" s="205"/>
      <c r="ARG169" s="205"/>
      <c r="ARH169" s="205"/>
      <c r="ARI169" s="205"/>
      <c r="ARJ169" s="205"/>
      <c r="ARK169" s="205"/>
      <c r="ARL169" s="205"/>
      <c r="ARM169" s="205"/>
      <c r="ARN169" s="205"/>
      <c r="ARO169" s="205"/>
      <c r="ARP169" s="205"/>
      <c r="ARQ169" s="205"/>
      <c r="ARR169" s="205"/>
      <c r="ARS169" s="205"/>
      <c r="ART169" s="205"/>
      <c r="ARU169" s="205"/>
      <c r="ARV169" s="205"/>
      <c r="ARW169" s="205"/>
      <c r="ARX169" s="205"/>
      <c r="ARY169" s="205"/>
      <c r="ARZ169" s="205"/>
      <c r="ASA169" s="205"/>
      <c r="ASB169" s="205"/>
      <c r="ASC169" s="205"/>
      <c r="ASD169" s="205"/>
      <c r="ASE169" s="205"/>
      <c r="ASF169" s="205"/>
      <c r="ASG169" s="205"/>
      <c r="ASH169" s="205"/>
      <c r="ASI169" s="205"/>
      <c r="ASJ169" s="205"/>
      <c r="ASK169" s="205"/>
      <c r="ASL169" s="205"/>
      <c r="ASM169" s="205"/>
      <c r="ASN169" s="205"/>
      <c r="ASO169" s="205"/>
      <c r="ASP169" s="205"/>
      <c r="ASQ169" s="205"/>
      <c r="ASR169" s="205"/>
      <c r="ASS169" s="205"/>
      <c r="AST169" s="205"/>
      <c r="ASU169" s="205"/>
      <c r="ASV169" s="205"/>
      <c r="ASW169" s="205"/>
      <c r="ASX169" s="205"/>
      <c r="ASY169" s="205"/>
      <c r="ASZ169" s="205"/>
      <c r="ATA169" s="205"/>
      <c r="ATB169" s="205"/>
      <c r="ATC169" s="205"/>
      <c r="ATD169" s="205"/>
      <c r="ATE169" s="205"/>
      <c r="ATF169" s="205"/>
      <c r="ATG169" s="205"/>
      <c r="ATH169" s="205"/>
      <c r="ATI169" s="205"/>
      <c r="ATJ169" s="205"/>
      <c r="ATK169" s="205"/>
      <c r="ATL169" s="205"/>
      <c r="ATM169" s="205"/>
      <c r="ATN169" s="205"/>
      <c r="ATO169" s="205"/>
      <c r="ATP169" s="205"/>
      <c r="ATQ169" s="205"/>
      <c r="ATR169" s="205"/>
      <c r="ATS169" s="205"/>
      <c r="ATT169" s="205"/>
      <c r="ATU169" s="205"/>
      <c r="ATV169" s="205"/>
      <c r="ATW169" s="205"/>
      <c r="ATX169" s="205"/>
      <c r="ATY169" s="205"/>
      <c r="ATZ169" s="205"/>
      <c r="AUA169" s="205"/>
      <c r="AUB169" s="205"/>
      <c r="AUC169" s="205"/>
      <c r="AUD169" s="205"/>
      <c r="AUE169" s="205"/>
      <c r="AUF169" s="205"/>
      <c r="AUG169" s="205"/>
      <c r="AUH169" s="205"/>
      <c r="AUI169" s="205"/>
      <c r="AUJ169" s="205"/>
      <c r="AUK169" s="205"/>
      <c r="AUL169" s="205"/>
      <c r="AUM169" s="205"/>
      <c r="AUN169" s="205"/>
      <c r="AUO169" s="205"/>
      <c r="AUP169" s="205"/>
      <c r="AUQ169" s="205"/>
      <c r="AUR169" s="205"/>
      <c r="AUS169" s="205"/>
      <c r="AUT169" s="205"/>
      <c r="AUU169" s="205"/>
      <c r="AUV169" s="205"/>
      <c r="AUW169" s="205"/>
      <c r="AUX169" s="205"/>
      <c r="AUY169" s="205"/>
      <c r="AUZ169" s="205"/>
      <c r="AVA169" s="205"/>
      <c r="AVB169" s="205"/>
      <c r="AVC169" s="205"/>
      <c r="AVD169" s="205"/>
      <c r="AVE169" s="205"/>
      <c r="AVF169" s="205"/>
      <c r="AVG169" s="205"/>
      <c r="AVH169" s="205"/>
      <c r="AVI169" s="205"/>
      <c r="AVJ169" s="205"/>
      <c r="AVK169" s="205"/>
      <c r="AVL169" s="205"/>
      <c r="AVM169" s="205"/>
      <c r="AVN169" s="205"/>
      <c r="AVO169" s="205"/>
      <c r="AVP169" s="205"/>
      <c r="AVQ169" s="205"/>
      <c r="AVR169" s="205"/>
      <c r="AVS169" s="205"/>
      <c r="AVT169" s="205"/>
      <c r="AVU169" s="205"/>
      <c r="AVV169" s="205"/>
      <c r="AVW169" s="205"/>
      <c r="AVX169" s="205"/>
      <c r="AVY169" s="205"/>
      <c r="AVZ169" s="205"/>
      <c r="AWA169" s="205"/>
      <c r="AWB169" s="205"/>
      <c r="AWC169" s="205"/>
      <c r="AWD169" s="205"/>
      <c r="AWE169" s="205"/>
      <c r="AWF169" s="205"/>
      <c r="AWG169" s="205"/>
      <c r="AWH169" s="205"/>
      <c r="AWI169" s="205"/>
      <c r="AWJ169" s="205"/>
      <c r="AWK169" s="205"/>
      <c r="AWL169" s="205"/>
      <c r="AWM169" s="205"/>
      <c r="AWN169" s="205"/>
      <c r="AWO169" s="205"/>
      <c r="AWP169" s="205"/>
      <c r="AWQ169" s="205"/>
      <c r="AWR169" s="205"/>
      <c r="AWS169" s="205"/>
      <c r="AWT169" s="205"/>
      <c r="AWU169" s="205"/>
      <c r="AWV169" s="205"/>
      <c r="AWW169" s="205"/>
      <c r="AWX169" s="205"/>
      <c r="AWY169" s="205"/>
      <c r="AWZ169" s="205"/>
      <c r="AXA169" s="205"/>
      <c r="AXB169" s="205"/>
      <c r="AXC169" s="205"/>
      <c r="AXD169" s="205"/>
      <c r="AXE169" s="205"/>
      <c r="AXF169" s="205"/>
      <c r="AXG169" s="205"/>
      <c r="AXH169" s="205"/>
      <c r="AXI169" s="205"/>
      <c r="AXJ169" s="205"/>
      <c r="AXK169" s="205"/>
      <c r="AXL169" s="205"/>
      <c r="AXM169" s="205"/>
      <c r="AXN169" s="205"/>
      <c r="AXO169" s="205"/>
      <c r="AXP169" s="205"/>
      <c r="AXQ169" s="205"/>
      <c r="AXR169" s="205"/>
      <c r="AXS169" s="205"/>
      <c r="AXT169" s="205"/>
      <c r="AXU169" s="205"/>
      <c r="AXV169" s="205"/>
      <c r="AXW169" s="205"/>
      <c r="AXX169" s="205"/>
      <c r="AXY169" s="205"/>
      <c r="AXZ169" s="205"/>
      <c r="AYA169" s="205"/>
      <c r="AYB169" s="205"/>
      <c r="AYC169" s="205"/>
      <c r="AYD169" s="205"/>
      <c r="AYE169" s="205"/>
      <c r="AYF169" s="205"/>
      <c r="AYG169" s="205"/>
      <c r="AYH169" s="205"/>
      <c r="AYI169" s="205"/>
      <c r="AYJ169" s="205"/>
      <c r="AYK169" s="205"/>
      <c r="AYL169" s="205"/>
      <c r="AYM169" s="205"/>
      <c r="AYN169" s="205"/>
      <c r="AYO169" s="205"/>
      <c r="AYP169" s="205"/>
      <c r="AYQ169" s="205"/>
      <c r="AYR169" s="205"/>
      <c r="AYS169" s="205"/>
      <c r="AYT169" s="205"/>
      <c r="AYU169" s="205"/>
      <c r="AYV169" s="205"/>
      <c r="AYW169" s="205"/>
      <c r="AYX169" s="205"/>
      <c r="AYY169" s="205"/>
      <c r="AYZ169" s="205"/>
      <c r="AZA169" s="205"/>
      <c r="AZB169" s="205"/>
      <c r="AZC169" s="205"/>
      <c r="AZD169" s="205"/>
      <c r="AZE169" s="205"/>
      <c r="AZF169" s="205"/>
      <c r="AZG169" s="205"/>
      <c r="AZH169" s="205"/>
      <c r="AZI169" s="205"/>
      <c r="AZJ169" s="205"/>
      <c r="AZK169" s="205"/>
      <c r="AZL169" s="205"/>
      <c r="AZM169" s="205"/>
      <c r="AZN169" s="205"/>
      <c r="AZO169" s="205"/>
      <c r="AZP169" s="205"/>
      <c r="AZQ169" s="205"/>
      <c r="AZR169" s="205"/>
      <c r="AZS169" s="205"/>
      <c r="AZT169" s="205"/>
      <c r="AZU169" s="205"/>
      <c r="AZV169" s="205"/>
      <c r="AZW169" s="205"/>
      <c r="AZX169" s="205"/>
      <c r="AZY169" s="205"/>
      <c r="AZZ169" s="205"/>
      <c r="BAA169" s="205"/>
      <c r="BAB169" s="205"/>
      <c r="BAC169" s="205"/>
      <c r="BAD169" s="205"/>
      <c r="BAE169" s="205"/>
      <c r="BAF169" s="205"/>
      <c r="BAG169" s="205"/>
      <c r="BAH169" s="205"/>
      <c r="BAI169" s="205"/>
      <c r="BAJ169" s="205"/>
      <c r="BAK169" s="205"/>
      <c r="BAL169" s="205"/>
      <c r="BAM169" s="205"/>
      <c r="BAN169" s="205"/>
      <c r="BAO169" s="205"/>
      <c r="BAP169" s="205"/>
      <c r="BAQ169" s="205"/>
      <c r="BAR169" s="205"/>
      <c r="BAS169" s="205"/>
      <c r="BAT169" s="205"/>
      <c r="BAU169" s="205"/>
      <c r="BAV169" s="205"/>
      <c r="BAW169" s="205"/>
      <c r="BAX169" s="205"/>
      <c r="BAY169" s="205"/>
      <c r="BAZ169" s="205"/>
      <c r="BBA169" s="205"/>
      <c r="BBB169" s="205"/>
      <c r="BBC169" s="205"/>
      <c r="BBD169" s="205"/>
      <c r="BBE169" s="205"/>
      <c r="BBF169" s="205"/>
      <c r="BBG169" s="205"/>
      <c r="BBH169" s="205"/>
      <c r="BBI169" s="205"/>
      <c r="BBJ169" s="205"/>
      <c r="BBK169" s="205"/>
      <c r="BBL169" s="205"/>
      <c r="BBM169" s="205"/>
      <c r="BBN169" s="205"/>
      <c r="BBO169" s="205"/>
      <c r="BBP169" s="205"/>
      <c r="BBQ169" s="205"/>
      <c r="BBR169" s="205"/>
      <c r="BBS169" s="205"/>
      <c r="BBT169" s="205"/>
      <c r="BBU169" s="205"/>
      <c r="BBV169" s="205"/>
      <c r="BBW169" s="205"/>
      <c r="BBX169" s="205"/>
      <c r="BBY169" s="205"/>
      <c r="BBZ169" s="205"/>
      <c r="BCA169" s="205"/>
      <c r="BCB169" s="205"/>
      <c r="BCC169" s="205"/>
      <c r="BCD169" s="205"/>
      <c r="BCE169" s="205"/>
      <c r="BCF169" s="205"/>
      <c r="BCG169" s="205"/>
      <c r="BCH169" s="205"/>
      <c r="BCI169" s="205"/>
      <c r="BCJ169" s="205"/>
      <c r="BCK169" s="205"/>
      <c r="BCL169" s="205"/>
      <c r="BCM169" s="205"/>
      <c r="BCN169" s="205"/>
      <c r="BCO169" s="205"/>
      <c r="BCP169" s="205"/>
      <c r="BCQ169" s="205"/>
      <c r="BCR169" s="205"/>
      <c r="BCS169" s="205"/>
      <c r="BCT169" s="205"/>
      <c r="BCU169" s="205"/>
      <c r="BCV169" s="205"/>
      <c r="BCW169" s="205"/>
      <c r="BCX169" s="205"/>
      <c r="BCY169" s="205"/>
      <c r="BCZ169" s="205"/>
      <c r="BDA169" s="205"/>
      <c r="BDB169" s="205"/>
      <c r="BDC169" s="205"/>
      <c r="BDD169" s="205"/>
      <c r="BDE169" s="205"/>
      <c r="BDF169" s="205"/>
      <c r="BDG169" s="205"/>
      <c r="BDH169" s="205"/>
      <c r="BDI169" s="205"/>
      <c r="BDJ169" s="205"/>
      <c r="BDK169" s="205"/>
      <c r="BDL169" s="205"/>
      <c r="BDM169" s="205"/>
      <c r="BDN169" s="205"/>
      <c r="BDO169" s="205"/>
      <c r="BDP169" s="205"/>
      <c r="BDQ169" s="205"/>
      <c r="BDR169" s="205"/>
      <c r="BDS169" s="205"/>
      <c r="BDT169" s="205"/>
      <c r="BDU169" s="205"/>
      <c r="BDV169" s="205"/>
      <c r="BDW169" s="205"/>
      <c r="BDX169" s="205"/>
      <c r="BDY169" s="205"/>
      <c r="BDZ169" s="205"/>
      <c r="BEA169" s="205"/>
      <c r="BEB169" s="205"/>
      <c r="BEC169" s="205"/>
      <c r="BED169" s="205"/>
      <c r="BEE169" s="205"/>
      <c r="BEF169" s="205"/>
      <c r="BEG169" s="205"/>
      <c r="BEH169" s="205"/>
      <c r="BEI169" s="205"/>
      <c r="BEJ169" s="205"/>
      <c r="BEK169" s="205"/>
      <c r="BEL169" s="205"/>
      <c r="BEM169" s="205"/>
      <c r="BEN169" s="205"/>
      <c r="BEO169" s="205"/>
      <c r="BEP169" s="205"/>
      <c r="BEQ169" s="205"/>
      <c r="BER169" s="205"/>
      <c r="BES169" s="205"/>
      <c r="BET169" s="205"/>
      <c r="BEU169" s="205"/>
      <c r="BEV169" s="205"/>
      <c r="BEW169" s="205"/>
      <c r="BEX169" s="205"/>
      <c r="BEY169" s="205"/>
      <c r="BEZ169" s="205"/>
      <c r="BFA169" s="205"/>
      <c r="BFB169" s="205"/>
      <c r="BFC169" s="205"/>
      <c r="BFD169" s="205"/>
      <c r="BFE169" s="205"/>
      <c r="BFF169" s="205"/>
      <c r="BFG169" s="205"/>
      <c r="BFH169" s="205"/>
      <c r="BFI169" s="205"/>
      <c r="BFJ169" s="205"/>
      <c r="BFK169" s="205"/>
      <c r="BFL169" s="205"/>
      <c r="BFM169" s="205"/>
      <c r="BFN169" s="205"/>
      <c r="BFO169" s="205"/>
      <c r="BFP169" s="205"/>
      <c r="BFQ169" s="205"/>
      <c r="BFR169" s="205"/>
      <c r="BFS169" s="205"/>
      <c r="BFT169" s="205"/>
      <c r="BFU169" s="205"/>
      <c r="BFV169" s="205"/>
      <c r="BFW169" s="205"/>
      <c r="BFX169" s="205"/>
      <c r="BFY169" s="205"/>
      <c r="BFZ169" s="205"/>
      <c r="BGA169" s="205"/>
      <c r="BGB169" s="205"/>
      <c r="BGC169" s="205"/>
      <c r="BGD169" s="205"/>
      <c r="BGE169" s="205"/>
      <c r="BGF169" s="205"/>
      <c r="BGG169" s="205"/>
      <c r="BGH169" s="205"/>
      <c r="BGI169" s="205"/>
      <c r="BGJ169" s="205"/>
      <c r="BGK169" s="205"/>
      <c r="BGL169" s="205"/>
      <c r="BGM169" s="205"/>
      <c r="BGN169" s="205"/>
      <c r="BGO169" s="205"/>
      <c r="BGP169" s="205"/>
      <c r="BGQ169" s="205"/>
      <c r="BGR169" s="205"/>
      <c r="BGS169" s="205"/>
      <c r="BGT169" s="205"/>
      <c r="BGU169" s="205"/>
      <c r="BGV169" s="205"/>
      <c r="BGW169" s="205"/>
      <c r="BGX169" s="205"/>
      <c r="BGY169" s="205"/>
      <c r="BGZ169" s="205"/>
      <c r="BHA169" s="205"/>
      <c r="BHB169" s="205"/>
      <c r="BHC169" s="205"/>
      <c r="BHD169" s="205"/>
      <c r="BHE169" s="205"/>
      <c r="BHF169" s="205"/>
      <c r="BHG169" s="205"/>
      <c r="BHH169" s="205"/>
      <c r="BHI169" s="205"/>
      <c r="BHJ169" s="205"/>
      <c r="BHK169" s="205"/>
      <c r="BHL169" s="205"/>
      <c r="BHM169" s="205"/>
      <c r="BHN169" s="205"/>
      <c r="BHO169" s="205"/>
      <c r="BHP169" s="205"/>
      <c r="BHQ169" s="205"/>
      <c r="BHR169" s="205"/>
      <c r="BHS169" s="205"/>
      <c r="BHT169" s="205"/>
      <c r="BHU169" s="205"/>
      <c r="BHV169" s="205"/>
      <c r="BHW169" s="205"/>
      <c r="BHX169" s="205"/>
      <c r="BHY169" s="205"/>
      <c r="BHZ169" s="205"/>
      <c r="BIA169" s="205"/>
      <c r="BIB169" s="205"/>
      <c r="BIC169" s="205"/>
      <c r="BID169" s="205"/>
      <c r="BIE169" s="205"/>
      <c r="BIF169" s="205"/>
      <c r="BIG169" s="205"/>
      <c r="BIH169" s="205"/>
      <c r="BII169" s="205"/>
      <c r="BIJ169" s="205"/>
      <c r="BIK169" s="205"/>
      <c r="BIL169" s="205"/>
      <c r="BIM169" s="205"/>
      <c r="BIN169" s="205"/>
      <c r="BIO169" s="205"/>
      <c r="BIP169" s="205"/>
      <c r="BIQ169" s="205"/>
      <c r="BIR169" s="205"/>
      <c r="BIS169" s="205"/>
      <c r="BIT169" s="205"/>
      <c r="BIU169" s="205"/>
      <c r="BIV169" s="205"/>
      <c r="BIW169" s="205"/>
      <c r="BIX169" s="205"/>
      <c r="BIY169" s="205"/>
      <c r="BIZ169" s="205"/>
      <c r="BJA169" s="205"/>
      <c r="BJB169" s="205"/>
      <c r="BJC169" s="205"/>
      <c r="BJD169" s="205"/>
      <c r="BJE169" s="205"/>
      <c r="BJF169" s="205"/>
      <c r="BJG169" s="205"/>
      <c r="BJH169" s="205"/>
      <c r="BJI169" s="205"/>
      <c r="BJJ169" s="205"/>
      <c r="BJK169" s="205"/>
      <c r="BJL169" s="205"/>
      <c r="BJM169" s="205"/>
      <c r="BJN169" s="205"/>
      <c r="BJO169" s="205"/>
      <c r="BJP169" s="205"/>
      <c r="BJQ169" s="205"/>
      <c r="BJR169" s="205"/>
      <c r="BJS169" s="205"/>
      <c r="BJT169" s="205"/>
      <c r="BJU169" s="205"/>
      <c r="BJV169" s="205"/>
      <c r="BJW169" s="205"/>
      <c r="BJX169" s="205"/>
      <c r="BJY169" s="205"/>
      <c r="BJZ169" s="205"/>
      <c r="BKA169" s="205"/>
      <c r="BKB169" s="205"/>
      <c r="BKC169" s="205"/>
      <c r="BKD169" s="205"/>
      <c r="BKE169" s="205"/>
      <c r="BKF169" s="205"/>
      <c r="BKG169" s="205"/>
      <c r="BKH169" s="205"/>
      <c r="BKI169" s="205"/>
      <c r="BKJ169" s="205"/>
      <c r="BKK169" s="205"/>
      <c r="BKL169" s="205"/>
      <c r="BKM169" s="205"/>
      <c r="BKN169" s="205"/>
      <c r="BKO169" s="205"/>
      <c r="BKP169" s="205"/>
      <c r="BKQ169" s="205"/>
      <c r="BKR169" s="205"/>
      <c r="BKS169" s="205"/>
      <c r="BKT169" s="205"/>
      <c r="BKU169" s="205"/>
      <c r="BKV169" s="205"/>
      <c r="BKW169" s="205"/>
      <c r="BKX169" s="205"/>
      <c r="BKY169" s="205"/>
      <c r="BKZ169" s="205"/>
      <c r="BLA169" s="205"/>
      <c r="BLB169" s="205"/>
      <c r="BLC169" s="205"/>
      <c r="BLD169" s="205"/>
      <c r="BLE169" s="205"/>
      <c r="BLF169" s="205"/>
      <c r="BLG169" s="205"/>
      <c r="BLH169" s="205"/>
      <c r="BLI169" s="205"/>
      <c r="BLJ169" s="205"/>
      <c r="BLK169" s="205"/>
      <c r="BLL169" s="205"/>
      <c r="BLM169" s="205"/>
      <c r="BLN169" s="205"/>
      <c r="BLO169" s="205"/>
      <c r="BLP169" s="205"/>
      <c r="BLQ169" s="205"/>
      <c r="BLR169" s="205"/>
      <c r="BLS169" s="205"/>
      <c r="BLT169" s="205"/>
      <c r="BLU169" s="205"/>
      <c r="BLV169" s="205"/>
      <c r="BLW169" s="205"/>
      <c r="BLX169" s="205"/>
      <c r="BLY169" s="205"/>
      <c r="BLZ169" s="205"/>
      <c r="BMA169" s="205"/>
      <c r="BMB169" s="205"/>
      <c r="BMC169" s="205"/>
      <c r="BMD169" s="205"/>
      <c r="BME169" s="205"/>
      <c r="BMF169" s="205"/>
      <c r="BMG169" s="205"/>
      <c r="BMH169" s="205"/>
      <c r="BMI169" s="205"/>
      <c r="BMJ169" s="205"/>
      <c r="BMK169" s="205"/>
      <c r="BML169" s="205"/>
      <c r="BMM169" s="205"/>
      <c r="BMN169" s="205"/>
      <c r="BMO169" s="205"/>
      <c r="BMP169" s="205"/>
      <c r="BMQ169" s="205"/>
      <c r="BMR169" s="205"/>
      <c r="BMS169" s="205"/>
      <c r="BMT169" s="205"/>
      <c r="BMU169" s="205"/>
      <c r="BMV169" s="205"/>
      <c r="BMW169" s="205"/>
      <c r="BMX169" s="205"/>
      <c r="BMY169" s="205"/>
      <c r="BMZ169" s="205"/>
      <c r="BNA169" s="205"/>
      <c r="BNB169" s="205"/>
      <c r="BNC169" s="205"/>
      <c r="BND169" s="205"/>
      <c r="BNE169" s="205"/>
      <c r="BNF169" s="205"/>
      <c r="BNG169" s="205"/>
      <c r="BNH169" s="205"/>
      <c r="BNI169" s="205"/>
      <c r="BNJ169" s="205"/>
      <c r="BNK169" s="205"/>
      <c r="BNL169" s="205"/>
      <c r="BNM169" s="205"/>
      <c r="BNN169" s="205"/>
      <c r="BNO169" s="205"/>
      <c r="BNP169" s="205"/>
      <c r="BNQ169" s="205"/>
      <c r="BNR169" s="205"/>
      <c r="BNS169" s="205"/>
      <c r="BNT169" s="205"/>
      <c r="BNU169" s="205"/>
      <c r="BNV169" s="205"/>
      <c r="BNW169" s="205"/>
      <c r="BNX169" s="205"/>
      <c r="BNY169" s="205"/>
      <c r="BNZ169" s="205"/>
      <c r="BOA169" s="205"/>
      <c r="BOB169" s="205"/>
      <c r="BOC169" s="205"/>
      <c r="BOD169" s="205"/>
      <c r="BOE169" s="205"/>
      <c r="BOF169" s="205"/>
      <c r="BOG169" s="205"/>
      <c r="BOH169" s="205"/>
      <c r="BOI169" s="205"/>
      <c r="BOJ169" s="205"/>
      <c r="BOK169" s="205"/>
      <c r="BOL169" s="205"/>
      <c r="BOM169" s="205"/>
      <c r="BON169" s="205"/>
      <c r="BOO169" s="205"/>
      <c r="BOP169" s="205"/>
      <c r="BOQ169" s="205"/>
      <c r="BOR169" s="205"/>
      <c r="BOS169" s="205"/>
      <c r="BOT169" s="205"/>
      <c r="BOU169" s="205"/>
      <c r="BOV169" s="205"/>
      <c r="BOW169" s="205"/>
      <c r="BOX169" s="205"/>
      <c r="BOY169" s="205"/>
      <c r="BOZ169" s="205"/>
      <c r="BPA169" s="205"/>
      <c r="BPB169" s="205"/>
      <c r="BPC169" s="205"/>
      <c r="BPD169" s="205"/>
      <c r="BPE169" s="205"/>
      <c r="BPF169" s="205"/>
      <c r="BPG169" s="205"/>
      <c r="BPH169" s="205"/>
      <c r="BPI169" s="205"/>
      <c r="BPJ169" s="205"/>
      <c r="BPK169" s="205"/>
      <c r="BPL169" s="205"/>
      <c r="BPM169" s="205"/>
      <c r="BPN169" s="205"/>
      <c r="BPO169" s="205"/>
      <c r="BPP169" s="205"/>
      <c r="BPQ169" s="205"/>
      <c r="BPR169" s="205"/>
      <c r="BPS169" s="205"/>
      <c r="BPT169" s="205"/>
      <c r="BPU169" s="205"/>
      <c r="BPV169" s="205"/>
      <c r="BPW169" s="205"/>
      <c r="BPX169" s="205"/>
      <c r="BPY169" s="205"/>
      <c r="BPZ169" s="205"/>
      <c r="BQA169" s="205"/>
      <c r="BQB169" s="205"/>
      <c r="BQC169" s="205"/>
      <c r="BQD169" s="205"/>
      <c r="BQE169" s="205"/>
      <c r="BQF169" s="205"/>
      <c r="BQG169" s="205"/>
      <c r="BQH169" s="205"/>
      <c r="BQI169" s="205"/>
      <c r="BQJ169" s="205"/>
      <c r="BQK169" s="205"/>
      <c r="BQL169" s="205"/>
      <c r="BQM169" s="205"/>
      <c r="BQN169" s="205"/>
      <c r="BQO169" s="205"/>
      <c r="BQP169" s="205"/>
      <c r="BQQ169" s="205"/>
      <c r="BQR169" s="205"/>
      <c r="BQS169" s="205"/>
      <c r="BQT169" s="205"/>
      <c r="BQU169" s="205"/>
      <c r="BQV169" s="205"/>
      <c r="BQW169" s="205"/>
      <c r="BQX169" s="205"/>
      <c r="BQY169" s="205"/>
      <c r="BQZ169" s="205"/>
      <c r="BRA169" s="205"/>
      <c r="BRB169" s="205"/>
      <c r="BRC169" s="205"/>
      <c r="BRD169" s="205"/>
      <c r="BRE169" s="205"/>
      <c r="BRF169" s="205"/>
      <c r="BRG169" s="205"/>
      <c r="BRH169" s="205"/>
      <c r="BRI169" s="205"/>
      <c r="BRJ169" s="205"/>
      <c r="BRK169" s="205"/>
      <c r="BRL169" s="205"/>
      <c r="BRM169" s="205"/>
      <c r="BRN169" s="205"/>
      <c r="BRO169" s="205"/>
      <c r="BRP169" s="205"/>
      <c r="BRQ169" s="205"/>
      <c r="BRR169" s="205"/>
      <c r="BRS169" s="205"/>
      <c r="BRT169" s="205"/>
      <c r="BRU169" s="205"/>
      <c r="BRV169" s="205"/>
      <c r="BRW169" s="205"/>
      <c r="BRX169" s="205"/>
      <c r="BRY169" s="205"/>
      <c r="BRZ169" s="205"/>
      <c r="BSA169" s="205"/>
      <c r="BSB169" s="205"/>
      <c r="BSC169" s="205"/>
      <c r="BSD169" s="205"/>
      <c r="BSE169" s="205"/>
      <c r="BSF169" s="205"/>
      <c r="BSG169" s="205"/>
      <c r="BSH169" s="205"/>
      <c r="BSI169" s="205"/>
      <c r="BSJ169" s="205"/>
      <c r="BSK169" s="205"/>
      <c r="BSL169" s="205"/>
      <c r="BSM169" s="205"/>
      <c r="BSN169" s="205"/>
      <c r="BSO169" s="205"/>
      <c r="BSP169" s="205"/>
      <c r="BSQ169" s="205"/>
      <c r="BSR169" s="205"/>
      <c r="BSS169" s="205"/>
      <c r="BST169" s="205"/>
      <c r="BSU169" s="205"/>
      <c r="BSV169" s="205"/>
      <c r="BSW169" s="205"/>
      <c r="BSX169" s="205"/>
      <c r="BSY169" s="205"/>
      <c r="BSZ169" s="205"/>
      <c r="BTA169" s="205"/>
      <c r="BTB169" s="205"/>
      <c r="BTC169" s="205"/>
      <c r="BTD169" s="205"/>
      <c r="BTE169" s="205"/>
      <c r="BTF169" s="205"/>
      <c r="BTG169" s="205"/>
      <c r="BTH169" s="205"/>
      <c r="BTI169" s="205"/>
      <c r="BTJ169" s="205"/>
      <c r="BTK169" s="205"/>
      <c r="BTL169" s="205"/>
      <c r="BTM169" s="205"/>
      <c r="BTN169" s="205"/>
      <c r="BTO169" s="205"/>
      <c r="BTP169" s="205"/>
      <c r="BTQ169" s="205"/>
      <c r="BTR169" s="205"/>
      <c r="BTS169" s="205"/>
      <c r="BTT169" s="205"/>
      <c r="BTU169" s="205"/>
      <c r="BTV169" s="205"/>
      <c r="BTW169" s="205"/>
      <c r="BTX169" s="205"/>
      <c r="BTY169" s="205"/>
      <c r="BTZ169" s="205"/>
      <c r="BUA169" s="205"/>
      <c r="BUB169" s="205"/>
      <c r="BUC169" s="205"/>
      <c r="BUD169" s="205"/>
      <c r="BUE169" s="205"/>
      <c r="BUF169" s="205"/>
      <c r="BUG169" s="205"/>
      <c r="BUH169" s="205"/>
      <c r="BUI169" s="205"/>
      <c r="BUJ169" s="205"/>
      <c r="BUK169" s="205"/>
      <c r="BUL169" s="205"/>
      <c r="BUM169" s="205"/>
      <c r="BUN169" s="205"/>
      <c r="BUO169" s="205"/>
      <c r="BUP169" s="205"/>
      <c r="BUQ169" s="205"/>
      <c r="BUR169" s="205"/>
      <c r="BUS169" s="205"/>
      <c r="BUT169" s="205"/>
      <c r="BUU169" s="205"/>
      <c r="BUV169" s="205"/>
      <c r="BUW169" s="205"/>
      <c r="BUX169" s="205"/>
      <c r="BUY169" s="205"/>
      <c r="BUZ169" s="205"/>
      <c r="BVA169" s="205"/>
      <c r="BVB169" s="205"/>
      <c r="BVC169" s="205"/>
      <c r="BVD169" s="205"/>
      <c r="BVE169" s="205"/>
      <c r="BVF169" s="205"/>
      <c r="BVG169" s="205"/>
      <c r="BVH169" s="205"/>
      <c r="BVI169" s="205"/>
      <c r="BVJ169" s="205"/>
      <c r="BVK169" s="205"/>
      <c r="BVL169" s="205"/>
      <c r="BVM169" s="205"/>
      <c r="BVN169" s="205"/>
      <c r="BVO169" s="205"/>
      <c r="BVP169" s="205"/>
      <c r="BVQ169" s="205"/>
      <c r="BVR169" s="205"/>
      <c r="BVS169" s="205"/>
      <c r="BVT169" s="205"/>
      <c r="BVU169" s="205"/>
      <c r="BVV169" s="205"/>
      <c r="BVW169" s="205"/>
      <c r="BVX169" s="205"/>
      <c r="BVY169" s="205"/>
      <c r="BVZ169" s="205"/>
      <c r="BWA169" s="205"/>
      <c r="BWB169" s="205"/>
      <c r="BWC169" s="205"/>
      <c r="BWD169" s="205"/>
      <c r="BWE169" s="205"/>
      <c r="BWF169" s="205"/>
      <c r="BWG169" s="205"/>
      <c r="BWH169" s="205"/>
      <c r="BWI169" s="205"/>
      <c r="BWJ169" s="205"/>
      <c r="BWK169" s="205"/>
      <c r="BWL169" s="205"/>
      <c r="BWM169" s="205"/>
      <c r="BWN169" s="205"/>
      <c r="BWO169" s="205"/>
      <c r="BWP169" s="205"/>
      <c r="BWQ169" s="205"/>
      <c r="BWR169" s="205"/>
      <c r="BWS169" s="205"/>
      <c r="BWT169" s="205"/>
      <c r="BWU169" s="205"/>
      <c r="BWV169" s="205"/>
      <c r="BWW169" s="205"/>
      <c r="BWX169" s="205"/>
      <c r="BWY169" s="205"/>
      <c r="BWZ169" s="205"/>
      <c r="BXA169" s="205"/>
      <c r="BXB169" s="205"/>
      <c r="BXC169" s="205"/>
      <c r="BXD169" s="205"/>
      <c r="BXE169" s="205"/>
      <c r="BXF169" s="205"/>
      <c r="BXG169" s="205"/>
      <c r="BXH169" s="205"/>
      <c r="BXI169" s="205"/>
      <c r="BXJ169" s="205"/>
      <c r="BXK169" s="205"/>
      <c r="BXL169" s="205"/>
      <c r="BXM169" s="205"/>
      <c r="BXN169" s="205"/>
      <c r="BXO169" s="205"/>
      <c r="BXP169" s="205"/>
      <c r="BXQ169" s="205"/>
      <c r="BXR169" s="205"/>
      <c r="BXS169" s="205"/>
      <c r="BXT169" s="205"/>
      <c r="BXU169" s="205"/>
      <c r="BXV169" s="205"/>
      <c r="BXW169" s="205"/>
      <c r="BXX169" s="205"/>
      <c r="BXY169" s="205"/>
      <c r="BXZ169" s="205"/>
      <c r="BYA169" s="205"/>
      <c r="BYB169" s="205"/>
      <c r="BYC169" s="205"/>
      <c r="BYD169" s="205"/>
      <c r="BYE169" s="205"/>
      <c r="BYF169" s="205"/>
      <c r="BYG169" s="205"/>
      <c r="BYH169" s="205"/>
      <c r="BYI169" s="205"/>
      <c r="BYJ169" s="205"/>
      <c r="BYK169" s="205"/>
      <c r="BYL169" s="205"/>
      <c r="BYM169" s="205"/>
      <c r="BYN169" s="205"/>
      <c r="BYO169" s="205"/>
      <c r="BYP169" s="205"/>
      <c r="BYQ169" s="205"/>
      <c r="BYR169" s="205"/>
      <c r="BYS169" s="205"/>
      <c r="BYT169" s="205"/>
      <c r="BYU169" s="205"/>
      <c r="BYV169" s="205"/>
      <c r="BYW169" s="205"/>
      <c r="BYX169" s="205"/>
      <c r="BYY169" s="205"/>
      <c r="BYZ169" s="205"/>
      <c r="BZA169" s="205"/>
      <c r="BZB169" s="205"/>
      <c r="BZC169" s="205"/>
      <c r="BZD169" s="205"/>
      <c r="BZE169" s="205"/>
      <c r="BZF169" s="205"/>
      <c r="BZG169" s="205"/>
      <c r="BZH169" s="205"/>
      <c r="BZI169" s="205"/>
      <c r="BZJ169" s="205"/>
      <c r="BZK169" s="205"/>
      <c r="BZL169" s="205"/>
      <c r="BZM169" s="205"/>
      <c r="BZN169" s="205"/>
      <c r="BZO169" s="205"/>
      <c r="BZP169" s="205"/>
      <c r="BZQ169" s="205"/>
      <c r="BZR169" s="205"/>
      <c r="BZS169" s="205"/>
      <c r="BZT169" s="205"/>
      <c r="BZU169" s="205"/>
      <c r="BZV169" s="205"/>
      <c r="BZW169" s="205"/>
      <c r="BZX169" s="205"/>
      <c r="BZY169" s="205"/>
      <c r="BZZ169" s="205"/>
      <c r="CAA169" s="205"/>
      <c r="CAB169" s="205"/>
      <c r="CAC169" s="205"/>
      <c r="CAD169" s="205"/>
      <c r="CAE169" s="205"/>
      <c r="CAF169" s="205"/>
      <c r="CAG169" s="205"/>
      <c r="CAH169" s="205"/>
      <c r="CAI169" s="205"/>
      <c r="CAJ169" s="205"/>
      <c r="CAK169" s="205"/>
      <c r="CAL169" s="205"/>
      <c r="CAM169" s="205"/>
      <c r="CAN169" s="205"/>
      <c r="CAO169" s="205"/>
      <c r="CAP169" s="205"/>
      <c r="CAQ169" s="205"/>
      <c r="CAR169" s="205"/>
      <c r="CAS169" s="205"/>
      <c r="CAT169" s="205"/>
      <c r="CAU169" s="205"/>
      <c r="CAV169" s="205"/>
      <c r="CAW169" s="205"/>
      <c r="CAX169" s="205"/>
      <c r="CAY169" s="205"/>
      <c r="CAZ169" s="205"/>
      <c r="CBA169" s="205"/>
      <c r="CBB169" s="205"/>
      <c r="CBC169" s="205"/>
      <c r="CBD169" s="205"/>
      <c r="CBE169" s="205"/>
      <c r="CBF169" s="205"/>
      <c r="CBG169" s="205"/>
      <c r="CBH169" s="205"/>
      <c r="CBI169" s="205"/>
      <c r="CBJ169" s="205"/>
      <c r="CBK169" s="205"/>
      <c r="CBL169" s="205"/>
      <c r="CBM169" s="205"/>
      <c r="CBN169" s="205"/>
      <c r="CBO169" s="205"/>
      <c r="CBP169" s="205"/>
      <c r="CBQ169" s="205"/>
      <c r="CBR169" s="205"/>
      <c r="CBS169" s="205"/>
      <c r="CBT169" s="205"/>
      <c r="CBU169" s="205"/>
      <c r="CBV169" s="205"/>
      <c r="CBW169" s="205"/>
      <c r="CBX169" s="205"/>
      <c r="CBY169" s="205"/>
      <c r="CBZ169" s="205"/>
      <c r="CCA169" s="205"/>
      <c r="CCB169" s="205"/>
      <c r="CCC169" s="205"/>
      <c r="CCD169" s="205"/>
      <c r="CCE169" s="205"/>
      <c r="CCF169" s="205"/>
      <c r="CCG169" s="205"/>
      <c r="CCH169" s="205"/>
      <c r="CCI169" s="205"/>
      <c r="CCJ169" s="205"/>
      <c r="CCK169" s="205"/>
      <c r="CCL169" s="205"/>
      <c r="CCM169" s="205"/>
      <c r="CCN169" s="205"/>
      <c r="CCO169" s="205"/>
      <c r="CCP169" s="205"/>
      <c r="CCQ169" s="205"/>
      <c r="CCR169" s="205"/>
      <c r="CCS169" s="205"/>
      <c r="CCT169" s="205"/>
      <c r="CCU169" s="205"/>
      <c r="CCV169" s="205"/>
      <c r="CCW169" s="205"/>
      <c r="CCX169" s="205"/>
      <c r="CCY169" s="205"/>
      <c r="CCZ169" s="205"/>
      <c r="CDA169" s="205"/>
      <c r="CDB169" s="205"/>
      <c r="CDC169" s="205"/>
      <c r="CDD169" s="205"/>
      <c r="CDE169" s="205"/>
      <c r="CDF169" s="205"/>
      <c r="CDG169" s="205"/>
      <c r="CDH169" s="205"/>
      <c r="CDI169" s="205"/>
      <c r="CDJ169" s="205"/>
      <c r="CDK169" s="205"/>
      <c r="CDL169" s="205"/>
      <c r="CDM169" s="205"/>
      <c r="CDN169" s="205"/>
      <c r="CDO169" s="205"/>
      <c r="CDP169" s="205"/>
      <c r="CDQ169" s="205"/>
      <c r="CDR169" s="205"/>
      <c r="CDS169" s="205"/>
      <c r="CDT169" s="205"/>
      <c r="CDU169" s="205"/>
      <c r="CDV169" s="205"/>
      <c r="CDW169" s="205"/>
      <c r="CDX169" s="205"/>
      <c r="CDY169" s="205"/>
      <c r="CDZ169" s="205"/>
      <c r="CEA169" s="205"/>
      <c r="CEB169" s="205"/>
      <c r="CEC169" s="205"/>
      <c r="CED169" s="205"/>
      <c r="CEE169" s="205"/>
      <c r="CEF169" s="205"/>
      <c r="CEG169" s="205"/>
      <c r="CEH169" s="205"/>
      <c r="CEI169" s="205"/>
      <c r="CEJ169" s="205"/>
      <c r="CEK169" s="205"/>
      <c r="CEL169" s="205"/>
      <c r="CEM169" s="205"/>
      <c r="CEN169" s="205"/>
      <c r="CEO169" s="205"/>
      <c r="CEP169" s="205"/>
      <c r="CEQ169" s="205"/>
      <c r="CER169" s="205"/>
      <c r="CES169" s="205"/>
      <c r="CET169" s="205"/>
      <c r="CEU169" s="205"/>
      <c r="CEV169" s="205"/>
      <c r="CEW169" s="205"/>
      <c r="CEX169" s="205"/>
      <c r="CEY169" s="205"/>
      <c r="CEZ169" s="205"/>
      <c r="CFA169" s="205"/>
      <c r="CFB169" s="205"/>
      <c r="CFC169" s="205"/>
      <c r="CFD169" s="205"/>
      <c r="CFE169" s="205"/>
      <c r="CFF169" s="205"/>
      <c r="CFG169" s="205"/>
      <c r="CFH169" s="205"/>
      <c r="CFI169" s="205"/>
      <c r="CFJ169" s="205"/>
      <c r="CFK169" s="205"/>
      <c r="CFL169" s="205"/>
      <c r="CFM169" s="205"/>
      <c r="CFN169" s="205"/>
      <c r="CFO169" s="205"/>
      <c r="CFP169" s="205"/>
      <c r="CFQ169" s="205"/>
      <c r="CFR169" s="205"/>
      <c r="CFS169" s="205"/>
      <c r="CFT169" s="205"/>
      <c r="CFU169" s="205"/>
      <c r="CFV169" s="205"/>
      <c r="CFW169" s="205"/>
      <c r="CFX169" s="205"/>
      <c r="CFY169" s="205"/>
      <c r="CFZ169" s="205"/>
      <c r="CGA169" s="205"/>
      <c r="CGB169" s="205"/>
      <c r="CGC169" s="205"/>
      <c r="CGD169" s="205"/>
      <c r="CGE169" s="205"/>
      <c r="CGF169" s="205"/>
      <c r="CGG169" s="205"/>
      <c r="CGH169" s="205"/>
      <c r="CGI169" s="205"/>
      <c r="CGJ169" s="205"/>
      <c r="CGK169" s="205"/>
      <c r="CGL169" s="205"/>
      <c r="CGM169" s="205"/>
      <c r="CGN169" s="205"/>
      <c r="CGO169" s="205"/>
      <c r="CGP169" s="205"/>
      <c r="CGQ169" s="205"/>
      <c r="CGR169" s="205"/>
      <c r="CGS169" s="205"/>
      <c r="CGT169" s="205"/>
      <c r="CGU169" s="205"/>
      <c r="CGV169" s="205"/>
      <c r="CGW169" s="205"/>
      <c r="CGX169" s="205"/>
      <c r="CGY169" s="205"/>
      <c r="CGZ169" s="205"/>
      <c r="CHA169" s="205"/>
      <c r="CHB169" s="205"/>
      <c r="CHC169" s="205"/>
      <c r="CHD169" s="205"/>
      <c r="CHE169" s="205"/>
      <c r="CHF169" s="205"/>
      <c r="CHG169" s="205"/>
      <c r="CHH169" s="205"/>
      <c r="CHI169" s="205"/>
      <c r="CHJ169" s="205"/>
      <c r="CHK169" s="205"/>
      <c r="CHL169" s="205"/>
      <c r="CHM169" s="205"/>
      <c r="CHN169" s="205"/>
      <c r="CHO169" s="205"/>
      <c r="CHP169" s="205"/>
      <c r="CHQ169" s="205"/>
      <c r="CHR169" s="205"/>
      <c r="CHS169" s="205"/>
      <c r="CHT169" s="205"/>
      <c r="CHU169" s="205"/>
      <c r="CHV169" s="205"/>
      <c r="CHW169" s="205"/>
      <c r="CHX169" s="205"/>
      <c r="CHY169" s="205"/>
      <c r="CHZ169" s="205"/>
      <c r="CIA169" s="205"/>
      <c r="CIB169" s="205"/>
      <c r="CIC169" s="205"/>
      <c r="CID169" s="205"/>
      <c r="CIE169" s="205"/>
      <c r="CIF169" s="205"/>
      <c r="CIG169" s="205"/>
      <c r="CIH169" s="205"/>
      <c r="CII169" s="205"/>
      <c r="CIJ169" s="205"/>
      <c r="CIK169" s="205"/>
      <c r="CIL169" s="205"/>
      <c r="CIM169" s="205"/>
      <c r="CIN169" s="205"/>
      <c r="CIO169" s="205"/>
      <c r="CIP169" s="205"/>
      <c r="CIQ169" s="205"/>
      <c r="CIR169" s="205"/>
      <c r="CIS169" s="205"/>
      <c r="CIT169" s="205"/>
      <c r="CIU169" s="205"/>
      <c r="CIV169" s="205"/>
      <c r="CIW169" s="205"/>
      <c r="CIX169" s="205"/>
      <c r="CIY169" s="205"/>
      <c r="CIZ169" s="205"/>
      <c r="CJA169" s="205"/>
      <c r="CJB169" s="205"/>
      <c r="CJC169" s="205"/>
      <c r="CJD169" s="205"/>
      <c r="CJE169" s="205"/>
      <c r="CJF169" s="205"/>
      <c r="CJG169" s="205"/>
      <c r="CJH169" s="205"/>
      <c r="CJI169" s="205"/>
      <c r="CJJ169" s="205"/>
      <c r="CJK169" s="205"/>
      <c r="CJL169" s="205"/>
      <c r="CJM169" s="205"/>
      <c r="CJN169" s="205"/>
      <c r="CJO169" s="205"/>
      <c r="CJP169" s="205"/>
      <c r="CJQ169" s="205"/>
      <c r="CJR169" s="205"/>
      <c r="CJS169" s="205"/>
      <c r="CJT169" s="205"/>
      <c r="CJU169" s="205"/>
      <c r="CJV169" s="205"/>
      <c r="CJW169" s="205"/>
      <c r="CJX169" s="205"/>
      <c r="CJY169" s="205"/>
      <c r="CJZ169" s="205"/>
      <c r="CKA169" s="205"/>
      <c r="CKB169" s="205"/>
      <c r="CKC169" s="205"/>
      <c r="CKD169" s="205"/>
      <c r="CKE169" s="205"/>
      <c r="CKF169" s="205"/>
      <c r="CKG169" s="205"/>
      <c r="CKH169" s="205"/>
      <c r="CKI169" s="205"/>
      <c r="CKJ169" s="205"/>
      <c r="CKK169" s="205"/>
      <c r="CKL169" s="205"/>
      <c r="CKM169" s="205"/>
      <c r="CKN169" s="205"/>
      <c r="CKO169" s="205"/>
      <c r="CKP169" s="205"/>
      <c r="CKQ169" s="205"/>
      <c r="CKR169" s="205"/>
      <c r="CKS169" s="205"/>
      <c r="CKT169" s="205"/>
      <c r="CKU169" s="205"/>
      <c r="CKV169" s="205"/>
      <c r="CKW169" s="205"/>
      <c r="CKX169" s="205"/>
      <c r="CKY169" s="205"/>
      <c r="CKZ169" s="205"/>
      <c r="CLA169" s="205"/>
      <c r="CLB169" s="205"/>
      <c r="CLC169" s="205"/>
      <c r="CLD169" s="205"/>
      <c r="CLE169" s="205"/>
      <c r="CLF169" s="205"/>
      <c r="CLG169" s="205"/>
      <c r="CLH169" s="205"/>
      <c r="CLI169" s="205"/>
      <c r="CLJ169" s="205"/>
      <c r="CLK169" s="205"/>
      <c r="CLL169" s="205"/>
      <c r="CLM169" s="205"/>
      <c r="CLN169" s="205"/>
      <c r="CLO169" s="205"/>
      <c r="CLP169" s="205"/>
      <c r="CLQ169" s="205"/>
      <c r="CLR169" s="205"/>
      <c r="CLS169" s="205"/>
      <c r="CLT169" s="205"/>
      <c r="CLU169" s="205"/>
      <c r="CLV169" s="205"/>
      <c r="CLW169" s="205"/>
      <c r="CLX169" s="205"/>
      <c r="CLY169" s="205"/>
      <c r="CLZ169" s="205"/>
      <c r="CMA169" s="205"/>
      <c r="CMB169" s="205"/>
      <c r="CMC169" s="205"/>
      <c r="CMD169" s="205"/>
      <c r="CME169" s="205"/>
      <c r="CMF169" s="205"/>
      <c r="CMG169" s="205"/>
      <c r="CMH169" s="205"/>
      <c r="CMI169" s="205"/>
      <c r="CMJ169" s="205"/>
      <c r="CMK169" s="205"/>
      <c r="CML169" s="205"/>
      <c r="CMM169" s="205"/>
      <c r="CMN169" s="205"/>
      <c r="CMO169" s="205"/>
      <c r="CMP169" s="205"/>
      <c r="CMQ169" s="205"/>
      <c r="CMR169" s="205"/>
      <c r="CMS169" s="205"/>
      <c r="CMT169" s="205"/>
      <c r="CMU169" s="205"/>
      <c r="CMV169" s="205"/>
      <c r="CMW169" s="205"/>
      <c r="CMX169" s="205"/>
      <c r="CMY169" s="205"/>
      <c r="CMZ169" s="205"/>
      <c r="CNA169" s="205"/>
      <c r="CNB169" s="205"/>
      <c r="CNC169" s="205"/>
      <c r="CND169" s="205"/>
      <c r="CNE169" s="205"/>
      <c r="CNF169" s="205"/>
      <c r="CNG169" s="205"/>
      <c r="CNH169" s="205"/>
      <c r="CNI169" s="205"/>
      <c r="CNJ169" s="205"/>
      <c r="CNK169" s="205"/>
      <c r="CNL169" s="205"/>
      <c r="CNM169" s="205"/>
      <c r="CNN169" s="205"/>
      <c r="CNO169" s="205"/>
      <c r="CNP169" s="205"/>
      <c r="CNQ169" s="205"/>
      <c r="CNR169" s="205"/>
      <c r="CNS169" s="205"/>
      <c r="CNT169" s="205"/>
      <c r="CNU169" s="205"/>
      <c r="CNV169" s="205"/>
      <c r="CNW169" s="205"/>
      <c r="CNX169" s="205"/>
      <c r="CNY169" s="205"/>
      <c r="CNZ169" s="205"/>
      <c r="COA169" s="205"/>
      <c r="COB169" s="205"/>
      <c r="COC169" s="205"/>
      <c r="COD169" s="205"/>
      <c r="COE169" s="205"/>
      <c r="COF169" s="205"/>
      <c r="COG169" s="205"/>
      <c r="COH169" s="205"/>
      <c r="COI169" s="205"/>
      <c r="COJ169" s="205"/>
      <c r="COK169" s="205"/>
      <c r="COL169" s="205"/>
      <c r="COM169" s="205"/>
      <c r="CON169" s="205"/>
      <c r="COO169" s="205"/>
      <c r="COP169" s="205"/>
      <c r="COQ169" s="205"/>
      <c r="COR169" s="205"/>
      <c r="COS169" s="205"/>
      <c r="COT169" s="205"/>
      <c r="COU169" s="205"/>
      <c r="COV169" s="205"/>
      <c r="COW169" s="205"/>
      <c r="COX169" s="205"/>
      <c r="COY169" s="205"/>
      <c r="COZ169" s="205"/>
      <c r="CPA169" s="205"/>
      <c r="CPB169" s="205"/>
      <c r="CPC169" s="205"/>
      <c r="CPD169" s="205"/>
      <c r="CPE169" s="205"/>
      <c r="CPF169" s="205"/>
      <c r="CPG169" s="205"/>
      <c r="CPH169" s="205"/>
      <c r="CPI169" s="205"/>
      <c r="CPJ169" s="205"/>
      <c r="CPK169" s="205"/>
      <c r="CPL169" s="205"/>
      <c r="CPM169" s="205"/>
      <c r="CPN169" s="205"/>
      <c r="CPO169" s="205"/>
      <c r="CPP169" s="205"/>
      <c r="CPQ169" s="205"/>
      <c r="CPR169" s="205"/>
      <c r="CPS169" s="205"/>
      <c r="CPT169" s="205"/>
      <c r="CPU169" s="205"/>
      <c r="CPV169" s="205"/>
      <c r="CPW169" s="205"/>
      <c r="CPX169" s="205"/>
      <c r="CPY169" s="205"/>
      <c r="CPZ169" s="205"/>
      <c r="CQA169" s="205"/>
      <c r="CQB169" s="205"/>
      <c r="CQC169" s="205"/>
      <c r="CQD169" s="205"/>
      <c r="CQE169" s="205"/>
      <c r="CQF169" s="205"/>
      <c r="CQG169" s="205"/>
      <c r="CQH169" s="205"/>
      <c r="CQI169" s="205"/>
      <c r="CQJ169" s="205"/>
      <c r="CQK169" s="205"/>
      <c r="CQL169" s="205"/>
      <c r="CQM169" s="205"/>
      <c r="CQN169" s="205"/>
      <c r="CQO169" s="205"/>
      <c r="CQP169" s="205"/>
      <c r="CQQ169" s="205"/>
      <c r="CQR169" s="205"/>
      <c r="CQS169" s="205"/>
      <c r="CQT169" s="205"/>
      <c r="CQU169" s="205"/>
      <c r="CQV169" s="205"/>
      <c r="CQW169" s="205"/>
      <c r="CQX169" s="205"/>
      <c r="CQY169" s="205"/>
      <c r="CQZ169" s="205"/>
      <c r="CRA169" s="205"/>
      <c r="CRB169" s="205"/>
      <c r="CRC169" s="205"/>
      <c r="CRD169" s="205"/>
      <c r="CRE169" s="205"/>
      <c r="CRF169" s="205"/>
      <c r="CRG169" s="205"/>
      <c r="CRH169" s="205"/>
      <c r="CRI169" s="205"/>
      <c r="CRJ169" s="205"/>
      <c r="CRK169" s="205"/>
      <c r="CRL169" s="205"/>
      <c r="CRM169" s="205"/>
      <c r="CRN169" s="205"/>
      <c r="CRO169" s="205"/>
      <c r="CRP169" s="205"/>
      <c r="CRQ169" s="205"/>
      <c r="CRR169" s="205"/>
      <c r="CRS169" s="205"/>
      <c r="CRT169" s="205"/>
      <c r="CRU169" s="205"/>
      <c r="CRV169" s="205"/>
      <c r="CRW169" s="205"/>
      <c r="CRX169" s="205"/>
      <c r="CRY169" s="205"/>
      <c r="CRZ169" s="205"/>
      <c r="CSA169" s="205"/>
      <c r="CSB169" s="205"/>
      <c r="CSC169" s="205"/>
      <c r="CSD169" s="205"/>
      <c r="CSE169" s="205"/>
      <c r="CSF169" s="205"/>
      <c r="CSG169" s="205"/>
      <c r="CSH169" s="205"/>
      <c r="CSI169" s="205"/>
      <c r="CSJ169" s="205"/>
      <c r="CSK169" s="205"/>
      <c r="CSL169" s="205"/>
      <c r="CSM169" s="205"/>
      <c r="CSN169" s="205"/>
      <c r="CSO169" s="205"/>
      <c r="CSP169" s="205"/>
      <c r="CSQ169" s="205"/>
      <c r="CSR169" s="205"/>
      <c r="CSS169" s="205"/>
      <c r="CST169" s="205"/>
      <c r="CSU169" s="205"/>
      <c r="CSV169" s="205"/>
      <c r="CSW169" s="205"/>
      <c r="CSX169" s="205"/>
      <c r="CSY169" s="205"/>
      <c r="CSZ169" s="205"/>
      <c r="CTA169" s="205"/>
      <c r="CTB169" s="205"/>
      <c r="CTC169" s="205"/>
      <c r="CTD169" s="205"/>
      <c r="CTE169" s="205"/>
      <c r="CTF169" s="205"/>
      <c r="CTG169" s="205"/>
      <c r="CTH169" s="205"/>
      <c r="CTI169" s="205"/>
      <c r="CTJ169" s="205"/>
      <c r="CTK169" s="205"/>
      <c r="CTL169" s="205"/>
      <c r="CTM169" s="205"/>
      <c r="CTN169" s="205"/>
      <c r="CTO169" s="205"/>
      <c r="CTP169" s="205"/>
      <c r="CTQ169" s="205"/>
      <c r="CTR169" s="205"/>
      <c r="CTS169" s="205"/>
      <c r="CTT169" s="205"/>
      <c r="CTU169" s="205"/>
      <c r="CTV169" s="205"/>
      <c r="CTW169" s="205"/>
      <c r="CTX169" s="205"/>
      <c r="CTY169" s="205"/>
      <c r="CTZ169" s="205"/>
      <c r="CUA169" s="205"/>
      <c r="CUB169" s="205"/>
      <c r="CUC169" s="205"/>
      <c r="CUD169" s="205"/>
      <c r="CUE169" s="205"/>
      <c r="CUF169" s="205"/>
      <c r="CUG169" s="205"/>
      <c r="CUH169" s="205"/>
      <c r="CUI169" s="205"/>
      <c r="CUJ169" s="205"/>
      <c r="CUK169" s="205"/>
      <c r="CUL169" s="205"/>
      <c r="CUM169" s="205"/>
      <c r="CUN169" s="205"/>
      <c r="CUO169" s="205"/>
      <c r="CUP169" s="205"/>
      <c r="CUQ169" s="205"/>
      <c r="CUR169" s="205"/>
      <c r="CUS169" s="205"/>
      <c r="CUT169" s="205"/>
      <c r="CUU169" s="205"/>
      <c r="CUV169" s="205"/>
      <c r="CUW169" s="205"/>
      <c r="CUX169" s="205"/>
      <c r="CUY169" s="205"/>
      <c r="CUZ169" s="205"/>
      <c r="CVA169" s="205"/>
      <c r="CVB169" s="205"/>
      <c r="CVC169" s="205"/>
      <c r="CVD169" s="205"/>
      <c r="CVE169" s="205"/>
      <c r="CVF169" s="205"/>
      <c r="CVG169" s="205"/>
      <c r="CVH169" s="205"/>
      <c r="CVI169" s="205"/>
      <c r="CVJ169" s="205"/>
      <c r="CVK169" s="205"/>
      <c r="CVL169" s="205"/>
      <c r="CVM169" s="205"/>
      <c r="CVN169" s="205"/>
      <c r="CVO169" s="205"/>
      <c r="CVP169" s="205"/>
      <c r="CVQ169" s="205"/>
      <c r="CVR169" s="205"/>
      <c r="CVS169" s="205"/>
      <c r="CVT169" s="205"/>
      <c r="CVU169" s="205"/>
      <c r="CVV169" s="205"/>
      <c r="CVW169" s="205"/>
      <c r="CVX169" s="205"/>
      <c r="CVY169" s="205"/>
      <c r="CVZ169" s="205"/>
      <c r="CWA169" s="205"/>
      <c r="CWB169" s="205"/>
      <c r="CWC169" s="205"/>
      <c r="CWD169" s="205"/>
      <c r="CWE169" s="205"/>
      <c r="CWF169" s="205"/>
      <c r="CWG169" s="205"/>
      <c r="CWH169" s="205"/>
      <c r="CWI169" s="205"/>
      <c r="CWJ169" s="205"/>
      <c r="CWK169" s="205"/>
      <c r="CWL169" s="205"/>
      <c r="CWM169" s="205"/>
      <c r="CWN169" s="205"/>
      <c r="CWO169" s="205"/>
      <c r="CWP169" s="205"/>
      <c r="CWQ169" s="205"/>
      <c r="CWR169" s="205"/>
      <c r="CWS169" s="205"/>
      <c r="CWT169" s="205"/>
      <c r="CWU169" s="205"/>
      <c r="CWV169" s="205"/>
      <c r="CWW169" s="205"/>
      <c r="CWX169" s="205"/>
      <c r="CWY169" s="205"/>
      <c r="CWZ169" s="205"/>
      <c r="CXA169" s="205"/>
      <c r="CXB169" s="205"/>
      <c r="CXC169" s="205"/>
      <c r="CXD169" s="205"/>
      <c r="CXE169" s="205"/>
      <c r="CXF169" s="205"/>
      <c r="CXG169" s="205"/>
      <c r="CXH169" s="205"/>
      <c r="CXI169" s="205"/>
      <c r="CXJ169" s="205"/>
      <c r="CXK169" s="205"/>
      <c r="CXL169" s="205"/>
      <c r="CXM169" s="205"/>
      <c r="CXN169" s="205"/>
      <c r="CXO169" s="205"/>
      <c r="CXP169" s="205"/>
      <c r="CXQ169" s="205"/>
      <c r="CXR169" s="205"/>
      <c r="CXS169" s="205"/>
      <c r="CXT169" s="205"/>
      <c r="CXU169" s="205"/>
      <c r="CXV169" s="205"/>
      <c r="CXW169" s="205"/>
      <c r="CXX169" s="205"/>
      <c r="CXY169" s="205"/>
      <c r="CXZ169" s="205"/>
      <c r="CYA169" s="205"/>
      <c r="CYB169" s="205"/>
      <c r="CYC169" s="205"/>
      <c r="CYD169" s="205"/>
      <c r="CYE169" s="205"/>
      <c r="CYF169" s="205"/>
      <c r="CYG169" s="205"/>
      <c r="CYH169" s="205"/>
      <c r="CYI169" s="205"/>
      <c r="CYJ169" s="205"/>
      <c r="CYK169" s="205"/>
      <c r="CYL169" s="205"/>
      <c r="CYM169" s="205"/>
      <c r="CYN169" s="205"/>
      <c r="CYO169" s="205"/>
      <c r="CYP169" s="205"/>
      <c r="CYQ169" s="205"/>
      <c r="CYR169" s="205"/>
      <c r="CYS169" s="205"/>
      <c r="CYT169" s="205"/>
      <c r="CYU169" s="205"/>
      <c r="CYV169" s="205"/>
      <c r="CYW169" s="205"/>
      <c r="CYX169" s="205"/>
      <c r="CYY169" s="205"/>
      <c r="CYZ169" s="205"/>
      <c r="CZA169" s="205"/>
      <c r="CZB169" s="205"/>
      <c r="CZC169" s="205"/>
      <c r="CZD169" s="205"/>
      <c r="CZE169" s="205"/>
      <c r="CZF169" s="205"/>
      <c r="CZG169" s="205"/>
      <c r="CZH169" s="205"/>
      <c r="CZI169" s="205"/>
      <c r="CZJ169" s="205"/>
      <c r="CZK169" s="205"/>
      <c r="CZL169" s="205"/>
      <c r="CZM169" s="205"/>
      <c r="CZN169" s="205"/>
      <c r="CZO169" s="205"/>
      <c r="CZP169" s="205"/>
      <c r="CZQ169" s="205"/>
      <c r="CZR169" s="205"/>
      <c r="CZS169" s="205"/>
      <c r="CZT169" s="205"/>
      <c r="CZU169" s="205"/>
      <c r="CZV169" s="205"/>
      <c r="CZW169" s="205"/>
      <c r="CZX169" s="205"/>
      <c r="CZY169" s="205"/>
      <c r="CZZ169" s="205"/>
      <c r="DAA169" s="205"/>
      <c r="DAB169" s="205"/>
      <c r="DAC169" s="205"/>
      <c r="DAD169" s="205"/>
      <c r="DAE169" s="205"/>
      <c r="DAF169" s="205"/>
      <c r="DAG169" s="205"/>
      <c r="DAH169" s="205"/>
      <c r="DAI169" s="205"/>
      <c r="DAJ169" s="205"/>
      <c r="DAK169" s="205"/>
      <c r="DAL169" s="205"/>
      <c r="DAM169" s="205"/>
      <c r="DAN169" s="205"/>
      <c r="DAO169" s="205"/>
      <c r="DAP169" s="205"/>
      <c r="DAQ169" s="205"/>
      <c r="DAR169" s="205"/>
      <c r="DAS169" s="205"/>
      <c r="DAT169" s="205"/>
      <c r="DAU169" s="205"/>
      <c r="DAV169" s="205"/>
      <c r="DAW169" s="205"/>
      <c r="DAX169" s="205"/>
      <c r="DAY169" s="205"/>
      <c r="DAZ169" s="205"/>
      <c r="DBA169" s="205"/>
      <c r="DBB169" s="205"/>
      <c r="DBC169" s="205"/>
      <c r="DBD169" s="205"/>
      <c r="DBE169" s="205"/>
      <c r="DBF169" s="205"/>
      <c r="DBG169" s="205"/>
      <c r="DBH169" s="205"/>
      <c r="DBI169" s="205"/>
      <c r="DBJ169" s="205"/>
      <c r="DBK169" s="205"/>
      <c r="DBL169" s="205"/>
      <c r="DBM169" s="205"/>
      <c r="DBN169" s="205"/>
      <c r="DBO169" s="205"/>
      <c r="DBP169" s="205"/>
      <c r="DBQ169" s="205"/>
      <c r="DBR169" s="205"/>
      <c r="DBS169" s="205"/>
      <c r="DBT169" s="205"/>
      <c r="DBU169" s="205"/>
      <c r="DBV169" s="205"/>
      <c r="DBW169" s="205"/>
      <c r="DBX169" s="205"/>
      <c r="DBY169" s="205"/>
      <c r="DBZ169" s="205"/>
      <c r="DCA169" s="205"/>
      <c r="DCB169" s="205"/>
      <c r="DCC169" s="205"/>
      <c r="DCD169" s="205"/>
      <c r="DCE169" s="205"/>
      <c r="DCF169" s="205"/>
      <c r="DCG169" s="205"/>
      <c r="DCH169" s="205"/>
      <c r="DCI169" s="205"/>
      <c r="DCJ169" s="205"/>
      <c r="DCK169" s="205"/>
      <c r="DCL169" s="205"/>
      <c r="DCM169" s="205"/>
      <c r="DCN169" s="205"/>
      <c r="DCO169" s="205"/>
      <c r="DCP169" s="205"/>
      <c r="DCQ169" s="205"/>
      <c r="DCR169" s="205"/>
      <c r="DCS169" s="205"/>
      <c r="DCT169" s="205"/>
      <c r="DCU169" s="205"/>
      <c r="DCV169" s="205"/>
      <c r="DCW169" s="205"/>
      <c r="DCX169" s="205"/>
      <c r="DCY169" s="205"/>
      <c r="DCZ169" s="205"/>
      <c r="DDA169" s="205"/>
      <c r="DDB169" s="205"/>
      <c r="DDC169" s="205"/>
      <c r="DDD169" s="205"/>
      <c r="DDE169" s="205"/>
      <c r="DDF169" s="205"/>
      <c r="DDG169" s="205"/>
      <c r="DDH169" s="205"/>
      <c r="DDI169" s="205"/>
      <c r="DDJ169" s="205"/>
      <c r="DDK169" s="205"/>
      <c r="DDL169" s="205"/>
      <c r="DDM169" s="205"/>
      <c r="DDN169" s="205"/>
      <c r="DDO169" s="205"/>
      <c r="DDP169" s="205"/>
      <c r="DDQ169" s="205"/>
      <c r="DDR169" s="205"/>
      <c r="DDS169" s="205"/>
      <c r="DDT169" s="205"/>
      <c r="DDU169" s="205"/>
      <c r="DDV169" s="205"/>
      <c r="DDW169" s="205"/>
      <c r="DDX169" s="205"/>
      <c r="DDY169" s="205"/>
      <c r="DDZ169" s="205"/>
      <c r="DEA169" s="205"/>
      <c r="DEB169" s="205"/>
      <c r="DEC169" s="205"/>
      <c r="DED169" s="205"/>
      <c r="DEE169" s="205"/>
      <c r="DEF169" s="205"/>
      <c r="DEG169" s="205"/>
      <c r="DEH169" s="205"/>
      <c r="DEI169" s="205"/>
      <c r="DEJ169" s="205"/>
      <c r="DEK169" s="205"/>
      <c r="DEL169" s="205"/>
      <c r="DEM169" s="205"/>
      <c r="DEN169" s="205"/>
      <c r="DEO169" s="205"/>
      <c r="DEP169" s="205"/>
      <c r="DEQ169" s="205"/>
      <c r="DER169" s="205"/>
      <c r="DES169" s="205"/>
      <c r="DET169" s="205"/>
      <c r="DEU169" s="205"/>
      <c r="DEV169" s="205"/>
      <c r="DEW169" s="205"/>
      <c r="DEX169" s="205"/>
      <c r="DEY169" s="205"/>
      <c r="DEZ169" s="205"/>
      <c r="DFA169" s="205"/>
      <c r="DFB169" s="205"/>
      <c r="DFC169" s="205"/>
      <c r="DFD169" s="205"/>
      <c r="DFE169" s="205"/>
      <c r="DFF169" s="205"/>
      <c r="DFG169" s="205"/>
      <c r="DFH169" s="205"/>
      <c r="DFI169" s="205"/>
      <c r="DFJ169" s="205"/>
      <c r="DFK169" s="205"/>
      <c r="DFL169" s="205"/>
      <c r="DFM169" s="205"/>
      <c r="DFN169" s="205"/>
      <c r="DFO169" s="205"/>
      <c r="DFP169" s="205"/>
      <c r="DFQ169" s="205"/>
      <c r="DFR169" s="205"/>
      <c r="DFS169" s="205"/>
      <c r="DFT169" s="205"/>
      <c r="DFU169" s="205"/>
      <c r="DFV169" s="205"/>
      <c r="DFW169" s="205"/>
      <c r="DFX169" s="205"/>
      <c r="DFY169" s="205"/>
      <c r="DFZ169" s="205"/>
      <c r="DGA169" s="205"/>
      <c r="DGB169" s="205"/>
      <c r="DGC169" s="205"/>
      <c r="DGD169" s="205"/>
      <c r="DGE169" s="205"/>
      <c r="DGF169" s="205"/>
      <c r="DGG169" s="205"/>
      <c r="DGH169" s="205"/>
      <c r="DGI169" s="205"/>
      <c r="DGJ169" s="205"/>
      <c r="DGK169" s="205"/>
      <c r="DGL169" s="205"/>
      <c r="DGM169" s="205"/>
      <c r="DGN169" s="205"/>
      <c r="DGO169" s="205"/>
      <c r="DGP169" s="205"/>
      <c r="DGQ169" s="205"/>
      <c r="DGR169" s="205"/>
      <c r="DGS169" s="205"/>
      <c r="DGT169" s="205"/>
      <c r="DGU169" s="205"/>
      <c r="DGV169" s="205"/>
      <c r="DGW169" s="205"/>
      <c r="DGX169" s="205"/>
      <c r="DGY169" s="205"/>
      <c r="DGZ169" s="205"/>
      <c r="DHA169" s="205"/>
      <c r="DHB169" s="205"/>
      <c r="DHC169" s="205"/>
      <c r="DHD169" s="205"/>
      <c r="DHE169" s="205"/>
      <c r="DHF169" s="205"/>
      <c r="DHG169" s="205"/>
      <c r="DHH169" s="205"/>
      <c r="DHI169" s="205"/>
      <c r="DHJ169" s="205"/>
      <c r="DHK169" s="205"/>
      <c r="DHL169" s="205"/>
      <c r="DHM169" s="205"/>
      <c r="DHN169" s="205"/>
      <c r="DHO169" s="205"/>
      <c r="DHP169" s="205"/>
      <c r="DHQ169" s="205"/>
      <c r="DHR169" s="205"/>
      <c r="DHS169" s="205"/>
      <c r="DHT169" s="205"/>
      <c r="DHU169" s="205"/>
      <c r="DHV169" s="205"/>
      <c r="DHW169" s="205"/>
      <c r="DHX169" s="205"/>
      <c r="DHY169" s="205"/>
      <c r="DHZ169" s="205"/>
      <c r="DIA169" s="205"/>
      <c r="DIB169" s="205"/>
      <c r="DIC169" s="205"/>
      <c r="DID169" s="205"/>
      <c r="DIE169" s="205"/>
      <c r="DIF169" s="205"/>
      <c r="DIG169" s="205"/>
      <c r="DIH169" s="205"/>
      <c r="DII169" s="205"/>
      <c r="DIJ169" s="205"/>
      <c r="DIK169" s="205"/>
      <c r="DIL169" s="205"/>
      <c r="DIM169" s="205"/>
      <c r="DIN169" s="205"/>
      <c r="DIO169" s="205"/>
      <c r="DIP169" s="205"/>
      <c r="DIQ169" s="205"/>
      <c r="DIR169" s="205"/>
      <c r="DIS169" s="205"/>
      <c r="DIT169" s="205"/>
      <c r="DIU169" s="205"/>
      <c r="DIV169" s="205"/>
      <c r="DIW169" s="205"/>
      <c r="DIX169" s="205"/>
      <c r="DIY169" s="205"/>
      <c r="DIZ169" s="205"/>
      <c r="DJA169" s="205"/>
      <c r="DJB169" s="205"/>
      <c r="DJC169" s="205"/>
      <c r="DJD169" s="205"/>
      <c r="DJE169" s="205"/>
      <c r="DJF169" s="205"/>
      <c r="DJG169" s="205"/>
      <c r="DJH169" s="205"/>
      <c r="DJI169" s="205"/>
      <c r="DJJ169" s="205"/>
      <c r="DJK169" s="205"/>
      <c r="DJL169" s="205"/>
      <c r="DJM169" s="205"/>
      <c r="DJN169" s="205"/>
      <c r="DJO169" s="205"/>
      <c r="DJP169" s="205"/>
      <c r="DJQ169" s="205"/>
      <c r="DJR169" s="205"/>
      <c r="DJS169" s="205"/>
      <c r="DJT169" s="205"/>
      <c r="DJU169" s="205"/>
      <c r="DJV169" s="205"/>
      <c r="DJW169" s="205"/>
      <c r="DJX169" s="205"/>
      <c r="DJY169" s="205"/>
      <c r="DJZ169" s="205"/>
      <c r="DKA169" s="205"/>
      <c r="DKB169" s="205"/>
      <c r="DKC169" s="205"/>
      <c r="DKD169" s="205"/>
      <c r="DKE169" s="205"/>
      <c r="DKF169" s="205"/>
      <c r="DKG169" s="205"/>
      <c r="DKH169" s="205"/>
      <c r="DKI169" s="205"/>
      <c r="DKJ169" s="205"/>
      <c r="DKK169" s="205"/>
      <c r="DKL169" s="205"/>
      <c r="DKM169" s="205"/>
      <c r="DKN169" s="205"/>
      <c r="DKO169" s="205"/>
      <c r="DKP169" s="205"/>
      <c r="DKQ169" s="205"/>
      <c r="DKR169" s="205"/>
      <c r="DKS169" s="205"/>
      <c r="DKT169" s="205"/>
      <c r="DKU169" s="205"/>
      <c r="DKV169" s="205"/>
      <c r="DKW169" s="205"/>
      <c r="DKX169" s="205"/>
      <c r="DKY169" s="205"/>
      <c r="DKZ169" s="205"/>
      <c r="DLA169" s="205"/>
      <c r="DLB169" s="205"/>
      <c r="DLC169" s="205"/>
      <c r="DLD169" s="205"/>
      <c r="DLE169" s="205"/>
      <c r="DLF169" s="205"/>
      <c r="DLG169" s="205"/>
      <c r="DLH169" s="205"/>
      <c r="DLI169" s="205"/>
      <c r="DLJ169" s="205"/>
      <c r="DLK169" s="205"/>
      <c r="DLL169" s="205"/>
      <c r="DLM169" s="205"/>
      <c r="DLN169" s="205"/>
      <c r="DLO169" s="205"/>
      <c r="DLP169" s="205"/>
      <c r="DLQ169" s="205"/>
      <c r="DLR169" s="205"/>
      <c r="DLS169" s="205"/>
      <c r="DLT169" s="205"/>
      <c r="DLU169" s="205"/>
      <c r="DLV169" s="205"/>
      <c r="DLW169" s="205"/>
      <c r="DLX169" s="205"/>
      <c r="DLY169" s="205"/>
      <c r="DLZ169" s="205"/>
      <c r="DMA169" s="205"/>
      <c r="DMB169" s="205"/>
      <c r="DMC169" s="205"/>
      <c r="DMD169" s="205"/>
      <c r="DME169" s="205"/>
      <c r="DMF169" s="205"/>
      <c r="DMG169" s="205"/>
      <c r="DMH169" s="205"/>
      <c r="DMI169" s="205"/>
      <c r="DMJ169" s="205"/>
      <c r="DMK169" s="205"/>
      <c r="DML169" s="205"/>
      <c r="DMM169" s="205"/>
      <c r="DMN169" s="205"/>
      <c r="DMO169" s="205"/>
      <c r="DMP169" s="205"/>
      <c r="DMQ169" s="205"/>
      <c r="DMR169" s="205"/>
      <c r="DMS169" s="205"/>
      <c r="DMT169" s="205"/>
      <c r="DMU169" s="205"/>
      <c r="DMV169" s="205"/>
      <c r="DMW169" s="205"/>
      <c r="DMX169" s="205"/>
      <c r="DMY169" s="205"/>
      <c r="DMZ169" s="205"/>
      <c r="DNA169" s="205"/>
      <c r="DNB169" s="205"/>
      <c r="DNC169" s="205"/>
      <c r="DND169" s="205"/>
      <c r="DNE169" s="205"/>
      <c r="DNF169" s="205"/>
      <c r="DNG169" s="205"/>
      <c r="DNH169" s="205"/>
      <c r="DNI169" s="205"/>
      <c r="DNJ169" s="205"/>
      <c r="DNK169" s="205"/>
      <c r="DNL169" s="205"/>
      <c r="DNM169" s="205"/>
      <c r="DNN169" s="205"/>
      <c r="DNO169" s="205"/>
      <c r="DNP169" s="205"/>
      <c r="DNQ169" s="205"/>
      <c r="DNR169" s="205"/>
      <c r="DNS169" s="205"/>
      <c r="DNT169" s="205"/>
      <c r="DNU169" s="205"/>
      <c r="DNV169" s="205"/>
      <c r="DNW169" s="205"/>
      <c r="DNX169" s="205"/>
      <c r="DNY169" s="205"/>
      <c r="DNZ169" s="205"/>
      <c r="DOA169" s="205"/>
      <c r="DOB169" s="205"/>
      <c r="DOC169" s="205"/>
      <c r="DOD169" s="205"/>
      <c r="DOE169" s="205"/>
      <c r="DOF169" s="205"/>
      <c r="DOG169" s="205"/>
      <c r="DOH169" s="205"/>
      <c r="DOI169" s="205"/>
      <c r="DOJ169" s="205"/>
      <c r="DOK169" s="205"/>
      <c r="DOL169" s="205"/>
      <c r="DOM169" s="205"/>
      <c r="DON169" s="205"/>
      <c r="DOO169" s="205"/>
      <c r="DOP169" s="205"/>
      <c r="DOQ169" s="205"/>
      <c r="DOR169" s="205"/>
      <c r="DOS169" s="205"/>
      <c r="DOT169" s="205"/>
      <c r="DOU169" s="205"/>
      <c r="DOV169" s="205"/>
      <c r="DOW169" s="205"/>
      <c r="DOX169" s="205"/>
      <c r="DOY169" s="205"/>
      <c r="DOZ169" s="205"/>
      <c r="DPA169" s="205"/>
      <c r="DPB169" s="205"/>
      <c r="DPC169" s="205"/>
      <c r="DPD169" s="205"/>
      <c r="DPE169" s="205"/>
      <c r="DPF169" s="205"/>
      <c r="DPG169" s="205"/>
      <c r="DPH169" s="205"/>
      <c r="DPI169" s="205"/>
      <c r="DPJ169" s="205"/>
      <c r="DPK169" s="205"/>
      <c r="DPL169" s="205"/>
      <c r="DPM169" s="205"/>
      <c r="DPN169" s="205"/>
      <c r="DPO169" s="205"/>
      <c r="DPP169" s="205"/>
      <c r="DPQ169" s="205"/>
      <c r="DPR169" s="205"/>
      <c r="DPS169" s="205"/>
      <c r="DPT169" s="205"/>
      <c r="DPU169" s="205"/>
      <c r="DPV169" s="205"/>
      <c r="DPW169" s="205"/>
      <c r="DPX169" s="205"/>
      <c r="DPY169" s="205"/>
      <c r="DPZ169" s="205"/>
      <c r="DQA169" s="205"/>
      <c r="DQB169" s="205"/>
      <c r="DQC169" s="205"/>
      <c r="DQD169" s="205"/>
      <c r="DQE169" s="205"/>
      <c r="DQF169" s="205"/>
      <c r="DQG169" s="205"/>
      <c r="DQH169" s="205"/>
      <c r="DQI169" s="205"/>
      <c r="DQJ169" s="205"/>
      <c r="DQK169" s="205"/>
      <c r="DQL169" s="205"/>
      <c r="DQM169" s="205"/>
      <c r="DQN169" s="205"/>
      <c r="DQO169" s="205"/>
      <c r="DQP169" s="205"/>
      <c r="DQQ169" s="205"/>
      <c r="DQR169" s="205"/>
      <c r="DQS169" s="205"/>
      <c r="DQT169" s="205"/>
      <c r="DQU169" s="205"/>
      <c r="DQV169" s="205"/>
      <c r="DQW169" s="205"/>
      <c r="DQX169" s="205"/>
      <c r="DQY169" s="205"/>
      <c r="DQZ169" s="205"/>
      <c r="DRA169" s="205"/>
      <c r="DRB169" s="205"/>
      <c r="DRC169" s="205"/>
      <c r="DRD169" s="205"/>
      <c r="DRE169" s="205"/>
      <c r="DRF169" s="205"/>
      <c r="DRG169" s="205"/>
      <c r="DRH169" s="205"/>
      <c r="DRI169" s="205"/>
      <c r="DRJ169" s="205"/>
      <c r="DRK169" s="205"/>
      <c r="DRL169" s="205"/>
      <c r="DRM169" s="205"/>
      <c r="DRN169" s="205"/>
      <c r="DRO169" s="205"/>
      <c r="DRP169" s="205"/>
      <c r="DRQ169" s="205"/>
      <c r="DRR169" s="205"/>
      <c r="DRS169" s="205"/>
      <c r="DRT169" s="205"/>
      <c r="DRU169" s="205"/>
      <c r="DRV169" s="205"/>
      <c r="DRW169" s="205"/>
      <c r="DRX169" s="205"/>
      <c r="DRY169" s="205"/>
      <c r="DRZ169" s="205"/>
      <c r="DSA169" s="205"/>
      <c r="DSB169" s="205"/>
      <c r="DSC169" s="205"/>
      <c r="DSD169" s="205"/>
      <c r="DSE169" s="205"/>
      <c r="DSF169" s="205"/>
      <c r="DSG169" s="205"/>
      <c r="DSH169" s="205"/>
      <c r="DSI169" s="205"/>
      <c r="DSJ169" s="205"/>
      <c r="DSK169" s="205"/>
      <c r="DSL169" s="205"/>
      <c r="DSM169" s="205"/>
      <c r="DSN169" s="205"/>
      <c r="DSO169" s="205"/>
      <c r="DSP169" s="205"/>
      <c r="DSQ169" s="205"/>
      <c r="DSR169" s="205"/>
      <c r="DSS169" s="205"/>
      <c r="DST169" s="205"/>
      <c r="DSU169" s="205"/>
      <c r="DSV169" s="205"/>
      <c r="DSW169" s="205"/>
      <c r="DSX169" s="205"/>
      <c r="DSY169" s="205"/>
      <c r="DSZ169" s="205"/>
      <c r="DTA169" s="205"/>
      <c r="DTB169" s="205"/>
      <c r="DTC169" s="205"/>
      <c r="DTD169" s="205"/>
      <c r="DTE169" s="205"/>
      <c r="DTF169" s="205"/>
      <c r="DTG169" s="205"/>
      <c r="DTH169" s="205"/>
      <c r="DTI169" s="205"/>
      <c r="DTJ169" s="205"/>
      <c r="DTK169" s="205"/>
      <c r="DTL169" s="205"/>
      <c r="DTM169" s="205"/>
      <c r="DTN169" s="205"/>
      <c r="DTO169" s="205"/>
      <c r="DTP169" s="205"/>
      <c r="DTQ169" s="205"/>
      <c r="DTR169" s="205"/>
      <c r="DTS169" s="205"/>
      <c r="DTT169" s="205"/>
      <c r="DTU169" s="205"/>
      <c r="DTV169" s="205"/>
      <c r="DTW169" s="205"/>
      <c r="DTX169" s="205"/>
      <c r="DTY169" s="205"/>
      <c r="DTZ169" s="205"/>
      <c r="DUA169" s="205"/>
      <c r="DUB169" s="205"/>
      <c r="DUC169" s="205"/>
      <c r="DUD169" s="205"/>
      <c r="DUE169" s="205"/>
      <c r="DUF169" s="205"/>
      <c r="DUG169" s="205"/>
      <c r="DUH169" s="205"/>
      <c r="DUI169" s="205"/>
      <c r="DUJ169" s="205"/>
      <c r="DUK169" s="205"/>
      <c r="DUL169" s="205"/>
      <c r="DUM169" s="205"/>
      <c r="DUN169" s="205"/>
      <c r="DUO169" s="205"/>
      <c r="DUP169" s="205"/>
      <c r="DUQ169" s="205"/>
      <c r="DUR169" s="205"/>
      <c r="DUS169" s="205"/>
      <c r="DUT169" s="205"/>
      <c r="DUU169" s="205"/>
      <c r="DUV169" s="205"/>
      <c r="DUW169" s="205"/>
      <c r="DUX169" s="205"/>
      <c r="DUY169" s="205"/>
      <c r="DUZ169" s="205"/>
      <c r="DVA169" s="205"/>
      <c r="DVB169" s="205"/>
      <c r="DVC169" s="205"/>
      <c r="DVD169" s="205"/>
      <c r="DVE169" s="205"/>
      <c r="DVF169" s="205"/>
      <c r="DVG169" s="205"/>
      <c r="DVH169" s="205"/>
      <c r="DVI169" s="205"/>
      <c r="DVJ169" s="205"/>
      <c r="DVK169" s="205"/>
      <c r="DVL169" s="205"/>
      <c r="DVM169" s="205"/>
      <c r="DVN169" s="205"/>
      <c r="DVO169" s="205"/>
      <c r="DVP169" s="205"/>
      <c r="DVQ169" s="205"/>
      <c r="DVR169" s="205"/>
      <c r="DVS169" s="205"/>
      <c r="DVT169" s="205"/>
      <c r="DVU169" s="205"/>
      <c r="DVV169" s="205"/>
      <c r="DVW169" s="205"/>
      <c r="DVX169" s="205"/>
      <c r="DVY169" s="205"/>
      <c r="DVZ169" s="205"/>
      <c r="DWA169" s="205"/>
      <c r="DWB169" s="205"/>
      <c r="DWC169" s="205"/>
      <c r="DWD169" s="205"/>
      <c r="DWE169" s="205"/>
      <c r="DWF169" s="205"/>
      <c r="DWG169" s="205"/>
      <c r="DWH169" s="205"/>
      <c r="DWI169" s="205"/>
      <c r="DWJ169" s="205"/>
      <c r="DWK169" s="205"/>
      <c r="DWL169" s="205"/>
      <c r="DWM169" s="205"/>
      <c r="DWN169" s="205"/>
      <c r="DWO169" s="205"/>
      <c r="DWP169" s="205"/>
      <c r="DWQ169" s="205"/>
      <c r="DWR169" s="205"/>
      <c r="DWS169" s="205"/>
      <c r="DWT169" s="205"/>
      <c r="DWU169" s="205"/>
      <c r="DWV169" s="205"/>
      <c r="DWW169" s="205"/>
      <c r="DWX169" s="205"/>
      <c r="DWY169" s="205"/>
      <c r="DWZ169" s="205"/>
      <c r="DXA169" s="205"/>
      <c r="DXB169" s="205"/>
      <c r="DXC169" s="205"/>
      <c r="DXD169" s="205"/>
      <c r="DXE169" s="205"/>
      <c r="DXF169" s="205"/>
      <c r="DXG169" s="205"/>
      <c r="DXH169" s="205"/>
      <c r="DXI169" s="205"/>
      <c r="DXJ169" s="205"/>
      <c r="DXK169" s="205"/>
      <c r="DXL169" s="205"/>
      <c r="DXM169" s="205"/>
      <c r="DXN169" s="205"/>
      <c r="DXO169" s="205"/>
      <c r="DXP169" s="205"/>
      <c r="DXQ169" s="205"/>
      <c r="DXR169" s="205"/>
      <c r="DXS169" s="205"/>
      <c r="DXT169" s="205"/>
      <c r="DXU169" s="205"/>
      <c r="DXV169" s="205"/>
      <c r="DXW169" s="205"/>
      <c r="DXX169" s="205"/>
      <c r="DXY169" s="205"/>
      <c r="DXZ169" s="205"/>
      <c r="DYA169" s="205"/>
      <c r="DYB169" s="205"/>
      <c r="DYC169" s="205"/>
      <c r="DYD169" s="205"/>
      <c r="DYE169" s="205"/>
      <c r="DYF169" s="205"/>
      <c r="DYG169" s="205"/>
      <c r="DYH169" s="205"/>
      <c r="DYI169" s="205"/>
      <c r="DYJ169" s="205"/>
      <c r="DYK169" s="205"/>
      <c r="DYL169" s="205"/>
      <c r="DYM169" s="205"/>
      <c r="DYN169" s="205"/>
      <c r="DYO169" s="205"/>
      <c r="DYP169" s="205"/>
      <c r="DYQ169" s="205"/>
      <c r="DYR169" s="205"/>
      <c r="DYS169" s="205"/>
      <c r="DYT169" s="205"/>
      <c r="DYU169" s="205"/>
      <c r="DYV169" s="205"/>
      <c r="DYW169" s="205"/>
      <c r="DYX169" s="205"/>
      <c r="DYY169" s="205"/>
      <c r="DYZ169" s="205"/>
      <c r="DZA169" s="205"/>
      <c r="DZB169" s="205"/>
      <c r="DZC169" s="205"/>
      <c r="DZD169" s="205"/>
      <c r="DZE169" s="205"/>
      <c r="DZF169" s="205"/>
      <c r="DZG169" s="205"/>
      <c r="DZH169" s="205"/>
      <c r="DZI169" s="205"/>
      <c r="DZJ169" s="205"/>
      <c r="DZK169" s="205"/>
      <c r="DZL169" s="205"/>
      <c r="DZM169" s="205"/>
      <c r="DZN169" s="205"/>
      <c r="DZO169" s="205"/>
      <c r="DZP169" s="205"/>
      <c r="DZQ169" s="205"/>
      <c r="DZR169" s="205"/>
      <c r="DZS169" s="205"/>
      <c r="DZT169" s="205"/>
      <c r="DZU169" s="205"/>
      <c r="DZV169" s="205"/>
      <c r="DZW169" s="205"/>
      <c r="DZX169" s="205"/>
      <c r="DZY169" s="205"/>
      <c r="DZZ169" s="205"/>
      <c r="EAA169" s="205"/>
      <c r="EAB169" s="205"/>
      <c r="EAC169" s="205"/>
      <c r="EAD169" s="205"/>
      <c r="EAE169" s="205"/>
      <c r="EAF169" s="205"/>
      <c r="EAG169" s="205"/>
      <c r="EAH169" s="205"/>
      <c r="EAI169" s="205"/>
      <c r="EAJ169" s="205"/>
      <c r="EAK169" s="205"/>
      <c r="EAL169" s="205"/>
      <c r="EAM169" s="205"/>
      <c r="EAN169" s="205"/>
      <c r="EAO169" s="205"/>
      <c r="EAP169" s="205"/>
      <c r="EAQ169" s="205"/>
      <c r="EAR169" s="205"/>
      <c r="EAS169" s="205"/>
      <c r="EAT169" s="205"/>
      <c r="EAU169" s="205"/>
      <c r="EAV169" s="205"/>
      <c r="EAW169" s="205"/>
      <c r="EAX169" s="205"/>
      <c r="EAY169" s="205"/>
      <c r="EAZ169" s="205"/>
      <c r="EBA169" s="205"/>
      <c r="EBB169" s="205"/>
      <c r="EBC169" s="205"/>
      <c r="EBD169" s="205"/>
      <c r="EBE169" s="205"/>
      <c r="EBF169" s="205"/>
      <c r="EBG169" s="205"/>
      <c r="EBH169" s="205"/>
      <c r="EBI169" s="205"/>
      <c r="EBJ169" s="205"/>
      <c r="EBK169" s="205"/>
      <c r="EBL169" s="205"/>
      <c r="EBM169" s="205"/>
      <c r="EBN169" s="205"/>
      <c r="EBO169" s="205"/>
      <c r="EBP169" s="205"/>
      <c r="EBQ169" s="205"/>
      <c r="EBR169" s="205"/>
      <c r="EBS169" s="205"/>
      <c r="EBT169" s="205"/>
      <c r="EBU169" s="205"/>
      <c r="EBV169" s="205"/>
      <c r="EBW169" s="205"/>
      <c r="EBX169" s="205"/>
      <c r="EBY169" s="205"/>
      <c r="EBZ169" s="205"/>
      <c r="ECA169" s="205"/>
      <c r="ECB169" s="205"/>
      <c r="ECC169" s="205"/>
      <c r="ECD169" s="205"/>
      <c r="ECE169" s="205"/>
      <c r="ECF169" s="205"/>
      <c r="ECG169" s="205"/>
      <c r="ECH169" s="205"/>
      <c r="ECI169" s="205"/>
      <c r="ECJ169" s="205"/>
      <c r="ECK169" s="205"/>
      <c r="ECL169" s="205"/>
      <c r="ECM169" s="205"/>
      <c r="ECN169" s="205"/>
      <c r="ECO169" s="205"/>
      <c r="ECP169" s="205"/>
      <c r="ECQ169" s="205"/>
      <c r="ECR169" s="205"/>
      <c r="ECS169" s="205"/>
      <c r="ECT169" s="205"/>
      <c r="ECU169" s="205"/>
      <c r="ECV169" s="205"/>
      <c r="ECW169" s="205"/>
      <c r="ECX169" s="205"/>
      <c r="ECY169" s="205"/>
      <c r="ECZ169" s="205"/>
      <c r="EDA169" s="205"/>
      <c r="EDB169" s="205"/>
      <c r="EDC169" s="205"/>
      <c r="EDD169" s="205"/>
      <c r="EDE169" s="205"/>
      <c r="EDF169" s="205"/>
      <c r="EDG169" s="205"/>
      <c r="EDH169" s="205"/>
      <c r="EDI169" s="205"/>
      <c r="EDJ169" s="205"/>
      <c r="EDK169" s="205"/>
      <c r="EDL169" s="205"/>
      <c r="EDM169" s="205"/>
      <c r="EDN169" s="205"/>
      <c r="EDO169" s="205"/>
      <c r="EDP169" s="205"/>
      <c r="EDQ169" s="205"/>
      <c r="EDR169" s="205"/>
      <c r="EDS169" s="205"/>
      <c r="EDT169" s="205"/>
      <c r="EDU169" s="205"/>
      <c r="EDV169" s="205"/>
      <c r="EDW169" s="205"/>
      <c r="EDX169" s="205"/>
      <c r="EDY169" s="205"/>
      <c r="EDZ169" s="205"/>
      <c r="EEA169" s="205"/>
      <c r="EEB169" s="205"/>
      <c r="EEC169" s="205"/>
      <c r="EED169" s="205"/>
      <c r="EEE169" s="205"/>
      <c r="EEF169" s="205"/>
      <c r="EEG169" s="205"/>
      <c r="EEH169" s="205"/>
      <c r="EEI169" s="205"/>
      <c r="EEJ169" s="205"/>
      <c r="EEK169" s="205"/>
      <c r="EEL169" s="205"/>
      <c r="EEM169" s="205"/>
      <c r="EEN169" s="205"/>
      <c r="EEO169" s="205"/>
      <c r="EEP169" s="205"/>
      <c r="EEQ169" s="205"/>
      <c r="EER169" s="205"/>
      <c r="EES169" s="205"/>
      <c r="EET169" s="205"/>
      <c r="EEU169" s="205"/>
      <c r="EEV169" s="205"/>
      <c r="EEW169" s="205"/>
      <c r="EEX169" s="205"/>
      <c r="EEY169" s="205"/>
      <c r="EEZ169" s="205"/>
      <c r="EFA169" s="205"/>
      <c r="EFB169" s="205"/>
      <c r="EFC169" s="205"/>
      <c r="EFD169" s="205"/>
      <c r="EFE169" s="205"/>
      <c r="EFF169" s="205"/>
      <c r="EFG169" s="205"/>
      <c r="EFH169" s="205"/>
      <c r="EFI169" s="205"/>
      <c r="EFJ169" s="205"/>
      <c r="EFK169" s="205"/>
      <c r="EFL169" s="205"/>
      <c r="EFM169" s="205"/>
      <c r="EFN169" s="205"/>
      <c r="EFO169" s="205"/>
      <c r="EFP169" s="205"/>
      <c r="EFQ169" s="205"/>
      <c r="EFR169" s="205"/>
      <c r="EFS169" s="205"/>
      <c r="EFT169" s="205"/>
      <c r="EFU169" s="205"/>
      <c r="EFV169" s="205"/>
      <c r="EFW169" s="205"/>
      <c r="EFX169" s="205"/>
      <c r="EFY169" s="205"/>
      <c r="EFZ169" s="205"/>
      <c r="EGA169" s="205"/>
      <c r="EGB169" s="205"/>
      <c r="EGC169" s="205"/>
      <c r="EGD169" s="205"/>
      <c r="EGE169" s="205"/>
      <c r="EGF169" s="205"/>
      <c r="EGG169" s="205"/>
      <c r="EGH169" s="205"/>
      <c r="EGI169" s="205"/>
      <c r="EGJ169" s="205"/>
      <c r="EGK169" s="205"/>
      <c r="EGL169" s="205"/>
      <c r="EGM169" s="205"/>
      <c r="EGN169" s="205"/>
      <c r="EGO169" s="205"/>
      <c r="EGP169" s="205"/>
      <c r="EGQ169" s="205"/>
      <c r="EGR169" s="205"/>
      <c r="EGS169" s="205"/>
      <c r="EGT169" s="205"/>
      <c r="EGU169" s="205"/>
      <c r="EGV169" s="205"/>
      <c r="EGW169" s="205"/>
      <c r="EGX169" s="205"/>
      <c r="EGY169" s="205"/>
      <c r="EGZ169" s="205"/>
      <c r="EHA169" s="205"/>
      <c r="EHB169" s="205"/>
      <c r="EHC169" s="205"/>
      <c r="EHD169" s="205"/>
      <c r="EHE169" s="205"/>
      <c r="EHF169" s="205"/>
      <c r="EHG169" s="205"/>
      <c r="EHH169" s="205"/>
      <c r="EHI169" s="205"/>
      <c r="EHJ169" s="205"/>
      <c r="EHK169" s="205"/>
      <c r="EHL169" s="205"/>
      <c r="EHM169" s="205"/>
      <c r="EHN169" s="205"/>
      <c r="EHO169" s="205"/>
      <c r="EHP169" s="205"/>
      <c r="EHQ169" s="205"/>
      <c r="EHR169" s="205"/>
      <c r="EHS169" s="205"/>
      <c r="EHT169" s="205"/>
      <c r="EHU169" s="205"/>
      <c r="EHV169" s="205"/>
      <c r="EHW169" s="205"/>
      <c r="EHX169" s="205"/>
      <c r="EHY169" s="205"/>
      <c r="EHZ169" s="205"/>
      <c r="EIA169" s="205"/>
      <c r="EIB169" s="205"/>
      <c r="EIC169" s="205"/>
      <c r="EID169" s="205"/>
      <c r="EIE169" s="205"/>
      <c r="EIF169" s="205"/>
      <c r="EIG169" s="205"/>
      <c r="EIH169" s="205"/>
      <c r="EII169" s="205"/>
      <c r="EIJ169" s="205"/>
      <c r="EIK169" s="205"/>
      <c r="EIL169" s="205"/>
      <c r="EIM169" s="205"/>
      <c r="EIN169" s="205"/>
      <c r="EIO169" s="205"/>
      <c r="EIP169" s="205"/>
      <c r="EIQ169" s="205"/>
      <c r="EIR169" s="205"/>
      <c r="EIS169" s="205"/>
      <c r="EIT169" s="205"/>
      <c r="EIU169" s="205"/>
      <c r="EIV169" s="205"/>
      <c r="EIW169" s="205"/>
      <c r="EIX169" s="205"/>
      <c r="EIY169" s="205"/>
      <c r="EIZ169" s="205"/>
      <c r="EJA169" s="205"/>
      <c r="EJB169" s="205"/>
      <c r="EJC169" s="205"/>
      <c r="EJD169" s="205"/>
      <c r="EJE169" s="205"/>
      <c r="EJF169" s="205"/>
      <c r="EJG169" s="205"/>
      <c r="EJH169" s="205"/>
      <c r="EJI169" s="205"/>
      <c r="EJJ169" s="205"/>
      <c r="EJK169" s="205"/>
      <c r="EJL169" s="205"/>
      <c r="EJM169" s="205"/>
      <c r="EJN169" s="205"/>
      <c r="EJO169" s="205"/>
      <c r="EJP169" s="205"/>
      <c r="EJQ169" s="205"/>
      <c r="EJR169" s="205"/>
      <c r="EJS169" s="205"/>
      <c r="EJT169" s="205"/>
      <c r="EJU169" s="205"/>
      <c r="EJV169" s="205"/>
      <c r="EJW169" s="205"/>
      <c r="EJX169" s="205"/>
      <c r="EJY169" s="205"/>
      <c r="EJZ169" s="205"/>
      <c r="EKA169" s="205"/>
      <c r="EKB169" s="205"/>
      <c r="EKC169" s="205"/>
      <c r="EKD169" s="205"/>
      <c r="EKE169" s="205"/>
      <c r="EKF169" s="205"/>
      <c r="EKG169" s="205"/>
      <c r="EKH169" s="205"/>
      <c r="EKI169" s="205"/>
      <c r="EKJ169" s="205"/>
      <c r="EKK169" s="205"/>
      <c r="EKL169" s="205"/>
      <c r="EKM169" s="205"/>
      <c r="EKN169" s="205"/>
      <c r="EKO169" s="205"/>
      <c r="EKP169" s="205"/>
      <c r="EKQ169" s="205"/>
      <c r="EKR169" s="205"/>
      <c r="EKS169" s="205"/>
      <c r="EKT169" s="205"/>
      <c r="EKU169" s="205"/>
      <c r="EKV169" s="205"/>
      <c r="EKW169" s="205"/>
      <c r="EKX169" s="205"/>
      <c r="EKY169" s="205"/>
      <c r="EKZ169" s="205"/>
      <c r="ELA169" s="205"/>
      <c r="ELB169" s="205"/>
      <c r="ELC169" s="205"/>
      <c r="ELD169" s="205"/>
      <c r="ELE169" s="205"/>
      <c r="ELF169" s="205"/>
      <c r="ELG169" s="205"/>
      <c r="ELH169" s="205"/>
      <c r="ELI169" s="205"/>
      <c r="ELJ169" s="205"/>
      <c r="ELK169" s="205"/>
      <c r="ELL169" s="205"/>
      <c r="ELM169" s="205"/>
      <c r="ELN169" s="205"/>
      <c r="ELO169" s="205"/>
      <c r="ELP169" s="205"/>
      <c r="ELQ169" s="205"/>
      <c r="ELR169" s="205"/>
      <c r="ELS169" s="205"/>
      <c r="ELT169" s="205"/>
      <c r="ELU169" s="205"/>
      <c r="ELV169" s="205"/>
      <c r="ELW169" s="205"/>
      <c r="ELX169" s="205"/>
      <c r="ELY169" s="205"/>
      <c r="ELZ169" s="205"/>
      <c r="EMA169" s="205"/>
      <c r="EMB169" s="205"/>
      <c r="EMC169" s="205"/>
      <c r="EMD169" s="205"/>
      <c r="EME169" s="205"/>
      <c r="EMF169" s="205"/>
      <c r="EMG169" s="205"/>
      <c r="EMH169" s="205"/>
      <c r="EMI169" s="205"/>
      <c r="EMJ169" s="205"/>
      <c r="EMK169" s="205"/>
      <c r="EML169" s="205"/>
      <c r="EMM169" s="205"/>
      <c r="EMN169" s="205"/>
      <c r="EMO169" s="205"/>
      <c r="EMP169" s="205"/>
      <c r="EMQ169" s="205"/>
      <c r="EMR169" s="205"/>
      <c r="EMS169" s="205"/>
      <c r="EMT169" s="205"/>
      <c r="EMU169" s="205"/>
      <c r="EMV169" s="205"/>
      <c r="EMW169" s="205"/>
      <c r="EMX169" s="205"/>
      <c r="EMY169" s="205"/>
      <c r="EMZ169" s="205"/>
      <c r="ENA169" s="205"/>
      <c r="ENB169" s="205"/>
      <c r="ENC169" s="205"/>
      <c r="END169" s="205"/>
      <c r="ENE169" s="205"/>
      <c r="ENF169" s="205"/>
      <c r="ENG169" s="205"/>
      <c r="ENH169" s="205"/>
      <c r="ENI169" s="205"/>
      <c r="ENJ169" s="205"/>
      <c r="ENK169" s="205"/>
      <c r="ENL169" s="205"/>
      <c r="ENM169" s="205"/>
      <c r="ENN169" s="205"/>
      <c r="ENO169" s="205"/>
      <c r="ENP169" s="205"/>
      <c r="ENQ169" s="205"/>
      <c r="ENR169" s="205"/>
      <c r="ENS169" s="205"/>
      <c r="ENT169" s="205"/>
      <c r="ENU169" s="205"/>
      <c r="ENV169" s="205"/>
      <c r="ENW169" s="205"/>
      <c r="ENX169" s="205"/>
      <c r="ENY169" s="205"/>
      <c r="ENZ169" s="205"/>
      <c r="EOA169" s="205"/>
      <c r="EOB169" s="205"/>
      <c r="EOC169" s="205"/>
      <c r="EOD169" s="205"/>
      <c r="EOE169" s="205"/>
      <c r="EOF169" s="205"/>
      <c r="EOG169" s="205"/>
      <c r="EOH169" s="205"/>
      <c r="EOI169" s="205"/>
      <c r="EOJ169" s="205"/>
      <c r="EOK169" s="205"/>
      <c r="EOL169" s="205"/>
      <c r="EOM169" s="205"/>
      <c r="EON169" s="205"/>
      <c r="EOO169" s="205"/>
      <c r="EOP169" s="205"/>
      <c r="EOQ169" s="205"/>
      <c r="EOR169" s="205"/>
      <c r="EOS169" s="205"/>
      <c r="EOT169" s="205"/>
      <c r="EOU169" s="205"/>
      <c r="EOV169" s="205"/>
      <c r="EOW169" s="205"/>
      <c r="EOX169" s="205"/>
      <c r="EOY169" s="205"/>
      <c r="EOZ169" s="205"/>
      <c r="EPA169" s="205"/>
      <c r="EPB169" s="205"/>
      <c r="EPC169" s="205"/>
      <c r="EPD169" s="205"/>
      <c r="EPE169" s="205"/>
      <c r="EPF169" s="205"/>
      <c r="EPG169" s="205"/>
      <c r="EPH169" s="205"/>
      <c r="EPI169" s="205"/>
      <c r="EPJ169" s="205"/>
      <c r="EPK169" s="205"/>
      <c r="EPL169" s="205"/>
      <c r="EPM169" s="205"/>
      <c r="EPN169" s="205"/>
      <c r="EPO169" s="205"/>
      <c r="EPP169" s="205"/>
      <c r="EPQ169" s="205"/>
      <c r="EPR169" s="205"/>
      <c r="EPS169" s="205"/>
      <c r="EPT169" s="205"/>
      <c r="EPU169" s="205"/>
      <c r="EPV169" s="205"/>
      <c r="EPW169" s="205"/>
      <c r="EPX169" s="205"/>
      <c r="EPY169" s="205"/>
      <c r="EPZ169" s="205"/>
      <c r="EQA169" s="205"/>
      <c r="EQB169" s="205"/>
      <c r="EQC169" s="205"/>
      <c r="EQD169" s="205"/>
      <c r="EQE169" s="205"/>
      <c r="EQF169" s="205"/>
      <c r="EQG169" s="205"/>
      <c r="EQH169" s="205"/>
      <c r="EQI169" s="205"/>
      <c r="EQJ169" s="205"/>
      <c r="EQK169" s="205"/>
      <c r="EQL169" s="205"/>
      <c r="EQM169" s="205"/>
      <c r="EQN169" s="205"/>
      <c r="EQO169" s="205"/>
      <c r="EQP169" s="205"/>
      <c r="EQQ169" s="205"/>
      <c r="EQR169" s="205"/>
      <c r="EQS169" s="205"/>
      <c r="EQT169" s="205"/>
      <c r="EQU169" s="205"/>
      <c r="EQV169" s="205"/>
      <c r="EQW169" s="205"/>
      <c r="EQX169" s="205"/>
      <c r="EQY169" s="205"/>
      <c r="EQZ169" s="205"/>
      <c r="ERA169" s="205"/>
      <c r="ERB169" s="205"/>
      <c r="ERC169" s="205"/>
      <c r="ERD169" s="205"/>
      <c r="ERE169" s="205"/>
      <c r="ERF169" s="205"/>
      <c r="ERG169" s="205"/>
      <c r="ERH169" s="205"/>
      <c r="ERI169" s="205"/>
      <c r="ERJ169" s="205"/>
      <c r="ERK169" s="205"/>
      <c r="ERL169" s="205"/>
      <c r="ERM169" s="205"/>
      <c r="ERN169" s="205"/>
      <c r="ERO169" s="205"/>
      <c r="ERP169" s="205"/>
      <c r="ERQ169" s="205"/>
      <c r="ERR169" s="205"/>
      <c r="ERS169" s="205"/>
      <c r="ERT169" s="205"/>
      <c r="ERU169" s="205"/>
      <c r="ERV169" s="205"/>
      <c r="ERW169" s="205"/>
      <c r="ERX169" s="205"/>
      <c r="ERY169" s="205"/>
      <c r="ERZ169" s="205"/>
      <c r="ESA169" s="205"/>
      <c r="ESB169" s="205"/>
      <c r="ESC169" s="205"/>
      <c r="ESD169" s="205"/>
      <c r="ESE169" s="205"/>
      <c r="ESF169" s="205"/>
      <c r="ESG169" s="205"/>
      <c r="ESH169" s="205"/>
      <c r="ESI169" s="205"/>
      <c r="ESJ169" s="205"/>
      <c r="ESK169" s="205"/>
      <c r="ESL169" s="205"/>
      <c r="ESM169" s="205"/>
      <c r="ESN169" s="205"/>
      <c r="ESO169" s="205"/>
      <c r="ESP169" s="205"/>
      <c r="ESQ169" s="205"/>
      <c r="ESR169" s="205"/>
      <c r="ESS169" s="205"/>
      <c r="EST169" s="205"/>
      <c r="ESU169" s="205"/>
      <c r="ESV169" s="205"/>
      <c r="ESW169" s="205"/>
      <c r="ESX169" s="205"/>
      <c r="ESY169" s="205"/>
      <c r="ESZ169" s="205"/>
      <c r="ETA169" s="205"/>
      <c r="ETB169" s="205"/>
      <c r="ETC169" s="205"/>
      <c r="ETD169" s="205"/>
      <c r="ETE169" s="205"/>
      <c r="ETF169" s="205"/>
      <c r="ETG169" s="205"/>
      <c r="ETH169" s="205"/>
      <c r="ETI169" s="205"/>
      <c r="ETJ169" s="205"/>
      <c r="ETK169" s="205"/>
      <c r="ETL169" s="205"/>
      <c r="ETM169" s="205"/>
      <c r="ETN169" s="205"/>
      <c r="ETO169" s="205"/>
      <c r="ETP169" s="205"/>
      <c r="ETQ169" s="205"/>
      <c r="ETR169" s="205"/>
      <c r="ETS169" s="205"/>
      <c r="ETT169" s="205"/>
      <c r="ETU169" s="205"/>
      <c r="ETV169" s="205"/>
      <c r="ETW169" s="205"/>
      <c r="ETX169" s="205"/>
      <c r="ETY169" s="205"/>
      <c r="ETZ169" s="205"/>
      <c r="EUA169" s="205"/>
      <c r="EUB169" s="205"/>
      <c r="EUC169" s="205"/>
      <c r="EUD169" s="205"/>
      <c r="EUE169" s="205"/>
      <c r="EUF169" s="205"/>
      <c r="EUG169" s="205"/>
      <c r="EUH169" s="205"/>
      <c r="EUI169" s="205"/>
      <c r="EUJ169" s="205"/>
      <c r="EUK169" s="205"/>
      <c r="EUL169" s="205"/>
      <c r="EUM169" s="205"/>
      <c r="EUN169" s="205"/>
      <c r="EUO169" s="205"/>
      <c r="EUP169" s="205"/>
      <c r="EUQ169" s="205"/>
      <c r="EUR169" s="205"/>
      <c r="EUS169" s="205"/>
      <c r="EUT169" s="205"/>
      <c r="EUU169" s="205"/>
      <c r="EUV169" s="205"/>
      <c r="EUW169" s="205"/>
      <c r="EUX169" s="205"/>
      <c r="EUY169" s="205"/>
      <c r="EUZ169" s="205"/>
      <c r="EVA169" s="205"/>
      <c r="EVB169" s="205"/>
      <c r="EVC169" s="205"/>
      <c r="EVD169" s="205"/>
      <c r="EVE169" s="205"/>
      <c r="EVF169" s="205"/>
      <c r="EVG169" s="205"/>
      <c r="EVH169" s="205"/>
      <c r="EVI169" s="205"/>
      <c r="EVJ169" s="205"/>
      <c r="EVK169" s="205"/>
      <c r="EVL169" s="205"/>
      <c r="EVM169" s="205"/>
      <c r="EVN169" s="205"/>
      <c r="EVO169" s="205"/>
      <c r="EVP169" s="205"/>
      <c r="EVQ169" s="205"/>
      <c r="EVR169" s="205"/>
      <c r="EVS169" s="205"/>
      <c r="EVT169" s="205"/>
      <c r="EVU169" s="205"/>
      <c r="EVV169" s="205"/>
      <c r="EVW169" s="205"/>
      <c r="EVX169" s="205"/>
      <c r="EVY169" s="205"/>
      <c r="EVZ169" s="205"/>
      <c r="EWA169" s="205"/>
      <c r="EWB169" s="205"/>
      <c r="EWC169" s="205"/>
      <c r="EWD169" s="205"/>
      <c r="EWE169" s="205"/>
      <c r="EWF169" s="205"/>
      <c r="EWG169" s="205"/>
      <c r="EWH169" s="205"/>
      <c r="EWI169" s="205"/>
      <c r="EWJ169" s="205"/>
      <c r="EWK169" s="205"/>
      <c r="EWL169" s="205"/>
      <c r="EWM169" s="205"/>
      <c r="EWN169" s="205"/>
      <c r="EWO169" s="205"/>
      <c r="EWP169" s="205"/>
      <c r="EWQ169" s="205"/>
      <c r="EWR169" s="205"/>
      <c r="EWS169" s="205"/>
      <c r="EWT169" s="205"/>
      <c r="EWU169" s="205"/>
      <c r="EWV169" s="205"/>
      <c r="EWW169" s="205"/>
      <c r="EWX169" s="205"/>
      <c r="EWY169" s="205"/>
      <c r="EWZ169" s="205"/>
      <c r="EXA169" s="205"/>
      <c r="EXB169" s="205"/>
      <c r="EXC169" s="205"/>
      <c r="EXD169" s="205"/>
      <c r="EXE169" s="205"/>
      <c r="EXF169" s="205"/>
      <c r="EXG169" s="205"/>
      <c r="EXH169" s="205"/>
      <c r="EXI169" s="205"/>
      <c r="EXJ169" s="205"/>
      <c r="EXK169" s="205"/>
      <c r="EXL169" s="205"/>
      <c r="EXM169" s="205"/>
      <c r="EXN169" s="205"/>
      <c r="EXO169" s="205"/>
      <c r="EXP169" s="205"/>
      <c r="EXQ169" s="205"/>
      <c r="EXR169" s="205"/>
      <c r="EXS169" s="205"/>
      <c r="EXT169" s="205"/>
      <c r="EXU169" s="205"/>
      <c r="EXV169" s="205"/>
      <c r="EXW169" s="205"/>
      <c r="EXX169" s="205"/>
      <c r="EXY169" s="205"/>
      <c r="EXZ169" s="205"/>
      <c r="EYA169" s="205"/>
      <c r="EYB169" s="205"/>
      <c r="EYC169" s="205"/>
      <c r="EYD169" s="205"/>
      <c r="EYE169" s="205"/>
      <c r="EYF169" s="205"/>
      <c r="EYG169" s="205"/>
      <c r="EYH169" s="205"/>
      <c r="EYI169" s="205"/>
      <c r="EYJ169" s="205"/>
      <c r="EYK169" s="205"/>
      <c r="EYL169" s="205"/>
      <c r="EYM169" s="205"/>
      <c r="EYN169" s="205"/>
      <c r="EYO169" s="205"/>
      <c r="EYP169" s="205"/>
      <c r="EYQ169" s="205"/>
      <c r="EYR169" s="205"/>
      <c r="EYS169" s="205"/>
      <c r="EYT169" s="205"/>
      <c r="EYU169" s="205"/>
      <c r="EYV169" s="205"/>
      <c r="EYW169" s="205"/>
      <c r="EYX169" s="205"/>
      <c r="EYY169" s="205"/>
      <c r="EYZ169" s="205"/>
      <c r="EZA169" s="205"/>
      <c r="EZB169" s="205"/>
      <c r="EZC169" s="205"/>
      <c r="EZD169" s="205"/>
      <c r="EZE169" s="205"/>
      <c r="EZF169" s="205"/>
      <c r="EZG169" s="205"/>
      <c r="EZH169" s="205"/>
      <c r="EZI169" s="205"/>
      <c r="EZJ169" s="205"/>
      <c r="EZK169" s="205"/>
      <c r="EZL169" s="205"/>
      <c r="EZM169" s="205"/>
      <c r="EZN169" s="205"/>
      <c r="EZO169" s="205"/>
      <c r="EZP169" s="205"/>
      <c r="EZQ169" s="205"/>
      <c r="EZR169" s="205"/>
      <c r="EZS169" s="205"/>
      <c r="EZT169" s="205"/>
      <c r="EZU169" s="205"/>
      <c r="EZV169" s="205"/>
      <c r="EZW169" s="205"/>
      <c r="EZX169" s="205"/>
      <c r="EZY169" s="205"/>
      <c r="EZZ169" s="205"/>
      <c r="FAA169" s="205"/>
      <c r="FAB169" s="205"/>
      <c r="FAC169" s="205"/>
      <c r="FAD169" s="205"/>
      <c r="FAE169" s="205"/>
      <c r="FAF169" s="205"/>
      <c r="FAG169" s="205"/>
      <c r="FAH169" s="205"/>
      <c r="FAI169" s="205"/>
      <c r="FAJ169" s="205"/>
      <c r="FAK169" s="205"/>
      <c r="FAL169" s="205"/>
      <c r="FAM169" s="205"/>
      <c r="FAN169" s="205"/>
      <c r="FAO169" s="205"/>
      <c r="FAP169" s="205"/>
      <c r="FAQ169" s="205"/>
      <c r="FAR169" s="205"/>
      <c r="FAS169" s="205"/>
      <c r="FAT169" s="205"/>
      <c r="FAU169" s="205"/>
      <c r="FAV169" s="205"/>
      <c r="FAW169" s="205"/>
      <c r="FAX169" s="205"/>
      <c r="FAY169" s="205"/>
      <c r="FAZ169" s="205"/>
      <c r="FBA169" s="205"/>
      <c r="FBB169" s="205"/>
      <c r="FBC169" s="205"/>
      <c r="FBD169" s="205"/>
      <c r="FBE169" s="205"/>
      <c r="FBF169" s="205"/>
      <c r="FBG169" s="205"/>
      <c r="FBH169" s="205"/>
      <c r="FBI169" s="205"/>
      <c r="FBJ169" s="205"/>
      <c r="FBK169" s="205"/>
      <c r="FBL169" s="205"/>
      <c r="FBM169" s="205"/>
      <c r="FBN169" s="205"/>
      <c r="FBO169" s="205"/>
      <c r="FBP169" s="205"/>
      <c r="FBQ169" s="205"/>
      <c r="FBR169" s="205"/>
      <c r="FBS169" s="205"/>
      <c r="FBT169" s="205"/>
      <c r="FBU169" s="205"/>
      <c r="FBV169" s="205"/>
      <c r="FBW169" s="205"/>
      <c r="FBX169" s="205"/>
      <c r="FBY169" s="205"/>
      <c r="FBZ169" s="205"/>
      <c r="FCA169" s="205"/>
      <c r="FCB169" s="205"/>
      <c r="FCC169" s="205"/>
      <c r="FCD169" s="205"/>
      <c r="FCE169" s="205"/>
      <c r="FCF169" s="205"/>
      <c r="FCG169" s="205"/>
      <c r="FCH169" s="205"/>
      <c r="FCI169" s="205"/>
      <c r="FCJ169" s="205"/>
      <c r="FCK169" s="205"/>
      <c r="FCL169" s="205"/>
      <c r="FCM169" s="205"/>
      <c r="FCN169" s="205"/>
      <c r="FCO169" s="205"/>
      <c r="FCP169" s="205"/>
      <c r="FCQ169" s="205"/>
      <c r="FCR169" s="205"/>
      <c r="FCS169" s="205"/>
      <c r="FCT169" s="205"/>
      <c r="FCU169" s="205"/>
      <c r="FCV169" s="205"/>
      <c r="FCW169" s="205"/>
      <c r="FCX169" s="205"/>
      <c r="FCY169" s="205"/>
      <c r="FCZ169" s="205"/>
      <c r="FDA169" s="205"/>
      <c r="FDB169" s="205"/>
      <c r="FDC169" s="205"/>
      <c r="FDD169" s="205"/>
      <c r="FDE169" s="205"/>
      <c r="FDF169" s="205"/>
      <c r="FDG169" s="205"/>
      <c r="FDH169" s="205"/>
      <c r="FDI169" s="205"/>
      <c r="FDJ169" s="205"/>
      <c r="FDK169" s="205"/>
      <c r="FDL169" s="205"/>
      <c r="FDM169" s="205"/>
      <c r="FDN169" s="205"/>
      <c r="FDO169" s="205"/>
      <c r="FDP169" s="205"/>
      <c r="FDQ169" s="205"/>
      <c r="FDR169" s="205"/>
      <c r="FDS169" s="205"/>
      <c r="FDT169" s="205"/>
      <c r="FDU169" s="205"/>
      <c r="FDV169" s="205"/>
      <c r="FDW169" s="205"/>
      <c r="FDX169" s="205"/>
      <c r="FDY169" s="205"/>
      <c r="FDZ169" s="205"/>
      <c r="FEA169" s="205"/>
      <c r="FEB169" s="205"/>
      <c r="FEC169" s="205"/>
      <c r="FED169" s="205"/>
      <c r="FEE169" s="205"/>
      <c r="FEF169" s="205"/>
      <c r="FEG169" s="205"/>
      <c r="FEH169" s="205"/>
      <c r="FEI169" s="205"/>
      <c r="FEJ169" s="205"/>
      <c r="FEK169" s="205"/>
      <c r="FEL169" s="205"/>
      <c r="FEM169" s="205"/>
      <c r="FEN169" s="205"/>
      <c r="FEO169" s="205"/>
      <c r="FEP169" s="205"/>
      <c r="FEQ169" s="205"/>
      <c r="FER169" s="205"/>
      <c r="FES169" s="205"/>
      <c r="FET169" s="205"/>
      <c r="FEU169" s="205"/>
      <c r="FEV169" s="205"/>
      <c r="FEW169" s="205"/>
      <c r="FEX169" s="205"/>
      <c r="FEY169" s="205"/>
      <c r="FEZ169" s="205"/>
      <c r="FFA169" s="205"/>
      <c r="FFB169" s="205"/>
      <c r="FFC169" s="205"/>
      <c r="FFD169" s="205"/>
      <c r="FFE169" s="205"/>
      <c r="FFF169" s="205"/>
      <c r="FFG169" s="205"/>
      <c r="FFH169" s="205"/>
      <c r="FFI169" s="205"/>
      <c r="FFJ169" s="205"/>
      <c r="FFK169" s="205"/>
      <c r="FFL169" s="205"/>
      <c r="FFM169" s="205"/>
      <c r="FFN169" s="205"/>
      <c r="FFO169" s="205"/>
      <c r="FFP169" s="205"/>
      <c r="FFQ169" s="205"/>
      <c r="FFR169" s="205"/>
      <c r="FFS169" s="205"/>
      <c r="FFT169" s="205"/>
      <c r="FFU169" s="205"/>
      <c r="FFV169" s="205"/>
      <c r="FFW169" s="205"/>
      <c r="FFX169" s="205"/>
      <c r="FFY169" s="205"/>
      <c r="FFZ169" s="205"/>
      <c r="FGA169" s="205"/>
      <c r="FGB169" s="205"/>
      <c r="FGC169" s="205"/>
      <c r="FGD169" s="205"/>
      <c r="FGE169" s="205"/>
      <c r="FGF169" s="205"/>
      <c r="FGG169" s="205"/>
      <c r="FGH169" s="205"/>
      <c r="FGI169" s="205"/>
      <c r="FGJ169" s="205"/>
      <c r="FGK169" s="205"/>
      <c r="FGL169" s="205"/>
      <c r="FGM169" s="205"/>
      <c r="FGN169" s="205"/>
      <c r="FGO169" s="205"/>
      <c r="FGP169" s="205"/>
      <c r="FGQ169" s="205"/>
      <c r="FGR169" s="205"/>
      <c r="FGS169" s="205"/>
      <c r="FGT169" s="205"/>
      <c r="FGU169" s="205"/>
      <c r="FGV169" s="205"/>
      <c r="FGW169" s="205"/>
      <c r="FGX169" s="205"/>
      <c r="FGY169" s="205"/>
      <c r="FGZ169" s="205"/>
      <c r="FHA169" s="205"/>
      <c r="FHB169" s="205"/>
      <c r="FHC169" s="205"/>
      <c r="FHD169" s="205"/>
      <c r="FHE169" s="205"/>
      <c r="FHF169" s="205"/>
      <c r="FHG169" s="205"/>
      <c r="FHH169" s="205"/>
      <c r="FHI169" s="205"/>
      <c r="FHJ169" s="205"/>
      <c r="FHK169" s="205"/>
      <c r="FHL169" s="205"/>
      <c r="FHM169" s="205"/>
      <c r="FHN169" s="205"/>
      <c r="FHO169" s="205"/>
      <c r="FHP169" s="205"/>
      <c r="FHQ169" s="205"/>
      <c r="FHR169" s="205"/>
      <c r="FHS169" s="205"/>
      <c r="FHT169" s="205"/>
      <c r="FHU169" s="205"/>
      <c r="FHV169" s="205"/>
      <c r="FHW169" s="205"/>
      <c r="FHX169" s="205"/>
      <c r="FHY169" s="205"/>
      <c r="FHZ169" s="205"/>
      <c r="FIA169" s="205"/>
      <c r="FIB169" s="205"/>
      <c r="FIC169" s="205"/>
      <c r="FID169" s="205"/>
      <c r="FIE169" s="205"/>
      <c r="FIF169" s="205"/>
      <c r="FIG169" s="205"/>
      <c r="FIH169" s="205"/>
      <c r="FII169" s="205"/>
      <c r="FIJ169" s="205"/>
      <c r="FIK169" s="205"/>
      <c r="FIL169" s="205"/>
      <c r="FIM169" s="205"/>
      <c r="FIN169" s="205"/>
      <c r="FIO169" s="205"/>
      <c r="FIP169" s="205"/>
      <c r="FIQ169" s="205"/>
      <c r="FIR169" s="205"/>
      <c r="FIS169" s="205"/>
      <c r="FIT169" s="205"/>
      <c r="FIU169" s="205"/>
      <c r="FIV169" s="205"/>
      <c r="FIW169" s="205"/>
      <c r="FIX169" s="205"/>
      <c r="FIY169" s="205"/>
      <c r="FIZ169" s="205"/>
      <c r="FJA169" s="205"/>
      <c r="FJB169" s="205"/>
      <c r="FJC169" s="205"/>
      <c r="FJD169" s="205"/>
      <c r="FJE169" s="205"/>
      <c r="FJF169" s="205"/>
      <c r="FJG169" s="205"/>
      <c r="FJH169" s="205"/>
      <c r="FJI169" s="205"/>
      <c r="FJJ169" s="205"/>
      <c r="FJK169" s="205"/>
      <c r="FJL169" s="205"/>
      <c r="FJM169" s="205"/>
      <c r="FJN169" s="205"/>
      <c r="FJO169" s="205"/>
      <c r="FJP169" s="205"/>
      <c r="FJQ169" s="205"/>
      <c r="FJR169" s="205"/>
      <c r="FJS169" s="205"/>
      <c r="FJT169" s="205"/>
      <c r="FJU169" s="205"/>
      <c r="FJV169" s="205"/>
      <c r="FJW169" s="205"/>
      <c r="FJX169" s="205"/>
      <c r="FJY169" s="205"/>
      <c r="FJZ169" s="205"/>
      <c r="FKA169" s="205"/>
      <c r="FKB169" s="205"/>
      <c r="FKC169" s="205"/>
      <c r="FKD169" s="205"/>
      <c r="FKE169" s="205"/>
      <c r="FKF169" s="205"/>
      <c r="FKG169" s="205"/>
      <c r="FKH169" s="205"/>
      <c r="FKI169" s="205"/>
      <c r="FKJ169" s="205"/>
      <c r="FKK169" s="205"/>
      <c r="FKL169" s="205"/>
      <c r="FKM169" s="205"/>
      <c r="FKN169" s="205"/>
      <c r="FKO169" s="205"/>
      <c r="FKP169" s="205"/>
      <c r="FKQ169" s="205"/>
      <c r="FKR169" s="205"/>
      <c r="FKS169" s="205"/>
      <c r="FKT169" s="205"/>
      <c r="FKU169" s="205"/>
      <c r="FKV169" s="205"/>
      <c r="FKW169" s="205"/>
      <c r="FKX169" s="205"/>
      <c r="FKY169" s="205"/>
      <c r="FKZ169" s="205"/>
      <c r="FLA169" s="205"/>
      <c r="FLB169" s="205"/>
      <c r="FLC169" s="205"/>
      <c r="FLD169" s="205"/>
      <c r="FLE169" s="205"/>
      <c r="FLF169" s="205"/>
      <c r="FLG169" s="205"/>
      <c r="FLH169" s="205"/>
      <c r="FLI169" s="205"/>
      <c r="FLJ169" s="205"/>
      <c r="FLK169" s="205"/>
      <c r="FLL169" s="205"/>
      <c r="FLM169" s="205"/>
      <c r="FLN169" s="205"/>
      <c r="FLO169" s="205"/>
      <c r="FLP169" s="205"/>
      <c r="FLQ169" s="205"/>
      <c r="FLR169" s="205"/>
      <c r="FLS169" s="205"/>
      <c r="FLT169" s="205"/>
      <c r="FLU169" s="205"/>
      <c r="FLV169" s="205"/>
      <c r="FLW169" s="205"/>
      <c r="FLX169" s="205"/>
      <c r="FLY169" s="205"/>
      <c r="FLZ169" s="205"/>
      <c r="FMA169" s="205"/>
      <c r="FMB169" s="205"/>
      <c r="FMC169" s="205"/>
      <c r="FMD169" s="205"/>
      <c r="FME169" s="205"/>
      <c r="FMF169" s="205"/>
      <c r="FMG169" s="205"/>
      <c r="FMH169" s="205"/>
      <c r="FMI169" s="205"/>
      <c r="FMJ169" s="205"/>
      <c r="FMK169" s="205"/>
      <c r="FML169" s="205"/>
      <c r="FMM169" s="205"/>
      <c r="FMN169" s="205"/>
      <c r="FMO169" s="205"/>
      <c r="FMP169" s="205"/>
      <c r="FMQ169" s="205"/>
      <c r="FMR169" s="205"/>
      <c r="FMS169" s="205"/>
      <c r="FMT169" s="205"/>
      <c r="FMU169" s="205"/>
      <c r="FMV169" s="205"/>
      <c r="FMW169" s="205"/>
      <c r="FMX169" s="205"/>
      <c r="FMY169" s="205"/>
      <c r="FMZ169" s="205"/>
      <c r="FNA169" s="205"/>
      <c r="FNB169" s="205"/>
      <c r="FNC169" s="205"/>
      <c r="FND169" s="205"/>
      <c r="FNE169" s="205"/>
      <c r="FNF169" s="205"/>
      <c r="FNG169" s="205"/>
      <c r="FNH169" s="205"/>
      <c r="FNI169" s="205"/>
      <c r="FNJ169" s="205"/>
      <c r="FNK169" s="205"/>
      <c r="FNL169" s="205"/>
      <c r="FNM169" s="205"/>
      <c r="FNN169" s="205"/>
      <c r="FNO169" s="205"/>
      <c r="FNP169" s="205"/>
      <c r="FNQ169" s="205"/>
      <c r="FNR169" s="205"/>
      <c r="FNS169" s="205"/>
      <c r="FNT169" s="205"/>
      <c r="FNU169" s="205"/>
      <c r="FNV169" s="205"/>
      <c r="FNW169" s="205"/>
      <c r="FNX169" s="205"/>
      <c r="FNY169" s="205"/>
      <c r="FNZ169" s="205"/>
      <c r="FOA169" s="205"/>
      <c r="FOB169" s="205"/>
      <c r="FOC169" s="205"/>
      <c r="FOD169" s="205"/>
      <c r="FOE169" s="205"/>
      <c r="FOF169" s="205"/>
      <c r="FOG169" s="205"/>
      <c r="FOH169" s="205"/>
      <c r="FOI169" s="205"/>
      <c r="FOJ169" s="205"/>
      <c r="FOK169" s="205"/>
      <c r="FOL169" s="205"/>
      <c r="FOM169" s="205"/>
      <c r="FON169" s="205"/>
      <c r="FOO169" s="205"/>
      <c r="FOP169" s="205"/>
      <c r="FOQ169" s="205"/>
      <c r="FOR169" s="205"/>
      <c r="FOS169" s="205"/>
      <c r="FOT169" s="205"/>
      <c r="FOU169" s="205"/>
      <c r="FOV169" s="205"/>
      <c r="FOW169" s="205"/>
      <c r="FOX169" s="205"/>
      <c r="FOY169" s="205"/>
      <c r="FOZ169" s="205"/>
      <c r="FPA169" s="205"/>
      <c r="FPB169" s="205"/>
      <c r="FPC169" s="205"/>
      <c r="FPD169" s="205"/>
      <c r="FPE169" s="205"/>
      <c r="FPF169" s="205"/>
      <c r="FPG169" s="205"/>
      <c r="FPH169" s="205"/>
      <c r="FPI169" s="205"/>
      <c r="FPJ169" s="205"/>
      <c r="FPK169" s="205"/>
      <c r="FPL169" s="205"/>
      <c r="FPM169" s="205"/>
      <c r="FPN169" s="205"/>
      <c r="FPO169" s="205"/>
      <c r="FPP169" s="205"/>
      <c r="FPQ169" s="205"/>
      <c r="FPR169" s="205"/>
      <c r="FPS169" s="205"/>
      <c r="FPT169" s="205"/>
      <c r="FPU169" s="205"/>
      <c r="FPV169" s="205"/>
      <c r="FPW169" s="205"/>
      <c r="FPX169" s="205"/>
      <c r="FPY169" s="205"/>
      <c r="FPZ169" s="205"/>
      <c r="FQA169" s="205"/>
      <c r="FQB169" s="205"/>
      <c r="FQC169" s="205"/>
      <c r="FQD169" s="205"/>
      <c r="FQE169" s="205"/>
      <c r="FQF169" s="205"/>
      <c r="FQG169" s="205"/>
      <c r="FQH169" s="205"/>
      <c r="FQI169" s="205"/>
      <c r="FQJ169" s="205"/>
      <c r="FQK169" s="205"/>
      <c r="FQL169" s="205"/>
      <c r="FQM169" s="205"/>
      <c r="FQN169" s="205"/>
      <c r="FQO169" s="205"/>
      <c r="FQP169" s="205"/>
      <c r="FQQ169" s="205"/>
      <c r="FQR169" s="205"/>
      <c r="FQS169" s="205"/>
      <c r="FQT169" s="205"/>
      <c r="FQU169" s="205"/>
      <c r="FQV169" s="205"/>
      <c r="FQW169" s="205"/>
      <c r="FQX169" s="205"/>
      <c r="FQY169" s="205"/>
      <c r="FQZ169" s="205"/>
      <c r="FRA169" s="205"/>
      <c r="FRB169" s="205"/>
      <c r="FRC169" s="205"/>
      <c r="FRD169" s="205"/>
      <c r="FRE169" s="205"/>
      <c r="FRF169" s="205"/>
      <c r="FRG169" s="205"/>
      <c r="FRH169" s="205"/>
      <c r="FRI169" s="205"/>
      <c r="FRJ169" s="205"/>
      <c r="FRK169" s="205"/>
      <c r="FRL169" s="205"/>
      <c r="FRM169" s="205"/>
      <c r="FRN169" s="205"/>
      <c r="FRO169" s="205"/>
      <c r="FRP169" s="205"/>
      <c r="FRQ169" s="205"/>
      <c r="FRR169" s="205"/>
      <c r="FRS169" s="205"/>
      <c r="FRT169" s="205"/>
      <c r="FRU169" s="205"/>
      <c r="FRV169" s="205"/>
      <c r="FRW169" s="205"/>
      <c r="FRX169" s="205"/>
      <c r="FRY169" s="205"/>
      <c r="FRZ169" s="205"/>
      <c r="FSA169" s="205"/>
      <c r="FSB169" s="205"/>
      <c r="FSC169" s="205"/>
      <c r="FSD169" s="205"/>
      <c r="FSE169" s="205"/>
      <c r="FSF169" s="205"/>
      <c r="FSG169" s="205"/>
      <c r="FSH169" s="205"/>
      <c r="FSI169" s="205"/>
      <c r="FSJ169" s="205"/>
      <c r="FSK169" s="205"/>
      <c r="FSL169" s="205"/>
      <c r="FSM169" s="205"/>
      <c r="FSN169" s="205"/>
      <c r="FSO169" s="205"/>
      <c r="FSP169" s="205"/>
      <c r="FSQ169" s="205"/>
      <c r="FSR169" s="205"/>
      <c r="FSS169" s="205"/>
      <c r="FST169" s="205"/>
      <c r="FSU169" s="205"/>
      <c r="FSV169" s="205"/>
      <c r="FSW169" s="205"/>
      <c r="FSX169" s="205"/>
      <c r="FSY169" s="205"/>
      <c r="FSZ169" s="205"/>
      <c r="FTA169" s="205"/>
      <c r="FTB169" s="205"/>
      <c r="FTC169" s="205"/>
      <c r="FTD169" s="205"/>
      <c r="FTE169" s="205"/>
      <c r="FTF169" s="205"/>
      <c r="FTG169" s="205"/>
      <c r="FTH169" s="205"/>
      <c r="FTI169" s="205"/>
      <c r="FTJ169" s="205"/>
      <c r="FTK169" s="205"/>
      <c r="FTL169" s="205"/>
      <c r="FTM169" s="205"/>
      <c r="FTN169" s="205"/>
      <c r="FTO169" s="205"/>
      <c r="FTP169" s="205"/>
      <c r="FTQ169" s="205"/>
      <c r="FTR169" s="205"/>
      <c r="FTS169" s="205"/>
      <c r="FTT169" s="205"/>
      <c r="FTU169" s="205"/>
      <c r="FTV169" s="205"/>
      <c r="FTW169" s="205"/>
      <c r="FTX169" s="205"/>
      <c r="FTY169" s="205"/>
      <c r="FTZ169" s="205"/>
      <c r="FUA169" s="205"/>
      <c r="FUB169" s="205"/>
      <c r="FUC169" s="205"/>
      <c r="FUD169" s="205"/>
      <c r="FUE169" s="205"/>
      <c r="FUF169" s="205"/>
      <c r="FUG169" s="205"/>
      <c r="FUH169" s="205"/>
      <c r="FUI169" s="205"/>
      <c r="FUJ169" s="205"/>
      <c r="FUK169" s="205"/>
      <c r="FUL169" s="205"/>
      <c r="FUM169" s="205"/>
      <c r="FUN169" s="205"/>
      <c r="FUO169" s="205"/>
      <c r="FUP169" s="205"/>
      <c r="FUQ169" s="205"/>
      <c r="FUR169" s="205"/>
      <c r="FUS169" s="205"/>
      <c r="FUT169" s="205"/>
      <c r="FUU169" s="205"/>
      <c r="FUV169" s="205"/>
      <c r="FUW169" s="205"/>
      <c r="FUX169" s="205"/>
      <c r="FUY169" s="205"/>
      <c r="FUZ169" s="205"/>
      <c r="FVA169" s="205"/>
      <c r="FVB169" s="205"/>
      <c r="FVC169" s="205"/>
      <c r="FVD169" s="205"/>
      <c r="FVE169" s="205"/>
      <c r="FVF169" s="205"/>
      <c r="FVG169" s="205"/>
      <c r="FVH169" s="205"/>
      <c r="FVI169" s="205"/>
      <c r="FVJ169" s="205"/>
      <c r="FVK169" s="205"/>
      <c r="FVL169" s="205"/>
      <c r="FVM169" s="205"/>
      <c r="FVN169" s="205"/>
      <c r="FVO169" s="205"/>
      <c r="FVP169" s="205"/>
      <c r="FVQ169" s="205"/>
      <c r="FVR169" s="205"/>
      <c r="FVS169" s="205"/>
      <c r="FVT169" s="205"/>
      <c r="FVU169" s="205"/>
      <c r="FVV169" s="205"/>
      <c r="FVW169" s="205"/>
      <c r="FVX169" s="205"/>
      <c r="FVY169" s="205"/>
      <c r="FVZ169" s="205"/>
      <c r="FWA169" s="205"/>
      <c r="FWB169" s="205"/>
      <c r="FWC169" s="205"/>
      <c r="FWD169" s="205"/>
      <c r="FWE169" s="205"/>
      <c r="FWF169" s="205"/>
      <c r="FWG169" s="205"/>
      <c r="FWH169" s="205"/>
      <c r="FWI169" s="205"/>
      <c r="FWJ169" s="205"/>
      <c r="FWK169" s="205"/>
      <c r="FWL169" s="205"/>
      <c r="FWM169" s="205"/>
      <c r="FWN169" s="205"/>
      <c r="FWO169" s="205"/>
      <c r="FWP169" s="205"/>
      <c r="FWQ169" s="205"/>
      <c r="FWR169" s="205"/>
      <c r="FWS169" s="205"/>
      <c r="FWT169" s="205"/>
      <c r="FWU169" s="205"/>
      <c r="FWV169" s="205"/>
      <c r="FWW169" s="205"/>
      <c r="FWX169" s="205"/>
      <c r="FWY169" s="205"/>
      <c r="FWZ169" s="205"/>
      <c r="FXA169" s="205"/>
      <c r="FXB169" s="205"/>
      <c r="FXC169" s="205"/>
      <c r="FXD169" s="205"/>
      <c r="FXE169" s="205"/>
      <c r="FXF169" s="205"/>
      <c r="FXG169" s="205"/>
      <c r="FXH169" s="205"/>
      <c r="FXI169" s="205"/>
      <c r="FXJ169" s="205"/>
      <c r="FXK169" s="205"/>
      <c r="FXL169" s="205"/>
      <c r="FXM169" s="205"/>
      <c r="FXN169" s="205"/>
      <c r="FXO169" s="205"/>
      <c r="FXP169" s="205"/>
      <c r="FXQ169" s="205"/>
      <c r="FXR169" s="205"/>
      <c r="FXS169" s="205"/>
      <c r="FXT169" s="205"/>
      <c r="FXU169" s="205"/>
      <c r="FXV169" s="205"/>
      <c r="FXW169" s="205"/>
      <c r="FXX169" s="205"/>
      <c r="FXY169" s="205"/>
      <c r="FXZ169" s="205"/>
      <c r="FYA169" s="205"/>
      <c r="FYB169" s="205"/>
      <c r="FYC169" s="205"/>
      <c r="FYD169" s="205"/>
      <c r="FYE169" s="205"/>
      <c r="FYF169" s="205"/>
      <c r="FYG169" s="205"/>
      <c r="FYH169" s="205"/>
      <c r="FYI169" s="205"/>
      <c r="FYJ169" s="205"/>
      <c r="FYK169" s="205"/>
      <c r="FYL169" s="205"/>
      <c r="FYM169" s="205"/>
      <c r="FYN169" s="205"/>
      <c r="FYO169" s="205"/>
      <c r="FYP169" s="205"/>
      <c r="FYQ169" s="205"/>
      <c r="FYR169" s="205"/>
      <c r="FYS169" s="205"/>
      <c r="FYT169" s="205"/>
      <c r="FYU169" s="205"/>
      <c r="FYV169" s="205"/>
      <c r="FYW169" s="205"/>
      <c r="FYX169" s="205"/>
      <c r="FYY169" s="205"/>
      <c r="FYZ169" s="205"/>
      <c r="FZA169" s="205"/>
      <c r="FZB169" s="205"/>
      <c r="FZC169" s="205"/>
      <c r="FZD169" s="205"/>
      <c r="FZE169" s="205"/>
      <c r="FZF169" s="205"/>
      <c r="FZG169" s="205"/>
      <c r="FZH169" s="205"/>
      <c r="FZI169" s="205"/>
      <c r="FZJ169" s="205"/>
      <c r="FZK169" s="205"/>
      <c r="FZL169" s="205"/>
      <c r="FZM169" s="205"/>
      <c r="FZN169" s="205"/>
      <c r="FZO169" s="205"/>
      <c r="FZP169" s="205"/>
      <c r="FZQ169" s="205"/>
      <c r="FZR169" s="205"/>
      <c r="FZS169" s="205"/>
      <c r="FZT169" s="205"/>
      <c r="FZU169" s="205"/>
      <c r="FZV169" s="205"/>
      <c r="FZW169" s="205"/>
      <c r="FZX169" s="205"/>
      <c r="FZY169" s="205"/>
      <c r="FZZ169" s="205"/>
      <c r="GAA169" s="205"/>
      <c r="GAB169" s="205"/>
      <c r="GAC169" s="205"/>
      <c r="GAD169" s="205"/>
      <c r="GAE169" s="205"/>
      <c r="GAF169" s="205"/>
      <c r="GAG169" s="205"/>
      <c r="GAH169" s="205"/>
      <c r="GAI169" s="205"/>
      <c r="GAJ169" s="205"/>
      <c r="GAK169" s="205"/>
      <c r="GAL169" s="205"/>
      <c r="GAM169" s="205"/>
      <c r="GAN169" s="205"/>
      <c r="GAO169" s="205"/>
      <c r="GAP169" s="205"/>
      <c r="GAQ169" s="205"/>
      <c r="GAR169" s="205"/>
      <c r="GAS169" s="205"/>
      <c r="GAT169" s="205"/>
      <c r="GAU169" s="205"/>
      <c r="GAV169" s="205"/>
      <c r="GAW169" s="205"/>
      <c r="GAX169" s="205"/>
      <c r="GAY169" s="205"/>
      <c r="GAZ169" s="205"/>
      <c r="GBA169" s="205"/>
      <c r="GBB169" s="205"/>
      <c r="GBC169" s="205"/>
      <c r="GBD169" s="205"/>
      <c r="GBE169" s="205"/>
      <c r="GBF169" s="205"/>
      <c r="GBG169" s="205"/>
      <c r="GBH169" s="205"/>
      <c r="GBI169" s="205"/>
      <c r="GBJ169" s="205"/>
      <c r="GBK169" s="205"/>
      <c r="GBL169" s="205"/>
      <c r="GBM169" s="205"/>
      <c r="GBN169" s="205"/>
      <c r="GBO169" s="205"/>
      <c r="GBP169" s="205"/>
      <c r="GBQ169" s="205"/>
      <c r="GBR169" s="205"/>
      <c r="GBS169" s="205"/>
      <c r="GBT169" s="205"/>
      <c r="GBU169" s="205"/>
      <c r="GBV169" s="205"/>
      <c r="GBW169" s="205"/>
      <c r="GBX169" s="205"/>
      <c r="GBY169" s="205"/>
      <c r="GBZ169" s="205"/>
      <c r="GCA169" s="205"/>
      <c r="GCB169" s="205"/>
      <c r="GCC169" s="205"/>
      <c r="GCD169" s="205"/>
      <c r="GCE169" s="205"/>
      <c r="GCF169" s="205"/>
      <c r="GCG169" s="205"/>
      <c r="GCH169" s="205"/>
      <c r="GCI169" s="205"/>
      <c r="GCJ169" s="205"/>
      <c r="GCK169" s="205"/>
      <c r="GCL169" s="205"/>
      <c r="GCM169" s="205"/>
      <c r="GCN169" s="205"/>
      <c r="GCO169" s="205"/>
      <c r="GCP169" s="205"/>
      <c r="GCQ169" s="205"/>
      <c r="GCR169" s="205"/>
      <c r="GCS169" s="205"/>
      <c r="GCT169" s="205"/>
      <c r="GCU169" s="205"/>
      <c r="GCV169" s="205"/>
      <c r="GCW169" s="205"/>
      <c r="GCX169" s="205"/>
      <c r="GCY169" s="205"/>
      <c r="GCZ169" s="205"/>
      <c r="GDA169" s="205"/>
      <c r="GDB169" s="205"/>
      <c r="GDC169" s="205"/>
      <c r="GDD169" s="205"/>
      <c r="GDE169" s="205"/>
      <c r="GDF169" s="205"/>
      <c r="GDG169" s="205"/>
      <c r="GDH169" s="205"/>
      <c r="GDI169" s="205"/>
      <c r="GDJ169" s="205"/>
      <c r="GDK169" s="205"/>
      <c r="GDL169" s="205"/>
      <c r="GDM169" s="205"/>
      <c r="GDN169" s="205"/>
      <c r="GDO169" s="205"/>
      <c r="GDP169" s="205"/>
      <c r="GDQ169" s="205"/>
      <c r="GDR169" s="205"/>
      <c r="GDS169" s="205"/>
      <c r="GDT169" s="205"/>
      <c r="GDU169" s="205"/>
      <c r="GDV169" s="205"/>
      <c r="GDW169" s="205"/>
      <c r="GDX169" s="205"/>
      <c r="GDY169" s="205"/>
      <c r="GDZ169" s="205"/>
      <c r="GEA169" s="205"/>
      <c r="GEB169" s="205"/>
      <c r="GEC169" s="205"/>
      <c r="GED169" s="205"/>
      <c r="GEE169" s="205"/>
      <c r="GEF169" s="205"/>
      <c r="GEG169" s="205"/>
      <c r="GEH169" s="205"/>
      <c r="GEI169" s="205"/>
      <c r="GEJ169" s="205"/>
      <c r="GEK169" s="205"/>
      <c r="GEL169" s="205"/>
      <c r="GEM169" s="205"/>
      <c r="GEN169" s="205"/>
      <c r="GEO169" s="205"/>
      <c r="GEP169" s="205"/>
      <c r="GEQ169" s="205"/>
      <c r="GER169" s="205"/>
      <c r="GES169" s="205"/>
      <c r="GET169" s="205"/>
      <c r="GEU169" s="205"/>
      <c r="GEV169" s="205"/>
      <c r="GEW169" s="205"/>
      <c r="GEX169" s="205"/>
      <c r="GEY169" s="205"/>
      <c r="GEZ169" s="205"/>
      <c r="GFA169" s="205"/>
      <c r="GFB169" s="205"/>
      <c r="GFC169" s="205"/>
      <c r="GFD169" s="205"/>
      <c r="GFE169" s="205"/>
      <c r="GFF169" s="205"/>
      <c r="GFG169" s="205"/>
      <c r="GFH169" s="205"/>
      <c r="GFI169" s="205"/>
      <c r="GFJ169" s="205"/>
      <c r="GFK169" s="205"/>
      <c r="GFL169" s="205"/>
      <c r="GFM169" s="205"/>
      <c r="GFN169" s="205"/>
      <c r="GFO169" s="205"/>
      <c r="GFP169" s="205"/>
      <c r="GFQ169" s="205"/>
      <c r="GFR169" s="205"/>
      <c r="GFS169" s="205"/>
      <c r="GFT169" s="205"/>
      <c r="GFU169" s="205"/>
      <c r="GFV169" s="205"/>
      <c r="GFW169" s="205"/>
      <c r="GFX169" s="205"/>
      <c r="GFY169" s="205"/>
      <c r="GFZ169" s="205"/>
      <c r="GGA169" s="205"/>
      <c r="GGB169" s="205"/>
      <c r="GGC169" s="205"/>
      <c r="GGD169" s="205"/>
      <c r="GGE169" s="205"/>
      <c r="GGF169" s="205"/>
      <c r="GGG169" s="205"/>
      <c r="GGH169" s="205"/>
      <c r="GGI169" s="205"/>
      <c r="GGJ169" s="205"/>
      <c r="GGK169" s="205"/>
      <c r="GGL169" s="205"/>
      <c r="GGM169" s="205"/>
      <c r="GGN169" s="205"/>
      <c r="GGO169" s="205"/>
      <c r="GGP169" s="205"/>
      <c r="GGQ169" s="205"/>
      <c r="GGR169" s="205"/>
      <c r="GGS169" s="205"/>
      <c r="GGT169" s="205"/>
      <c r="GGU169" s="205"/>
      <c r="GGV169" s="205"/>
      <c r="GGW169" s="205"/>
      <c r="GGX169" s="205"/>
      <c r="GGY169" s="205"/>
      <c r="GGZ169" s="205"/>
      <c r="GHA169" s="205"/>
      <c r="GHB169" s="205"/>
      <c r="GHC169" s="205"/>
      <c r="GHD169" s="205"/>
      <c r="GHE169" s="205"/>
      <c r="GHF169" s="205"/>
      <c r="GHG169" s="205"/>
      <c r="GHH169" s="205"/>
      <c r="GHI169" s="205"/>
      <c r="GHJ169" s="205"/>
      <c r="GHK169" s="205"/>
      <c r="GHL169" s="205"/>
      <c r="GHM169" s="205"/>
      <c r="GHN169" s="205"/>
      <c r="GHO169" s="205"/>
      <c r="GHP169" s="205"/>
      <c r="GHQ169" s="205"/>
      <c r="GHR169" s="205"/>
      <c r="GHS169" s="205"/>
      <c r="GHT169" s="205"/>
      <c r="GHU169" s="205"/>
      <c r="GHV169" s="205"/>
      <c r="GHW169" s="205"/>
      <c r="GHX169" s="205"/>
      <c r="GHY169" s="205"/>
      <c r="GHZ169" s="205"/>
      <c r="GIA169" s="205"/>
      <c r="GIB169" s="205"/>
      <c r="GIC169" s="205"/>
      <c r="GID169" s="205"/>
      <c r="GIE169" s="205"/>
      <c r="GIF169" s="205"/>
      <c r="GIG169" s="205"/>
      <c r="GIH169" s="205"/>
      <c r="GII169" s="205"/>
      <c r="GIJ169" s="205"/>
      <c r="GIK169" s="205"/>
      <c r="GIL169" s="205"/>
      <c r="GIM169" s="205"/>
      <c r="GIN169" s="205"/>
      <c r="GIO169" s="205"/>
      <c r="GIP169" s="205"/>
      <c r="GIQ169" s="205"/>
      <c r="GIR169" s="205"/>
      <c r="GIS169" s="205"/>
      <c r="GIT169" s="205"/>
      <c r="GIU169" s="205"/>
      <c r="GIV169" s="205"/>
      <c r="GIW169" s="205"/>
      <c r="GIX169" s="205"/>
      <c r="GIY169" s="205"/>
      <c r="GIZ169" s="205"/>
      <c r="GJA169" s="205"/>
      <c r="GJB169" s="205"/>
      <c r="GJC169" s="205"/>
      <c r="GJD169" s="205"/>
      <c r="GJE169" s="205"/>
      <c r="GJF169" s="205"/>
      <c r="GJG169" s="205"/>
      <c r="GJH169" s="205"/>
      <c r="GJI169" s="205"/>
      <c r="GJJ169" s="205"/>
      <c r="GJK169" s="205"/>
      <c r="GJL169" s="205"/>
      <c r="GJM169" s="205"/>
      <c r="GJN169" s="205"/>
      <c r="GJO169" s="205"/>
      <c r="GJP169" s="205"/>
      <c r="GJQ169" s="205"/>
      <c r="GJR169" s="205"/>
      <c r="GJS169" s="205"/>
      <c r="GJT169" s="205"/>
      <c r="GJU169" s="205"/>
      <c r="GJV169" s="205"/>
      <c r="GJW169" s="205"/>
      <c r="GJX169" s="205"/>
      <c r="GJY169" s="205"/>
      <c r="GJZ169" s="205"/>
      <c r="GKA169" s="205"/>
      <c r="GKB169" s="205"/>
      <c r="GKC169" s="205"/>
      <c r="GKD169" s="205"/>
      <c r="GKE169" s="205"/>
      <c r="GKF169" s="205"/>
      <c r="GKG169" s="205"/>
      <c r="GKH169" s="205"/>
      <c r="GKI169" s="205"/>
      <c r="GKJ169" s="205"/>
      <c r="GKK169" s="205"/>
      <c r="GKL169" s="205"/>
      <c r="GKM169" s="205"/>
      <c r="GKN169" s="205"/>
      <c r="GKO169" s="205"/>
      <c r="GKP169" s="205"/>
      <c r="GKQ169" s="205"/>
      <c r="GKR169" s="205"/>
      <c r="GKS169" s="205"/>
      <c r="GKT169" s="205"/>
      <c r="GKU169" s="205"/>
      <c r="GKV169" s="205"/>
      <c r="GKW169" s="205"/>
      <c r="GKX169" s="205"/>
      <c r="GKY169" s="205"/>
      <c r="GKZ169" s="205"/>
      <c r="GLA169" s="205"/>
      <c r="GLB169" s="205"/>
      <c r="GLC169" s="205"/>
      <c r="GLD169" s="205"/>
      <c r="GLE169" s="205"/>
      <c r="GLF169" s="205"/>
      <c r="GLG169" s="205"/>
      <c r="GLH169" s="205"/>
      <c r="GLI169" s="205"/>
      <c r="GLJ169" s="205"/>
      <c r="GLK169" s="205"/>
      <c r="GLL169" s="205"/>
      <c r="GLM169" s="205"/>
      <c r="GLN169" s="205"/>
      <c r="GLO169" s="205"/>
      <c r="GLP169" s="205"/>
      <c r="GLQ169" s="205"/>
      <c r="GLR169" s="205"/>
      <c r="GLS169" s="205"/>
      <c r="GLT169" s="205"/>
      <c r="GLU169" s="205"/>
      <c r="GLV169" s="205"/>
      <c r="GLW169" s="205"/>
      <c r="GLX169" s="205"/>
      <c r="GLY169" s="205"/>
      <c r="GLZ169" s="205"/>
      <c r="GMA169" s="205"/>
      <c r="GMB169" s="205"/>
      <c r="GMC169" s="205"/>
      <c r="GMD169" s="205"/>
      <c r="GME169" s="205"/>
      <c r="GMF169" s="205"/>
      <c r="GMG169" s="205"/>
      <c r="GMH169" s="205"/>
      <c r="GMI169" s="205"/>
      <c r="GMJ169" s="205"/>
      <c r="GMK169" s="205"/>
      <c r="GML169" s="205"/>
      <c r="GMM169" s="205"/>
      <c r="GMN169" s="205"/>
      <c r="GMO169" s="205"/>
      <c r="GMP169" s="205"/>
      <c r="GMQ169" s="205"/>
      <c r="GMR169" s="205"/>
      <c r="GMS169" s="205"/>
      <c r="GMT169" s="205"/>
      <c r="GMU169" s="205"/>
      <c r="GMV169" s="205"/>
      <c r="GMW169" s="205"/>
      <c r="GMX169" s="205"/>
      <c r="GMY169" s="205"/>
      <c r="GMZ169" s="205"/>
      <c r="GNA169" s="205"/>
      <c r="GNB169" s="205"/>
      <c r="GNC169" s="205"/>
      <c r="GND169" s="205"/>
      <c r="GNE169" s="205"/>
      <c r="GNF169" s="205"/>
      <c r="GNG169" s="205"/>
      <c r="GNH169" s="205"/>
      <c r="GNI169" s="205"/>
      <c r="GNJ169" s="205"/>
      <c r="GNK169" s="205"/>
      <c r="GNL169" s="205"/>
      <c r="GNM169" s="205"/>
      <c r="GNN169" s="205"/>
      <c r="GNO169" s="205"/>
      <c r="GNP169" s="205"/>
      <c r="GNQ169" s="205"/>
      <c r="GNR169" s="205"/>
      <c r="GNS169" s="205"/>
      <c r="GNT169" s="205"/>
      <c r="GNU169" s="205"/>
      <c r="GNV169" s="205"/>
      <c r="GNW169" s="205"/>
      <c r="GNX169" s="205"/>
      <c r="GNY169" s="205"/>
      <c r="GNZ169" s="205"/>
      <c r="GOA169" s="205"/>
      <c r="GOB169" s="205"/>
      <c r="GOC169" s="205"/>
      <c r="GOD169" s="205"/>
      <c r="GOE169" s="205"/>
      <c r="GOF169" s="205"/>
      <c r="GOG169" s="205"/>
      <c r="GOH169" s="205"/>
      <c r="GOI169" s="205"/>
      <c r="GOJ169" s="205"/>
      <c r="GOK169" s="205"/>
      <c r="GOL169" s="205"/>
      <c r="GOM169" s="205"/>
      <c r="GON169" s="205"/>
      <c r="GOO169" s="205"/>
      <c r="GOP169" s="205"/>
      <c r="GOQ169" s="205"/>
      <c r="GOR169" s="205"/>
      <c r="GOS169" s="205"/>
      <c r="GOT169" s="205"/>
      <c r="GOU169" s="205"/>
      <c r="GOV169" s="205"/>
      <c r="GOW169" s="205"/>
      <c r="GOX169" s="205"/>
      <c r="GOY169" s="205"/>
      <c r="GOZ169" s="205"/>
      <c r="GPA169" s="205"/>
      <c r="GPB169" s="205"/>
      <c r="GPC169" s="205"/>
      <c r="GPD169" s="205"/>
      <c r="GPE169" s="205"/>
      <c r="GPF169" s="205"/>
      <c r="GPG169" s="205"/>
      <c r="GPH169" s="205"/>
      <c r="GPI169" s="205"/>
      <c r="GPJ169" s="205"/>
      <c r="GPK169" s="205"/>
      <c r="GPL169" s="205"/>
      <c r="GPM169" s="205"/>
      <c r="GPN169" s="205"/>
      <c r="GPO169" s="205"/>
      <c r="GPP169" s="205"/>
      <c r="GPQ169" s="205"/>
      <c r="GPR169" s="205"/>
      <c r="GPS169" s="205"/>
      <c r="GPT169" s="205"/>
      <c r="GPU169" s="205"/>
      <c r="GPV169" s="205"/>
      <c r="GPW169" s="205"/>
      <c r="GPX169" s="205"/>
      <c r="GPY169" s="205"/>
      <c r="GPZ169" s="205"/>
      <c r="GQA169" s="205"/>
      <c r="GQB169" s="205"/>
      <c r="GQC169" s="205"/>
      <c r="GQD169" s="205"/>
      <c r="GQE169" s="205"/>
      <c r="GQF169" s="205"/>
      <c r="GQG169" s="205"/>
      <c r="GQH169" s="205"/>
      <c r="GQI169" s="205"/>
      <c r="GQJ169" s="205"/>
      <c r="GQK169" s="205"/>
      <c r="GQL169" s="205"/>
      <c r="GQM169" s="205"/>
      <c r="GQN169" s="205"/>
      <c r="GQO169" s="205"/>
      <c r="GQP169" s="205"/>
      <c r="GQQ169" s="205"/>
      <c r="GQR169" s="205"/>
      <c r="GQS169" s="205"/>
      <c r="GQT169" s="205"/>
      <c r="GQU169" s="205"/>
      <c r="GQV169" s="205"/>
      <c r="GQW169" s="205"/>
      <c r="GQX169" s="205"/>
      <c r="GQY169" s="205"/>
      <c r="GQZ169" s="205"/>
      <c r="GRA169" s="205"/>
      <c r="GRB169" s="205"/>
      <c r="GRC169" s="205"/>
      <c r="GRD169" s="205"/>
      <c r="GRE169" s="205"/>
      <c r="GRF169" s="205"/>
      <c r="GRG169" s="205"/>
      <c r="GRH169" s="205"/>
      <c r="GRI169" s="205"/>
      <c r="GRJ169" s="205"/>
      <c r="GRK169" s="205"/>
      <c r="GRL169" s="205"/>
      <c r="GRM169" s="205"/>
      <c r="GRN169" s="205"/>
      <c r="GRO169" s="205"/>
      <c r="GRP169" s="205"/>
      <c r="GRQ169" s="205"/>
      <c r="GRR169" s="205"/>
      <c r="GRS169" s="205"/>
      <c r="GRT169" s="205"/>
      <c r="GRU169" s="205"/>
      <c r="GRV169" s="205"/>
      <c r="GRW169" s="205"/>
      <c r="GRX169" s="205"/>
      <c r="GRY169" s="205"/>
      <c r="GRZ169" s="205"/>
      <c r="GSA169" s="205"/>
      <c r="GSB169" s="205"/>
      <c r="GSC169" s="205"/>
      <c r="GSD169" s="205"/>
      <c r="GSE169" s="205"/>
      <c r="GSF169" s="205"/>
      <c r="GSG169" s="205"/>
      <c r="GSH169" s="205"/>
      <c r="GSI169" s="205"/>
      <c r="GSJ169" s="205"/>
      <c r="GSK169" s="205"/>
      <c r="GSL169" s="205"/>
      <c r="GSM169" s="205"/>
      <c r="GSN169" s="205"/>
      <c r="GSO169" s="205"/>
      <c r="GSP169" s="205"/>
      <c r="GSQ169" s="205"/>
      <c r="GSR169" s="205"/>
      <c r="GSS169" s="205"/>
      <c r="GST169" s="205"/>
      <c r="GSU169" s="205"/>
      <c r="GSV169" s="205"/>
      <c r="GSW169" s="205"/>
      <c r="GSX169" s="205"/>
      <c r="GSY169" s="205"/>
      <c r="GSZ169" s="205"/>
      <c r="GTA169" s="205"/>
      <c r="GTB169" s="205"/>
      <c r="GTC169" s="205"/>
      <c r="GTD169" s="205"/>
      <c r="GTE169" s="205"/>
      <c r="GTF169" s="205"/>
      <c r="GTG169" s="205"/>
      <c r="GTH169" s="205"/>
      <c r="GTI169" s="205"/>
      <c r="GTJ169" s="205"/>
      <c r="GTK169" s="205"/>
      <c r="GTL169" s="205"/>
      <c r="GTM169" s="205"/>
      <c r="GTN169" s="205"/>
      <c r="GTO169" s="205"/>
      <c r="GTP169" s="205"/>
      <c r="GTQ169" s="205"/>
      <c r="GTR169" s="205"/>
      <c r="GTS169" s="205"/>
      <c r="GTT169" s="205"/>
      <c r="GTU169" s="205"/>
      <c r="GTV169" s="205"/>
      <c r="GTW169" s="205"/>
      <c r="GTX169" s="205"/>
      <c r="GTY169" s="205"/>
      <c r="GTZ169" s="205"/>
      <c r="GUA169" s="205"/>
      <c r="GUB169" s="205"/>
      <c r="GUC169" s="205"/>
      <c r="GUD169" s="205"/>
      <c r="GUE169" s="205"/>
      <c r="GUF169" s="205"/>
      <c r="GUG169" s="205"/>
      <c r="GUH169" s="205"/>
      <c r="GUI169" s="205"/>
      <c r="GUJ169" s="205"/>
      <c r="GUK169" s="205"/>
      <c r="GUL169" s="205"/>
      <c r="GUM169" s="205"/>
      <c r="GUN169" s="205"/>
      <c r="GUO169" s="205"/>
      <c r="GUP169" s="205"/>
      <c r="GUQ169" s="205"/>
      <c r="GUR169" s="205"/>
      <c r="GUS169" s="205"/>
      <c r="GUT169" s="205"/>
      <c r="GUU169" s="205"/>
      <c r="GUV169" s="205"/>
      <c r="GUW169" s="205"/>
      <c r="GUX169" s="205"/>
      <c r="GUY169" s="205"/>
      <c r="GUZ169" s="205"/>
      <c r="GVA169" s="205"/>
      <c r="GVB169" s="205"/>
      <c r="GVC169" s="205"/>
      <c r="GVD169" s="205"/>
      <c r="GVE169" s="205"/>
      <c r="GVF169" s="205"/>
      <c r="GVG169" s="205"/>
      <c r="GVH169" s="205"/>
      <c r="GVI169" s="205"/>
      <c r="GVJ169" s="205"/>
      <c r="GVK169" s="205"/>
      <c r="GVL169" s="205"/>
      <c r="GVM169" s="205"/>
      <c r="GVN169" s="205"/>
      <c r="GVO169" s="205"/>
      <c r="GVP169" s="205"/>
      <c r="GVQ169" s="205"/>
      <c r="GVR169" s="205"/>
      <c r="GVS169" s="205"/>
      <c r="GVT169" s="205"/>
      <c r="GVU169" s="205"/>
      <c r="GVV169" s="205"/>
      <c r="GVW169" s="205"/>
      <c r="GVX169" s="205"/>
      <c r="GVY169" s="205"/>
      <c r="GVZ169" s="205"/>
      <c r="GWA169" s="205"/>
      <c r="GWB169" s="205"/>
      <c r="GWC169" s="205"/>
      <c r="GWD169" s="205"/>
      <c r="GWE169" s="205"/>
      <c r="GWF169" s="205"/>
      <c r="GWG169" s="205"/>
      <c r="GWH169" s="205"/>
      <c r="GWI169" s="205"/>
      <c r="GWJ169" s="205"/>
      <c r="GWK169" s="205"/>
      <c r="GWL169" s="205"/>
      <c r="GWM169" s="205"/>
      <c r="GWN169" s="205"/>
      <c r="GWO169" s="205"/>
      <c r="GWP169" s="205"/>
      <c r="GWQ169" s="205"/>
      <c r="GWR169" s="205"/>
      <c r="GWS169" s="205"/>
      <c r="GWT169" s="205"/>
      <c r="GWU169" s="205"/>
      <c r="GWV169" s="205"/>
      <c r="GWW169" s="205"/>
      <c r="GWX169" s="205"/>
      <c r="GWY169" s="205"/>
      <c r="GWZ169" s="205"/>
      <c r="GXA169" s="205"/>
      <c r="GXB169" s="205"/>
      <c r="GXC169" s="205"/>
      <c r="GXD169" s="205"/>
      <c r="GXE169" s="205"/>
      <c r="GXF169" s="205"/>
      <c r="GXG169" s="205"/>
      <c r="GXH169" s="205"/>
      <c r="GXI169" s="205"/>
      <c r="GXJ169" s="205"/>
      <c r="GXK169" s="205"/>
      <c r="GXL169" s="205"/>
      <c r="GXM169" s="205"/>
      <c r="GXN169" s="205"/>
      <c r="GXO169" s="205"/>
      <c r="GXP169" s="205"/>
      <c r="GXQ169" s="205"/>
      <c r="GXR169" s="205"/>
      <c r="GXS169" s="205"/>
      <c r="GXT169" s="205"/>
      <c r="GXU169" s="205"/>
      <c r="GXV169" s="205"/>
      <c r="GXW169" s="205"/>
      <c r="GXX169" s="205"/>
      <c r="GXY169" s="205"/>
      <c r="GXZ169" s="205"/>
      <c r="GYA169" s="205"/>
      <c r="GYB169" s="205"/>
      <c r="GYC169" s="205"/>
      <c r="GYD169" s="205"/>
      <c r="GYE169" s="205"/>
      <c r="GYF169" s="205"/>
      <c r="GYG169" s="205"/>
      <c r="GYH169" s="205"/>
      <c r="GYI169" s="205"/>
      <c r="GYJ169" s="205"/>
      <c r="GYK169" s="205"/>
      <c r="GYL169" s="205"/>
      <c r="GYM169" s="205"/>
      <c r="GYN169" s="205"/>
      <c r="GYO169" s="205"/>
      <c r="GYP169" s="205"/>
      <c r="GYQ169" s="205"/>
      <c r="GYR169" s="205"/>
      <c r="GYS169" s="205"/>
      <c r="GYT169" s="205"/>
      <c r="GYU169" s="205"/>
      <c r="GYV169" s="205"/>
      <c r="GYW169" s="205"/>
      <c r="GYX169" s="205"/>
      <c r="GYY169" s="205"/>
      <c r="GYZ169" s="205"/>
      <c r="GZA169" s="205"/>
      <c r="GZB169" s="205"/>
      <c r="GZC169" s="205"/>
      <c r="GZD169" s="205"/>
      <c r="GZE169" s="205"/>
      <c r="GZF169" s="205"/>
      <c r="GZG169" s="205"/>
      <c r="GZH169" s="205"/>
      <c r="GZI169" s="205"/>
      <c r="GZJ169" s="205"/>
      <c r="GZK169" s="205"/>
      <c r="GZL169" s="205"/>
      <c r="GZM169" s="205"/>
      <c r="GZN169" s="205"/>
      <c r="GZO169" s="205"/>
      <c r="GZP169" s="205"/>
      <c r="GZQ169" s="205"/>
      <c r="GZR169" s="205"/>
      <c r="GZS169" s="205"/>
      <c r="GZT169" s="205"/>
      <c r="GZU169" s="205"/>
      <c r="GZV169" s="205"/>
      <c r="GZW169" s="205"/>
      <c r="GZX169" s="205"/>
      <c r="GZY169" s="205"/>
      <c r="GZZ169" s="205"/>
      <c r="HAA169" s="205"/>
      <c r="HAB169" s="205"/>
      <c r="HAC169" s="205"/>
      <c r="HAD169" s="205"/>
      <c r="HAE169" s="205"/>
      <c r="HAF169" s="205"/>
      <c r="HAG169" s="205"/>
      <c r="HAH169" s="205"/>
      <c r="HAI169" s="205"/>
      <c r="HAJ169" s="205"/>
      <c r="HAK169" s="205"/>
      <c r="HAL169" s="205"/>
      <c r="HAM169" s="205"/>
      <c r="HAN169" s="205"/>
      <c r="HAO169" s="205"/>
      <c r="HAP169" s="205"/>
      <c r="HAQ169" s="205"/>
      <c r="HAR169" s="205"/>
      <c r="HAS169" s="205"/>
      <c r="HAT169" s="205"/>
      <c r="HAU169" s="205"/>
      <c r="HAV169" s="205"/>
      <c r="HAW169" s="205"/>
      <c r="HAX169" s="205"/>
      <c r="HAY169" s="205"/>
      <c r="HAZ169" s="205"/>
      <c r="HBA169" s="205"/>
      <c r="HBB169" s="205"/>
      <c r="HBC169" s="205"/>
      <c r="HBD169" s="205"/>
      <c r="HBE169" s="205"/>
      <c r="HBF169" s="205"/>
      <c r="HBG169" s="205"/>
      <c r="HBH169" s="205"/>
      <c r="HBI169" s="205"/>
      <c r="HBJ169" s="205"/>
      <c r="HBK169" s="205"/>
      <c r="HBL169" s="205"/>
      <c r="HBM169" s="205"/>
      <c r="HBN169" s="205"/>
      <c r="HBO169" s="205"/>
      <c r="HBP169" s="205"/>
      <c r="HBQ169" s="205"/>
      <c r="HBR169" s="205"/>
      <c r="HBS169" s="205"/>
      <c r="HBT169" s="205"/>
      <c r="HBU169" s="205"/>
      <c r="HBV169" s="205"/>
      <c r="HBW169" s="205"/>
      <c r="HBX169" s="205"/>
      <c r="HBY169" s="205"/>
      <c r="HBZ169" s="205"/>
      <c r="HCA169" s="205"/>
      <c r="HCB169" s="205"/>
      <c r="HCC169" s="205"/>
      <c r="HCD169" s="205"/>
      <c r="HCE169" s="205"/>
      <c r="HCF169" s="205"/>
      <c r="HCG169" s="205"/>
      <c r="HCH169" s="205"/>
      <c r="HCI169" s="205"/>
      <c r="HCJ169" s="205"/>
      <c r="HCK169" s="205"/>
      <c r="HCL169" s="205"/>
      <c r="HCM169" s="205"/>
      <c r="HCN169" s="205"/>
      <c r="HCO169" s="205"/>
      <c r="HCP169" s="205"/>
      <c r="HCQ169" s="205"/>
      <c r="HCR169" s="205"/>
      <c r="HCS169" s="205"/>
      <c r="HCT169" s="205"/>
      <c r="HCU169" s="205"/>
      <c r="HCV169" s="205"/>
      <c r="HCW169" s="205"/>
      <c r="HCX169" s="205"/>
      <c r="HCY169" s="205"/>
      <c r="HCZ169" s="205"/>
      <c r="HDA169" s="205"/>
      <c r="HDB169" s="205"/>
      <c r="HDC169" s="205"/>
      <c r="HDD169" s="205"/>
      <c r="HDE169" s="205"/>
      <c r="HDF169" s="205"/>
      <c r="HDG169" s="205"/>
      <c r="HDH169" s="205"/>
      <c r="HDI169" s="205"/>
      <c r="HDJ169" s="205"/>
      <c r="HDK169" s="205"/>
      <c r="HDL169" s="205"/>
      <c r="HDM169" s="205"/>
      <c r="HDN169" s="205"/>
      <c r="HDO169" s="205"/>
      <c r="HDP169" s="205"/>
      <c r="HDQ169" s="205"/>
      <c r="HDR169" s="205"/>
      <c r="HDS169" s="205"/>
      <c r="HDT169" s="205"/>
      <c r="HDU169" s="205"/>
      <c r="HDV169" s="205"/>
      <c r="HDW169" s="205"/>
      <c r="HDX169" s="205"/>
      <c r="HDY169" s="205"/>
      <c r="HDZ169" s="205"/>
      <c r="HEA169" s="205"/>
      <c r="HEB169" s="205"/>
      <c r="HEC169" s="205"/>
      <c r="HED169" s="205"/>
      <c r="HEE169" s="205"/>
      <c r="HEF169" s="205"/>
      <c r="HEG169" s="205"/>
      <c r="HEH169" s="205"/>
      <c r="HEI169" s="205"/>
      <c r="HEJ169" s="205"/>
      <c r="HEK169" s="205"/>
      <c r="HEL169" s="205"/>
      <c r="HEM169" s="205"/>
      <c r="HEN169" s="205"/>
      <c r="HEO169" s="205"/>
      <c r="HEP169" s="205"/>
      <c r="HEQ169" s="205"/>
      <c r="HER169" s="205"/>
      <c r="HES169" s="205"/>
      <c r="HET169" s="205"/>
      <c r="HEU169" s="205"/>
      <c r="HEV169" s="205"/>
      <c r="HEW169" s="205"/>
      <c r="HEX169" s="205"/>
      <c r="HEY169" s="205"/>
      <c r="HEZ169" s="205"/>
      <c r="HFA169" s="205"/>
      <c r="HFB169" s="205"/>
      <c r="HFC169" s="205"/>
      <c r="HFD169" s="205"/>
      <c r="HFE169" s="205"/>
      <c r="HFF169" s="205"/>
      <c r="HFG169" s="205"/>
      <c r="HFH169" s="205"/>
      <c r="HFI169" s="205"/>
      <c r="HFJ169" s="205"/>
      <c r="HFK169" s="205"/>
      <c r="HFL169" s="205"/>
      <c r="HFM169" s="205"/>
      <c r="HFN169" s="205"/>
      <c r="HFO169" s="205"/>
      <c r="HFP169" s="205"/>
      <c r="HFQ169" s="205"/>
      <c r="HFR169" s="205"/>
      <c r="HFS169" s="205"/>
      <c r="HFT169" s="205"/>
      <c r="HFU169" s="205"/>
      <c r="HFV169" s="205"/>
      <c r="HFW169" s="205"/>
      <c r="HFX169" s="205"/>
      <c r="HFY169" s="205"/>
      <c r="HFZ169" s="205"/>
      <c r="HGA169" s="205"/>
      <c r="HGB169" s="205"/>
      <c r="HGC169" s="205"/>
      <c r="HGD169" s="205"/>
      <c r="HGE169" s="205"/>
      <c r="HGF169" s="205"/>
      <c r="HGG169" s="205"/>
      <c r="HGH169" s="205"/>
      <c r="HGI169" s="205"/>
      <c r="HGJ169" s="205"/>
      <c r="HGK169" s="205"/>
      <c r="HGL169" s="205"/>
      <c r="HGM169" s="205"/>
      <c r="HGN169" s="205"/>
      <c r="HGO169" s="205"/>
      <c r="HGP169" s="205"/>
      <c r="HGQ169" s="205"/>
      <c r="HGR169" s="205"/>
      <c r="HGS169" s="205"/>
      <c r="HGT169" s="205"/>
      <c r="HGU169" s="205"/>
      <c r="HGV169" s="205"/>
      <c r="HGW169" s="205"/>
      <c r="HGX169" s="205"/>
      <c r="HGY169" s="205"/>
      <c r="HGZ169" s="205"/>
      <c r="HHA169" s="205"/>
      <c r="HHB169" s="205"/>
      <c r="HHC169" s="205"/>
      <c r="HHD169" s="205"/>
      <c r="HHE169" s="205"/>
      <c r="HHF169" s="205"/>
      <c r="HHG169" s="205"/>
      <c r="HHH169" s="205"/>
      <c r="HHI169" s="205"/>
      <c r="HHJ169" s="205"/>
      <c r="HHK169" s="205"/>
      <c r="HHL169" s="205"/>
      <c r="HHM169" s="205"/>
      <c r="HHN169" s="205"/>
      <c r="HHO169" s="205"/>
      <c r="HHP169" s="205"/>
      <c r="HHQ169" s="205"/>
      <c r="HHR169" s="205"/>
      <c r="HHS169" s="205"/>
      <c r="HHT169" s="205"/>
      <c r="HHU169" s="205"/>
      <c r="HHV169" s="205"/>
      <c r="HHW169" s="205"/>
      <c r="HHX169" s="205"/>
      <c r="HHY169" s="205"/>
      <c r="HHZ169" s="205"/>
      <c r="HIA169" s="205"/>
      <c r="HIB169" s="205"/>
      <c r="HIC169" s="205"/>
      <c r="HID169" s="205"/>
      <c r="HIE169" s="205"/>
      <c r="HIF169" s="205"/>
      <c r="HIG169" s="205"/>
      <c r="HIH169" s="205"/>
      <c r="HII169" s="205"/>
      <c r="HIJ169" s="205"/>
      <c r="HIK169" s="205"/>
      <c r="HIL169" s="205"/>
      <c r="HIM169" s="205"/>
      <c r="HIN169" s="205"/>
      <c r="HIO169" s="205"/>
      <c r="HIP169" s="205"/>
      <c r="HIQ169" s="205"/>
      <c r="HIR169" s="205"/>
      <c r="HIS169" s="205"/>
      <c r="HIT169" s="205"/>
      <c r="HIU169" s="205"/>
      <c r="HIV169" s="205"/>
      <c r="HIW169" s="205"/>
      <c r="HIX169" s="205"/>
      <c r="HIY169" s="205"/>
      <c r="HIZ169" s="205"/>
      <c r="HJA169" s="205"/>
      <c r="HJB169" s="205"/>
      <c r="HJC169" s="205"/>
      <c r="HJD169" s="205"/>
      <c r="HJE169" s="205"/>
      <c r="HJF169" s="205"/>
      <c r="HJG169" s="205"/>
      <c r="HJH169" s="205"/>
      <c r="HJI169" s="205"/>
      <c r="HJJ169" s="205"/>
      <c r="HJK169" s="205"/>
      <c r="HJL169" s="205"/>
      <c r="HJM169" s="205"/>
      <c r="HJN169" s="205"/>
      <c r="HJO169" s="205"/>
      <c r="HJP169" s="205"/>
      <c r="HJQ169" s="205"/>
      <c r="HJR169" s="205"/>
      <c r="HJS169" s="205"/>
      <c r="HJT169" s="205"/>
      <c r="HJU169" s="205"/>
      <c r="HJV169" s="205"/>
      <c r="HJW169" s="205"/>
      <c r="HJX169" s="205"/>
      <c r="HJY169" s="205"/>
      <c r="HJZ169" s="205"/>
      <c r="HKA169" s="205"/>
      <c r="HKB169" s="205"/>
      <c r="HKC169" s="205"/>
      <c r="HKD169" s="205"/>
      <c r="HKE169" s="205"/>
      <c r="HKF169" s="205"/>
      <c r="HKG169" s="205"/>
      <c r="HKH169" s="205"/>
      <c r="HKI169" s="205"/>
      <c r="HKJ169" s="205"/>
      <c r="HKK169" s="205"/>
      <c r="HKL169" s="205"/>
      <c r="HKM169" s="205"/>
      <c r="HKN169" s="205"/>
      <c r="HKO169" s="205"/>
      <c r="HKP169" s="205"/>
      <c r="HKQ169" s="205"/>
      <c r="HKR169" s="205"/>
      <c r="HKS169" s="205"/>
      <c r="HKT169" s="205"/>
      <c r="HKU169" s="205"/>
      <c r="HKV169" s="205"/>
      <c r="HKW169" s="205"/>
      <c r="HKX169" s="205"/>
      <c r="HKY169" s="205"/>
      <c r="HKZ169" s="205"/>
      <c r="HLA169" s="205"/>
      <c r="HLB169" s="205"/>
      <c r="HLC169" s="205"/>
      <c r="HLD169" s="205"/>
      <c r="HLE169" s="205"/>
      <c r="HLF169" s="205"/>
      <c r="HLG169" s="205"/>
      <c r="HLH169" s="205"/>
      <c r="HLI169" s="205"/>
      <c r="HLJ169" s="205"/>
      <c r="HLK169" s="205"/>
      <c r="HLL169" s="205"/>
      <c r="HLM169" s="205"/>
      <c r="HLN169" s="205"/>
      <c r="HLO169" s="205"/>
      <c r="HLP169" s="205"/>
      <c r="HLQ169" s="205"/>
      <c r="HLR169" s="205"/>
      <c r="HLS169" s="205"/>
      <c r="HLT169" s="205"/>
      <c r="HLU169" s="205"/>
      <c r="HLV169" s="205"/>
      <c r="HLW169" s="205"/>
      <c r="HLX169" s="205"/>
      <c r="HLY169" s="205"/>
      <c r="HLZ169" s="205"/>
      <c r="HMA169" s="205"/>
      <c r="HMB169" s="205"/>
      <c r="HMC169" s="205"/>
      <c r="HMD169" s="205"/>
      <c r="HME169" s="205"/>
      <c r="HMF169" s="205"/>
      <c r="HMG169" s="205"/>
      <c r="HMH169" s="205"/>
      <c r="HMI169" s="205"/>
      <c r="HMJ169" s="205"/>
      <c r="HMK169" s="205"/>
      <c r="HML169" s="205"/>
      <c r="HMM169" s="205"/>
      <c r="HMN169" s="205"/>
      <c r="HMO169" s="205"/>
      <c r="HMP169" s="205"/>
      <c r="HMQ169" s="205"/>
      <c r="HMR169" s="205"/>
      <c r="HMS169" s="205"/>
      <c r="HMT169" s="205"/>
      <c r="HMU169" s="205"/>
      <c r="HMV169" s="205"/>
      <c r="HMW169" s="205"/>
      <c r="HMX169" s="205"/>
      <c r="HMY169" s="205"/>
      <c r="HMZ169" s="205"/>
      <c r="HNA169" s="205"/>
      <c r="HNB169" s="205"/>
      <c r="HNC169" s="205"/>
      <c r="HND169" s="205"/>
      <c r="HNE169" s="205"/>
      <c r="HNF169" s="205"/>
      <c r="HNG169" s="205"/>
      <c r="HNH169" s="205"/>
      <c r="HNI169" s="205"/>
      <c r="HNJ169" s="205"/>
      <c r="HNK169" s="205"/>
      <c r="HNL169" s="205"/>
      <c r="HNM169" s="205"/>
      <c r="HNN169" s="205"/>
      <c r="HNO169" s="205"/>
      <c r="HNP169" s="205"/>
      <c r="HNQ169" s="205"/>
      <c r="HNR169" s="205"/>
      <c r="HNS169" s="205"/>
      <c r="HNT169" s="205"/>
      <c r="HNU169" s="205"/>
      <c r="HNV169" s="205"/>
      <c r="HNW169" s="205"/>
      <c r="HNX169" s="205"/>
      <c r="HNY169" s="205"/>
      <c r="HNZ169" s="205"/>
      <c r="HOA169" s="205"/>
      <c r="HOB169" s="205"/>
      <c r="HOC169" s="205"/>
      <c r="HOD169" s="205"/>
      <c r="HOE169" s="205"/>
      <c r="HOF169" s="205"/>
      <c r="HOG169" s="205"/>
      <c r="HOH169" s="205"/>
      <c r="HOI169" s="205"/>
      <c r="HOJ169" s="205"/>
      <c r="HOK169" s="205"/>
      <c r="HOL169" s="205"/>
      <c r="HOM169" s="205"/>
      <c r="HON169" s="205"/>
      <c r="HOO169" s="205"/>
      <c r="HOP169" s="205"/>
      <c r="HOQ169" s="205"/>
      <c r="HOR169" s="205"/>
      <c r="HOS169" s="205"/>
      <c r="HOT169" s="205"/>
      <c r="HOU169" s="205"/>
      <c r="HOV169" s="205"/>
      <c r="HOW169" s="205"/>
      <c r="HOX169" s="205"/>
      <c r="HOY169" s="205"/>
      <c r="HOZ169" s="205"/>
      <c r="HPA169" s="205"/>
      <c r="HPB169" s="205"/>
      <c r="HPC169" s="205"/>
      <c r="HPD169" s="205"/>
      <c r="HPE169" s="205"/>
      <c r="HPF169" s="205"/>
      <c r="HPG169" s="205"/>
      <c r="HPH169" s="205"/>
      <c r="HPI169" s="205"/>
      <c r="HPJ169" s="205"/>
      <c r="HPK169" s="205"/>
      <c r="HPL169" s="205"/>
      <c r="HPM169" s="205"/>
      <c r="HPN169" s="205"/>
      <c r="HPO169" s="205"/>
      <c r="HPP169" s="205"/>
      <c r="HPQ169" s="205"/>
      <c r="HPR169" s="205"/>
      <c r="HPS169" s="205"/>
      <c r="HPT169" s="205"/>
      <c r="HPU169" s="205"/>
      <c r="HPV169" s="205"/>
      <c r="HPW169" s="205"/>
      <c r="HPX169" s="205"/>
      <c r="HPY169" s="205"/>
      <c r="HPZ169" s="205"/>
      <c r="HQA169" s="205"/>
      <c r="HQB169" s="205"/>
      <c r="HQC169" s="205"/>
      <c r="HQD169" s="205"/>
      <c r="HQE169" s="205"/>
      <c r="HQF169" s="205"/>
      <c r="HQG169" s="205"/>
      <c r="HQH169" s="205"/>
      <c r="HQI169" s="205"/>
      <c r="HQJ169" s="205"/>
      <c r="HQK169" s="205"/>
      <c r="HQL169" s="205"/>
      <c r="HQM169" s="205"/>
      <c r="HQN169" s="205"/>
      <c r="HQO169" s="205"/>
      <c r="HQP169" s="205"/>
      <c r="HQQ169" s="205"/>
      <c r="HQR169" s="205"/>
      <c r="HQS169" s="205"/>
      <c r="HQT169" s="205"/>
      <c r="HQU169" s="205"/>
      <c r="HQV169" s="205"/>
      <c r="HQW169" s="205"/>
      <c r="HQX169" s="205"/>
      <c r="HQY169" s="205"/>
      <c r="HQZ169" s="205"/>
      <c r="HRA169" s="205"/>
      <c r="HRB169" s="205"/>
      <c r="HRC169" s="205"/>
      <c r="HRD169" s="205"/>
      <c r="HRE169" s="205"/>
      <c r="HRF169" s="205"/>
      <c r="HRG169" s="205"/>
      <c r="HRH169" s="205"/>
      <c r="HRI169" s="205"/>
      <c r="HRJ169" s="205"/>
      <c r="HRK169" s="205"/>
      <c r="HRL169" s="205"/>
      <c r="HRM169" s="205"/>
      <c r="HRN169" s="205"/>
      <c r="HRO169" s="205"/>
      <c r="HRP169" s="205"/>
      <c r="HRQ169" s="205"/>
      <c r="HRR169" s="205"/>
      <c r="HRS169" s="205"/>
      <c r="HRT169" s="205"/>
      <c r="HRU169" s="205"/>
      <c r="HRV169" s="205"/>
      <c r="HRW169" s="205"/>
      <c r="HRX169" s="205"/>
      <c r="HRY169" s="205"/>
      <c r="HRZ169" s="205"/>
      <c r="HSA169" s="205"/>
      <c r="HSB169" s="205"/>
      <c r="HSC169" s="205"/>
      <c r="HSD169" s="205"/>
      <c r="HSE169" s="205"/>
      <c r="HSF169" s="205"/>
      <c r="HSG169" s="205"/>
      <c r="HSH169" s="205"/>
      <c r="HSI169" s="205"/>
      <c r="HSJ169" s="205"/>
      <c r="HSK169" s="205"/>
      <c r="HSL169" s="205"/>
      <c r="HSM169" s="205"/>
      <c r="HSN169" s="205"/>
      <c r="HSO169" s="205"/>
      <c r="HSP169" s="205"/>
      <c r="HSQ169" s="205"/>
      <c r="HSR169" s="205"/>
      <c r="HSS169" s="205"/>
      <c r="HST169" s="205"/>
      <c r="HSU169" s="205"/>
      <c r="HSV169" s="205"/>
      <c r="HSW169" s="205"/>
      <c r="HSX169" s="205"/>
      <c r="HSY169" s="205"/>
      <c r="HSZ169" s="205"/>
      <c r="HTA169" s="205"/>
      <c r="HTB169" s="205"/>
      <c r="HTC169" s="205"/>
      <c r="HTD169" s="205"/>
      <c r="HTE169" s="205"/>
      <c r="HTF169" s="205"/>
      <c r="HTG169" s="205"/>
      <c r="HTH169" s="205"/>
      <c r="HTI169" s="205"/>
      <c r="HTJ169" s="205"/>
      <c r="HTK169" s="205"/>
      <c r="HTL169" s="205"/>
      <c r="HTM169" s="205"/>
      <c r="HTN169" s="205"/>
      <c r="HTO169" s="205"/>
      <c r="HTP169" s="205"/>
      <c r="HTQ169" s="205"/>
      <c r="HTR169" s="205"/>
      <c r="HTS169" s="205"/>
      <c r="HTT169" s="205"/>
      <c r="HTU169" s="205"/>
      <c r="HTV169" s="205"/>
      <c r="HTW169" s="205"/>
      <c r="HTX169" s="205"/>
      <c r="HTY169" s="205"/>
      <c r="HTZ169" s="205"/>
      <c r="HUA169" s="205"/>
      <c r="HUB169" s="205"/>
      <c r="HUC169" s="205"/>
      <c r="HUD169" s="205"/>
      <c r="HUE169" s="205"/>
      <c r="HUF169" s="205"/>
      <c r="HUG169" s="205"/>
      <c r="HUH169" s="205"/>
      <c r="HUI169" s="205"/>
      <c r="HUJ169" s="205"/>
      <c r="HUK169" s="205"/>
      <c r="HUL169" s="205"/>
      <c r="HUM169" s="205"/>
      <c r="HUN169" s="205"/>
      <c r="HUO169" s="205"/>
      <c r="HUP169" s="205"/>
      <c r="HUQ169" s="205"/>
      <c r="HUR169" s="205"/>
      <c r="HUS169" s="205"/>
      <c r="HUT169" s="205"/>
      <c r="HUU169" s="205"/>
      <c r="HUV169" s="205"/>
      <c r="HUW169" s="205"/>
      <c r="HUX169" s="205"/>
      <c r="HUY169" s="205"/>
      <c r="HUZ169" s="205"/>
      <c r="HVA169" s="205"/>
      <c r="HVB169" s="205"/>
      <c r="HVC169" s="205"/>
      <c r="HVD169" s="205"/>
      <c r="HVE169" s="205"/>
      <c r="HVF169" s="205"/>
      <c r="HVG169" s="205"/>
      <c r="HVH169" s="205"/>
      <c r="HVI169" s="205"/>
      <c r="HVJ169" s="205"/>
      <c r="HVK169" s="205"/>
      <c r="HVL169" s="205"/>
      <c r="HVM169" s="205"/>
      <c r="HVN169" s="205"/>
      <c r="HVO169" s="205"/>
      <c r="HVP169" s="205"/>
      <c r="HVQ169" s="205"/>
      <c r="HVR169" s="205"/>
      <c r="HVS169" s="205"/>
      <c r="HVT169" s="205"/>
      <c r="HVU169" s="205"/>
      <c r="HVV169" s="205"/>
      <c r="HVW169" s="205"/>
      <c r="HVX169" s="205"/>
      <c r="HVY169" s="205"/>
      <c r="HVZ169" s="205"/>
      <c r="HWA169" s="205"/>
      <c r="HWB169" s="205"/>
      <c r="HWC169" s="205"/>
      <c r="HWD169" s="205"/>
      <c r="HWE169" s="205"/>
      <c r="HWF169" s="205"/>
      <c r="HWG169" s="205"/>
      <c r="HWH169" s="205"/>
      <c r="HWI169" s="205"/>
      <c r="HWJ169" s="205"/>
      <c r="HWK169" s="205"/>
      <c r="HWL169" s="205"/>
      <c r="HWM169" s="205"/>
      <c r="HWN169" s="205"/>
      <c r="HWO169" s="205"/>
      <c r="HWP169" s="205"/>
      <c r="HWQ169" s="205"/>
      <c r="HWR169" s="205"/>
      <c r="HWS169" s="205"/>
      <c r="HWT169" s="205"/>
      <c r="HWU169" s="205"/>
      <c r="HWV169" s="205"/>
      <c r="HWW169" s="205"/>
      <c r="HWX169" s="205"/>
      <c r="HWY169" s="205"/>
      <c r="HWZ169" s="205"/>
      <c r="HXA169" s="205"/>
      <c r="HXB169" s="205"/>
      <c r="HXC169" s="205"/>
      <c r="HXD169" s="205"/>
      <c r="HXE169" s="205"/>
      <c r="HXF169" s="205"/>
      <c r="HXG169" s="205"/>
      <c r="HXH169" s="205"/>
      <c r="HXI169" s="205"/>
      <c r="HXJ169" s="205"/>
      <c r="HXK169" s="205"/>
      <c r="HXL169" s="205"/>
      <c r="HXM169" s="205"/>
      <c r="HXN169" s="205"/>
      <c r="HXO169" s="205"/>
      <c r="HXP169" s="205"/>
      <c r="HXQ169" s="205"/>
      <c r="HXR169" s="205"/>
      <c r="HXS169" s="205"/>
      <c r="HXT169" s="205"/>
      <c r="HXU169" s="205"/>
      <c r="HXV169" s="205"/>
      <c r="HXW169" s="205"/>
      <c r="HXX169" s="205"/>
      <c r="HXY169" s="205"/>
      <c r="HXZ169" s="205"/>
      <c r="HYA169" s="205"/>
      <c r="HYB169" s="205"/>
      <c r="HYC169" s="205"/>
      <c r="HYD169" s="205"/>
      <c r="HYE169" s="205"/>
      <c r="HYF169" s="205"/>
      <c r="HYG169" s="205"/>
      <c r="HYH169" s="205"/>
      <c r="HYI169" s="205"/>
      <c r="HYJ169" s="205"/>
      <c r="HYK169" s="205"/>
      <c r="HYL169" s="205"/>
      <c r="HYM169" s="205"/>
      <c r="HYN169" s="205"/>
      <c r="HYO169" s="205"/>
      <c r="HYP169" s="205"/>
      <c r="HYQ169" s="205"/>
      <c r="HYR169" s="205"/>
      <c r="HYS169" s="205"/>
      <c r="HYT169" s="205"/>
      <c r="HYU169" s="205"/>
      <c r="HYV169" s="205"/>
      <c r="HYW169" s="205"/>
      <c r="HYX169" s="205"/>
      <c r="HYY169" s="205"/>
      <c r="HYZ169" s="205"/>
      <c r="HZA169" s="205"/>
      <c r="HZB169" s="205"/>
      <c r="HZC169" s="205"/>
      <c r="HZD169" s="205"/>
      <c r="HZE169" s="205"/>
      <c r="HZF169" s="205"/>
      <c r="HZG169" s="205"/>
      <c r="HZH169" s="205"/>
      <c r="HZI169" s="205"/>
      <c r="HZJ169" s="205"/>
      <c r="HZK169" s="205"/>
      <c r="HZL169" s="205"/>
      <c r="HZM169" s="205"/>
      <c r="HZN169" s="205"/>
      <c r="HZO169" s="205"/>
      <c r="HZP169" s="205"/>
      <c r="HZQ169" s="205"/>
      <c r="HZR169" s="205"/>
      <c r="HZS169" s="205"/>
      <c r="HZT169" s="205"/>
      <c r="HZU169" s="205"/>
      <c r="HZV169" s="205"/>
      <c r="HZW169" s="205"/>
      <c r="HZX169" s="205"/>
      <c r="HZY169" s="205"/>
      <c r="HZZ169" s="205"/>
      <c r="IAA169" s="205"/>
      <c r="IAB169" s="205"/>
      <c r="IAC169" s="205"/>
      <c r="IAD169" s="205"/>
      <c r="IAE169" s="205"/>
      <c r="IAF169" s="205"/>
      <c r="IAG169" s="205"/>
      <c r="IAH169" s="205"/>
      <c r="IAI169" s="205"/>
      <c r="IAJ169" s="205"/>
      <c r="IAK169" s="205"/>
      <c r="IAL169" s="205"/>
      <c r="IAM169" s="205"/>
      <c r="IAN169" s="205"/>
      <c r="IAO169" s="205"/>
      <c r="IAP169" s="205"/>
      <c r="IAQ169" s="205"/>
      <c r="IAR169" s="205"/>
      <c r="IAS169" s="205"/>
      <c r="IAT169" s="205"/>
      <c r="IAU169" s="205"/>
      <c r="IAV169" s="205"/>
      <c r="IAW169" s="205"/>
      <c r="IAX169" s="205"/>
      <c r="IAY169" s="205"/>
      <c r="IAZ169" s="205"/>
      <c r="IBA169" s="205"/>
      <c r="IBB169" s="205"/>
      <c r="IBC169" s="205"/>
      <c r="IBD169" s="205"/>
      <c r="IBE169" s="205"/>
      <c r="IBF169" s="205"/>
      <c r="IBG169" s="205"/>
      <c r="IBH169" s="205"/>
      <c r="IBI169" s="205"/>
      <c r="IBJ169" s="205"/>
      <c r="IBK169" s="205"/>
      <c r="IBL169" s="205"/>
      <c r="IBM169" s="205"/>
      <c r="IBN169" s="205"/>
      <c r="IBO169" s="205"/>
      <c r="IBP169" s="205"/>
      <c r="IBQ169" s="205"/>
      <c r="IBR169" s="205"/>
      <c r="IBS169" s="205"/>
      <c r="IBT169" s="205"/>
      <c r="IBU169" s="205"/>
      <c r="IBV169" s="205"/>
      <c r="IBW169" s="205"/>
      <c r="IBX169" s="205"/>
      <c r="IBY169" s="205"/>
      <c r="IBZ169" s="205"/>
      <c r="ICA169" s="205"/>
      <c r="ICB169" s="205"/>
      <c r="ICC169" s="205"/>
      <c r="ICD169" s="205"/>
      <c r="ICE169" s="205"/>
      <c r="ICF169" s="205"/>
      <c r="ICG169" s="205"/>
      <c r="ICH169" s="205"/>
      <c r="ICI169" s="205"/>
      <c r="ICJ169" s="205"/>
      <c r="ICK169" s="205"/>
      <c r="ICL169" s="205"/>
      <c r="ICM169" s="205"/>
      <c r="ICN169" s="205"/>
      <c r="ICO169" s="205"/>
      <c r="ICP169" s="205"/>
      <c r="ICQ169" s="205"/>
      <c r="ICR169" s="205"/>
      <c r="ICS169" s="205"/>
      <c r="ICT169" s="205"/>
      <c r="ICU169" s="205"/>
      <c r="ICV169" s="205"/>
      <c r="ICW169" s="205"/>
      <c r="ICX169" s="205"/>
      <c r="ICY169" s="205"/>
      <c r="ICZ169" s="205"/>
      <c r="IDA169" s="205"/>
      <c r="IDB169" s="205"/>
      <c r="IDC169" s="205"/>
      <c r="IDD169" s="205"/>
      <c r="IDE169" s="205"/>
      <c r="IDF169" s="205"/>
      <c r="IDG169" s="205"/>
      <c r="IDH169" s="205"/>
      <c r="IDI169" s="205"/>
      <c r="IDJ169" s="205"/>
      <c r="IDK169" s="205"/>
      <c r="IDL169" s="205"/>
      <c r="IDM169" s="205"/>
      <c r="IDN169" s="205"/>
      <c r="IDO169" s="205"/>
      <c r="IDP169" s="205"/>
      <c r="IDQ169" s="205"/>
      <c r="IDR169" s="205"/>
      <c r="IDS169" s="205"/>
      <c r="IDT169" s="205"/>
      <c r="IDU169" s="205"/>
      <c r="IDV169" s="205"/>
      <c r="IDW169" s="205"/>
      <c r="IDX169" s="205"/>
      <c r="IDY169" s="205"/>
      <c r="IDZ169" s="205"/>
      <c r="IEA169" s="205"/>
      <c r="IEB169" s="205"/>
      <c r="IEC169" s="205"/>
      <c r="IED169" s="205"/>
      <c r="IEE169" s="205"/>
      <c r="IEF169" s="205"/>
      <c r="IEG169" s="205"/>
      <c r="IEH169" s="205"/>
      <c r="IEI169" s="205"/>
      <c r="IEJ169" s="205"/>
      <c r="IEK169" s="205"/>
      <c r="IEL169" s="205"/>
      <c r="IEM169" s="205"/>
      <c r="IEN169" s="205"/>
      <c r="IEO169" s="205"/>
      <c r="IEP169" s="205"/>
      <c r="IEQ169" s="205"/>
      <c r="IER169" s="205"/>
      <c r="IES169" s="205"/>
      <c r="IET169" s="205"/>
      <c r="IEU169" s="205"/>
      <c r="IEV169" s="205"/>
      <c r="IEW169" s="205"/>
      <c r="IEX169" s="205"/>
      <c r="IEY169" s="205"/>
      <c r="IEZ169" s="205"/>
      <c r="IFA169" s="205"/>
      <c r="IFB169" s="205"/>
      <c r="IFC169" s="205"/>
      <c r="IFD169" s="205"/>
      <c r="IFE169" s="205"/>
      <c r="IFF169" s="205"/>
      <c r="IFG169" s="205"/>
      <c r="IFH169" s="205"/>
      <c r="IFI169" s="205"/>
      <c r="IFJ169" s="205"/>
      <c r="IFK169" s="205"/>
      <c r="IFL169" s="205"/>
      <c r="IFM169" s="205"/>
      <c r="IFN169" s="205"/>
      <c r="IFO169" s="205"/>
      <c r="IFP169" s="205"/>
      <c r="IFQ169" s="205"/>
      <c r="IFR169" s="205"/>
      <c r="IFS169" s="205"/>
      <c r="IFT169" s="205"/>
      <c r="IFU169" s="205"/>
      <c r="IFV169" s="205"/>
      <c r="IFW169" s="205"/>
      <c r="IFX169" s="205"/>
      <c r="IFY169" s="205"/>
      <c r="IFZ169" s="205"/>
      <c r="IGA169" s="205"/>
      <c r="IGB169" s="205"/>
      <c r="IGC169" s="205"/>
      <c r="IGD169" s="205"/>
      <c r="IGE169" s="205"/>
      <c r="IGF169" s="205"/>
      <c r="IGG169" s="205"/>
      <c r="IGH169" s="205"/>
      <c r="IGI169" s="205"/>
      <c r="IGJ169" s="205"/>
      <c r="IGK169" s="205"/>
      <c r="IGL169" s="205"/>
      <c r="IGM169" s="205"/>
      <c r="IGN169" s="205"/>
      <c r="IGO169" s="205"/>
      <c r="IGP169" s="205"/>
      <c r="IGQ169" s="205"/>
      <c r="IGR169" s="205"/>
      <c r="IGS169" s="205"/>
      <c r="IGT169" s="205"/>
      <c r="IGU169" s="205"/>
      <c r="IGV169" s="205"/>
      <c r="IGW169" s="205"/>
      <c r="IGX169" s="205"/>
      <c r="IGY169" s="205"/>
      <c r="IGZ169" s="205"/>
      <c r="IHA169" s="205"/>
      <c r="IHB169" s="205"/>
      <c r="IHC169" s="205"/>
      <c r="IHD169" s="205"/>
      <c r="IHE169" s="205"/>
      <c r="IHF169" s="205"/>
      <c r="IHG169" s="205"/>
      <c r="IHH169" s="205"/>
      <c r="IHI169" s="205"/>
      <c r="IHJ169" s="205"/>
      <c r="IHK169" s="205"/>
      <c r="IHL169" s="205"/>
      <c r="IHM169" s="205"/>
      <c r="IHN169" s="205"/>
      <c r="IHO169" s="205"/>
      <c r="IHP169" s="205"/>
      <c r="IHQ169" s="205"/>
      <c r="IHR169" s="205"/>
      <c r="IHS169" s="205"/>
      <c r="IHT169" s="205"/>
      <c r="IHU169" s="205"/>
      <c r="IHV169" s="205"/>
      <c r="IHW169" s="205"/>
      <c r="IHX169" s="205"/>
      <c r="IHY169" s="205"/>
      <c r="IHZ169" s="205"/>
      <c r="IIA169" s="205"/>
      <c r="IIB169" s="205"/>
      <c r="IIC169" s="205"/>
      <c r="IID169" s="205"/>
      <c r="IIE169" s="205"/>
      <c r="IIF169" s="205"/>
      <c r="IIG169" s="205"/>
      <c r="IIH169" s="205"/>
      <c r="III169" s="205"/>
      <c r="IIJ169" s="205"/>
      <c r="IIK169" s="205"/>
      <c r="IIL169" s="205"/>
      <c r="IIM169" s="205"/>
      <c r="IIN169" s="205"/>
      <c r="IIO169" s="205"/>
      <c r="IIP169" s="205"/>
      <c r="IIQ169" s="205"/>
      <c r="IIR169" s="205"/>
      <c r="IIS169" s="205"/>
      <c r="IIT169" s="205"/>
      <c r="IIU169" s="205"/>
      <c r="IIV169" s="205"/>
      <c r="IIW169" s="205"/>
      <c r="IIX169" s="205"/>
      <c r="IIY169" s="205"/>
      <c r="IIZ169" s="205"/>
      <c r="IJA169" s="205"/>
      <c r="IJB169" s="205"/>
      <c r="IJC169" s="205"/>
      <c r="IJD169" s="205"/>
      <c r="IJE169" s="205"/>
      <c r="IJF169" s="205"/>
      <c r="IJG169" s="205"/>
      <c r="IJH169" s="205"/>
      <c r="IJI169" s="205"/>
      <c r="IJJ169" s="205"/>
      <c r="IJK169" s="205"/>
      <c r="IJL169" s="205"/>
      <c r="IJM169" s="205"/>
      <c r="IJN169" s="205"/>
      <c r="IJO169" s="205"/>
      <c r="IJP169" s="205"/>
      <c r="IJQ169" s="205"/>
      <c r="IJR169" s="205"/>
      <c r="IJS169" s="205"/>
      <c r="IJT169" s="205"/>
      <c r="IJU169" s="205"/>
      <c r="IJV169" s="205"/>
      <c r="IJW169" s="205"/>
      <c r="IJX169" s="205"/>
      <c r="IJY169" s="205"/>
      <c r="IJZ169" s="205"/>
      <c r="IKA169" s="205"/>
      <c r="IKB169" s="205"/>
      <c r="IKC169" s="205"/>
      <c r="IKD169" s="205"/>
      <c r="IKE169" s="205"/>
      <c r="IKF169" s="205"/>
      <c r="IKG169" s="205"/>
      <c r="IKH169" s="205"/>
      <c r="IKI169" s="205"/>
      <c r="IKJ169" s="205"/>
      <c r="IKK169" s="205"/>
      <c r="IKL169" s="205"/>
      <c r="IKM169" s="205"/>
      <c r="IKN169" s="205"/>
      <c r="IKO169" s="205"/>
      <c r="IKP169" s="205"/>
      <c r="IKQ169" s="205"/>
      <c r="IKR169" s="205"/>
      <c r="IKS169" s="205"/>
      <c r="IKT169" s="205"/>
      <c r="IKU169" s="205"/>
      <c r="IKV169" s="205"/>
      <c r="IKW169" s="205"/>
      <c r="IKX169" s="205"/>
      <c r="IKY169" s="205"/>
      <c r="IKZ169" s="205"/>
      <c r="ILA169" s="205"/>
      <c r="ILB169" s="205"/>
      <c r="ILC169" s="205"/>
      <c r="ILD169" s="205"/>
      <c r="ILE169" s="205"/>
      <c r="ILF169" s="205"/>
      <c r="ILG169" s="205"/>
      <c r="ILH169" s="205"/>
      <c r="ILI169" s="205"/>
      <c r="ILJ169" s="205"/>
      <c r="ILK169" s="205"/>
      <c r="ILL169" s="205"/>
      <c r="ILM169" s="205"/>
      <c r="ILN169" s="205"/>
      <c r="ILO169" s="205"/>
      <c r="ILP169" s="205"/>
      <c r="ILQ169" s="205"/>
      <c r="ILR169" s="205"/>
      <c r="ILS169" s="205"/>
      <c r="ILT169" s="205"/>
      <c r="ILU169" s="205"/>
      <c r="ILV169" s="205"/>
      <c r="ILW169" s="205"/>
      <c r="ILX169" s="205"/>
      <c r="ILY169" s="205"/>
      <c r="ILZ169" s="205"/>
      <c r="IMA169" s="205"/>
      <c r="IMB169" s="205"/>
      <c r="IMC169" s="205"/>
      <c r="IMD169" s="205"/>
      <c r="IME169" s="205"/>
      <c r="IMF169" s="205"/>
      <c r="IMG169" s="205"/>
      <c r="IMH169" s="205"/>
      <c r="IMI169" s="205"/>
      <c r="IMJ169" s="205"/>
      <c r="IMK169" s="205"/>
      <c r="IML169" s="205"/>
      <c r="IMM169" s="205"/>
      <c r="IMN169" s="205"/>
      <c r="IMO169" s="205"/>
      <c r="IMP169" s="205"/>
      <c r="IMQ169" s="205"/>
      <c r="IMR169" s="205"/>
      <c r="IMS169" s="205"/>
      <c r="IMT169" s="205"/>
      <c r="IMU169" s="205"/>
      <c r="IMV169" s="205"/>
      <c r="IMW169" s="205"/>
      <c r="IMX169" s="205"/>
      <c r="IMY169" s="205"/>
      <c r="IMZ169" s="205"/>
      <c r="INA169" s="205"/>
      <c r="INB169" s="205"/>
      <c r="INC169" s="205"/>
      <c r="IND169" s="205"/>
      <c r="INE169" s="205"/>
      <c r="INF169" s="205"/>
      <c r="ING169" s="205"/>
      <c r="INH169" s="205"/>
      <c r="INI169" s="205"/>
      <c r="INJ169" s="205"/>
      <c r="INK169" s="205"/>
      <c r="INL169" s="205"/>
      <c r="INM169" s="205"/>
      <c r="INN169" s="205"/>
      <c r="INO169" s="205"/>
      <c r="INP169" s="205"/>
      <c r="INQ169" s="205"/>
      <c r="INR169" s="205"/>
      <c r="INS169" s="205"/>
      <c r="INT169" s="205"/>
      <c r="INU169" s="205"/>
      <c r="INV169" s="205"/>
      <c r="INW169" s="205"/>
      <c r="INX169" s="205"/>
      <c r="INY169" s="205"/>
      <c r="INZ169" s="205"/>
      <c r="IOA169" s="205"/>
      <c r="IOB169" s="205"/>
      <c r="IOC169" s="205"/>
      <c r="IOD169" s="205"/>
      <c r="IOE169" s="205"/>
      <c r="IOF169" s="205"/>
      <c r="IOG169" s="205"/>
      <c r="IOH169" s="205"/>
      <c r="IOI169" s="205"/>
      <c r="IOJ169" s="205"/>
      <c r="IOK169" s="205"/>
      <c r="IOL169" s="205"/>
      <c r="IOM169" s="205"/>
      <c r="ION169" s="205"/>
      <c r="IOO169" s="205"/>
      <c r="IOP169" s="205"/>
      <c r="IOQ169" s="205"/>
      <c r="IOR169" s="205"/>
      <c r="IOS169" s="205"/>
      <c r="IOT169" s="205"/>
      <c r="IOU169" s="205"/>
      <c r="IOV169" s="205"/>
      <c r="IOW169" s="205"/>
      <c r="IOX169" s="205"/>
      <c r="IOY169" s="205"/>
      <c r="IOZ169" s="205"/>
      <c r="IPA169" s="205"/>
      <c r="IPB169" s="205"/>
      <c r="IPC169" s="205"/>
      <c r="IPD169" s="205"/>
      <c r="IPE169" s="205"/>
      <c r="IPF169" s="205"/>
      <c r="IPG169" s="205"/>
      <c r="IPH169" s="205"/>
      <c r="IPI169" s="205"/>
      <c r="IPJ169" s="205"/>
      <c r="IPK169" s="205"/>
      <c r="IPL169" s="205"/>
      <c r="IPM169" s="205"/>
      <c r="IPN169" s="205"/>
      <c r="IPO169" s="205"/>
      <c r="IPP169" s="205"/>
      <c r="IPQ169" s="205"/>
      <c r="IPR169" s="205"/>
      <c r="IPS169" s="205"/>
      <c r="IPT169" s="205"/>
      <c r="IPU169" s="205"/>
      <c r="IPV169" s="205"/>
      <c r="IPW169" s="205"/>
      <c r="IPX169" s="205"/>
      <c r="IPY169" s="205"/>
      <c r="IPZ169" s="205"/>
      <c r="IQA169" s="205"/>
      <c r="IQB169" s="205"/>
      <c r="IQC169" s="205"/>
      <c r="IQD169" s="205"/>
      <c r="IQE169" s="205"/>
      <c r="IQF169" s="205"/>
      <c r="IQG169" s="205"/>
      <c r="IQH169" s="205"/>
      <c r="IQI169" s="205"/>
      <c r="IQJ169" s="205"/>
      <c r="IQK169" s="205"/>
      <c r="IQL169" s="205"/>
      <c r="IQM169" s="205"/>
      <c r="IQN169" s="205"/>
      <c r="IQO169" s="205"/>
      <c r="IQP169" s="205"/>
      <c r="IQQ169" s="205"/>
      <c r="IQR169" s="205"/>
      <c r="IQS169" s="205"/>
      <c r="IQT169" s="205"/>
      <c r="IQU169" s="205"/>
      <c r="IQV169" s="205"/>
      <c r="IQW169" s="205"/>
      <c r="IQX169" s="205"/>
      <c r="IQY169" s="205"/>
      <c r="IQZ169" s="205"/>
      <c r="IRA169" s="205"/>
      <c r="IRB169" s="205"/>
      <c r="IRC169" s="205"/>
      <c r="IRD169" s="205"/>
      <c r="IRE169" s="205"/>
      <c r="IRF169" s="205"/>
      <c r="IRG169" s="205"/>
      <c r="IRH169" s="205"/>
      <c r="IRI169" s="205"/>
      <c r="IRJ169" s="205"/>
      <c r="IRK169" s="205"/>
      <c r="IRL169" s="205"/>
      <c r="IRM169" s="205"/>
      <c r="IRN169" s="205"/>
      <c r="IRO169" s="205"/>
      <c r="IRP169" s="205"/>
      <c r="IRQ169" s="205"/>
      <c r="IRR169" s="205"/>
      <c r="IRS169" s="205"/>
      <c r="IRT169" s="205"/>
      <c r="IRU169" s="205"/>
      <c r="IRV169" s="205"/>
      <c r="IRW169" s="205"/>
      <c r="IRX169" s="205"/>
      <c r="IRY169" s="205"/>
      <c r="IRZ169" s="205"/>
      <c r="ISA169" s="205"/>
      <c r="ISB169" s="205"/>
      <c r="ISC169" s="205"/>
      <c r="ISD169" s="205"/>
      <c r="ISE169" s="205"/>
      <c r="ISF169" s="205"/>
      <c r="ISG169" s="205"/>
      <c r="ISH169" s="205"/>
      <c r="ISI169" s="205"/>
      <c r="ISJ169" s="205"/>
      <c r="ISK169" s="205"/>
      <c r="ISL169" s="205"/>
      <c r="ISM169" s="205"/>
      <c r="ISN169" s="205"/>
      <c r="ISO169" s="205"/>
      <c r="ISP169" s="205"/>
      <c r="ISQ169" s="205"/>
      <c r="ISR169" s="205"/>
      <c r="ISS169" s="205"/>
      <c r="IST169" s="205"/>
      <c r="ISU169" s="205"/>
      <c r="ISV169" s="205"/>
      <c r="ISW169" s="205"/>
      <c r="ISX169" s="205"/>
      <c r="ISY169" s="205"/>
      <c r="ISZ169" s="205"/>
      <c r="ITA169" s="205"/>
      <c r="ITB169" s="205"/>
      <c r="ITC169" s="205"/>
      <c r="ITD169" s="205"/>
      <c r="ITE169" s="205"/>
      <c r="ITF169" s="205"/>
      <c r="ITG169" s="205"/>
      <c r="ITH169" s="205"/>
      <c r="ITI169" s="205"/>
      <c r="ITJ169" s="205"/>
      <c r="ITK169" s="205"/>
      <c r="ITL169" s="205"/>
      <c r="ITM169" s="205"/>
      <c r="ITN169" s="205"/>
      <c r="ITO169" s="205"/>
      <c r="ITP169" s="205"/>
      <c r="ITQ169" s="205"/>
      <c r="ITR169" s="205"/>
      <c r="ITS169" s="205"/>
      <c r="ITT169" s="205"/>
      <c r="ITU169" s="205"/>
      <c r="ITV169" s="205"/>
      <c r="ITW169" s="205"/>
      <c r="ITX169" s="205"/>
      <c r="ITY169" s="205"/>
      <c r="ITZ169" s="205"/>
      <c r="IUA169" s="205"/>
      <c r="IUB169" s="205"/>
      <c r="IUC169" s="205"/>
      <c r="IUD169" s="205"/>
      <c r="IUE169" s="205"/>
      <c r="IUF169" s="205"/>
      <c r="IUG169" s="205"/>
      <c r="IUH169" s="205"/>
      <c r="IUI169" s="205"/>
      <c r="IUJ169" s="205"/>
      <c r="IUK169" s="205"/>
      <c r="IUL169" s="205"/>
      <c r="IUM169" s="205"/>
      <c r="IUN169" s="205"/>
      <c r="IUO169" s="205"/>
      <c r="IUP169" s="205"/>
      <c r="IUQ169" s="205"/>
      <c r="IUR169" s="205"/>
      <c r="IUS169" s="205"/>
      <c r="IUT169" s="205"/>
      <c r="IUU169" s="205"/>
      <c r="IUV169" s="205"/>
      <c r="IUW169" s="205"/>
      <c r="IUX169" s="205"/>
      <c r="IUY169" s="205"/>
      <c r="IUZ169" s="205"/>
      <c r="IVA169" s="205"/>
      <c r="IVB169" s="205"/>
      <c r="IVC169" s="205"/>
      <c r="IVD169" s="205"/>
      <c r="IVE169" s="205"/>
      <c r="IVF169" s="205"/>
      <c r="IVG169" s="205"/>
      <c r="IVH169" s="205"/>
      <c r="IVI169" s="205"/>
      <c r="IVJ169" s="205"/>
      <c r="IVK169" s="205"/>
      <c r="IVL169" s="205"/>
      <c r="IVM169" s="205"/>
      <c r="IVN169" s="205"/>
      <c r="IVO169" s="205"/>
      <c r="IVP169" s="205"/>
      <c r="IVQ169" s="205"/>
      <c r="IVR169" s="205"/>
      <c r="IVS169" s="205"/>
      <c r="IVT169" s="205"/>
      <c r="IVU169" s="205"/>
      <c r="IVV169" s="205"/>
      <c r="IVW169" s="205"/>
      <c r="IVX169" s="205"/>
      <c r="IVY169" s="205"/>
      <c r="IVZ169" s="205"/>
      <c r="IWA169" s="205"/>
      <c r="IWB169" s="205"/>
      <c r="IWC169" s="205"/>
      <c r="IWD169" s="205"/>
      <c r="IWE169" s="205"/>
      <c r="IWF169" s="205"/>
      <c r="IWG169" s="205"/>
      <c r="IWH169" s="205"/>
      <c r="IWI169" s="205"/>
      <c r="IWJ169" s="205"/>
      <c r="IWK169" s="205"/>
      <c r="IWL169" s="205"/>
      <c r="IWM169" s="205"/>
      <c r="IWN169" s="205"/>
      <c r="IWO169" s="205"/>
      <c r="IWP169" s="205"/>
      <c r="IWQ169" s="205"/>
      <c r="IWR169" s="205"/>
      <c r="IWS169" s="205"/>
      <c r="IWT169" s="205"/>
      <c r="IWU169" s="205"/>
      <c r="IWV169" s="205"/>
      <c r="IWW169" s="205"/>
      <c r="IWX169" s="205"/>
      <c r="IWY169" s="205"/>
      <c r="IWZ169" s="205"/>
      <c r="IXA169" s="205"/>
      <c r="IXB169" s="205"/>
      <c r="IXC169" s="205"/>
      <c r="IXD169" s="205"/>
      <c r="IXE169" s="205"/>
      <c r="IXF169" s="205"/>
      <c r="IXG169" s="205"/>
      <c r="IXH169" s="205"/>
      <c r="IXI169" s="205"/>
      <c r="IXJ169" s="205"/>
      <c r="IXK169" s="205"/>
      <c r="IXL169" s="205"/>
      <c r="IXM169" s="205"/>
      <c r="IXN169" s="205"/>
      <c r="IXO169" s="205"/>
      <c r="IXP169" s="205"/>
      <c r="IXQ169" s="205"/>
      <c r="IXR169" s="205"/>
      <c r="IXS169" s="205"/>
      <c r="IXT169" s="205"/>
      <c r="IXU169" s="205"/>
      <c r="IXV169" s="205"/>
      <c r="IXW169" s="205"/>
      <c r="IXX169" s="205"/>
      <c r="IXY169" s="205"/>
      <c r="IXZ169" s="205"/>
      <c r="IYA169" s="205"/>
      <c r="IYB169" s="205"/>
      <c r="IYC169" s="205"/>
      <c r="IYD169" s="205"/>
      <c r="IYE169" s="205"/>
      <c r="IYF169" s="205"/>
      <c r="IYG169" s="205"/>
      <c r="IYH169" s="205"/>
      <c r="IYI169" s="205"/>
      <c r="IYJ169" s="205"/>
      <c r="IYK169" s="205"/>
      <c r="IYL169" s="205"/>
      <c r="IYM169" s="205"/>
      <c r="IYN169" s="205"/>
      <c r="IYO169" s="205"/>
      <c r="IYP169" s="205"/>
      <c r="IYQ169" s="205"/>
      <c r="IYR169" s="205"/>
      <c r="IYS169" s="205"/>
      <c r="IYT169" s="205"/>
      <c r="IYU169" s="205"/>
      <c r="IYV169" s="205"/>
      <c r="IYW169" s="205"/>
      <c r="IYX169" s="205"/>
      <c r="IYY169" s="205"/>
      <c r="IYZ169" s="205"/>
      <c r="IZA169" s="205"/>
      <c r="IZB169" s="205"/>
      <c r="IZC169" s="205"/>
      <c r="IZD169" s="205"/>
      <c r="IZE169" s="205"/>
      <c r="IZF169" s="205"/>
      <c r="IZG169" s="205"/>
      <c r="IZH169" s="205"/>
      <c r="IZI169" s="205"/>
      <c r="IZJ169" s="205"/>
      <c r="IZK169" s="205"/>
      <c r="IZL169" s="205"/>
      <c r="IZM169" s="205"/>
      <c r="IZN169" s="205"/>
      <c r="IZO169" s="205"/>
      <c r="IZP169" s="205"/>
      <c r="IZQ169" s="205"/>
      <c r="IZR169" s="205"/>
      <c r="IZS169" s="205"/>
      <c r="IZT169" s="205"/>
      <c r="IZU169" s="205"/>
      <c r="IZV169" s="205"/>
      <c r="IZW169" s="205"/>
      <c r="IZX169" s="205"/>
      <c r="IZY169" s="205"/>
      <c r="IZZ169" s="205"/>
      <c r="JAA169" s="205"/>
      <c r="JAB169" s="205"/>
      <c r="JAC169" s="205"/>
      <c r="JAD169" s="205"/>
      <c r="JAE169" s="205"/>
      <c r="JAF169" s="205"/>
      <c r="JAG169" s="205"/>
      <c r="JAH169" s="205"/>
      <c r="JAI169" s="205"/>
      <c r="JAJ169" s="205"/>
      <c r="JAK169" s="205"/>
      <c r="JAL169" s="205"/>
      <c r="JAM169" s="205"/>
      <c r="JAN169" s="205"/>
      <c r="JAO169" s="205"/>
      <c r="JAP169" s="205"/>
      <c r="JAQ169" s="205"/>
      <c r="JAR169" s="205"/>
      <c r="JAS169" s="205"/>
      <c r="JAT169" s="205"/>
      <c r="JAU169" s="205"/>
      <c r="JAV169" s="205"/>
      <c r="JAW169" s="205"/>
      <c r="JAX169" s="205"/>
      <c r="JAY169" s="205"/>
      <c r="JAZ169" s="205"/>
      <c r="JBA169" s="205"/>
      <c r="JBB169" s="205"/>
      <c r="JBC169" s="205"/>
      <c r="JBD169" s="205"/>
      <c r="JBE169" s="205"/>
      <c r="JBF169" s="205"/>
      <c r="JBG169" s="205"/>
      <c r="JBH169" s="205"/>
      <c r="JBI169" s="205"/>
      <c r="JBJ169" s="205"/>
      <c r="JBK169" s="205"/>
      <c r="JBL169" s="205"/>
      <c r="JBM169" s="205"/>
      <c r="JBN169" s="205"/>
      <c r="JBO169" s="205"/>
      <c r="JBP169" s="205"/>
      <c r="JBQ169" s="205"/>
      <c r="JBR169" s="205"/>
      <c r="JBS169" s="205"/>
      <c r="JBT169" s="205"/>
      <c r="JBU169" s="205"/>
      <c r="JBV169" s="205"/>
      <c r="JBW169" s="205"/>
      <c r="JBX169" s="205"/>
      <c r="JBY169" s="205"/>
      <c r="JBZ169" s="205"/>
      <c r="JCA169" s="205"/>
      <c r="JCB169" s="205"/>
      <c r="JCC169" s="205"/>
      <c r="JCD169" s="205"/>
      <c r="JCE169" s="205"/>
      <c r="JCF169" s="205"/>
      <c r="JCG169" s="205"/>
      <c r="JCH169" s="205"/>
      <c r="JCI169" s="205"/>
      <c r="JCJ169" s="205"/>
      <c r="JCK169" s="205"/>
      <c r="JCL169" s="205"/>
      <c r="JCM169" s="205"/>
      <c r="JCN169" s="205"/>
      <c r="JCO169" s="205"/>
      <c r="JCP169" s="205"/>
      <c r="JCQ169" s="205"/>
      <c r="JCR169" s="205"/>
      <c r="JCS169" s="205"/>
      <c r="JCT169" s="205"/>
      <c r="JCU169" s="205"/>
      <c r="JCV169" s="205"/>
      <c r="JCW169" s="205"/>
      <c r="JCX169" s="205"/>
      <c r="JCY169" s="205"/>
      <c r="JCZ169" s="205"/>
      <c r="JDA169" s="205"/>
      <c r="JDB169" s="205"/>
      <c r="JDC169" s="205"/>
      <c r="JDD169" s="205"/>
      <c r="JDE169" s="205"/>
      <c r="JDF169" s="205"/>
      <c r="JDG169" s="205"/>
      <c r="JDH169" s="205"/>
      <c r="JDI169" s="205"/>
      <c r="JDJ169" s="205"/>
      <c r="JDK169" s="205"/>
      <c r="JDL169" s="205"/>
      <c r="JDM169" s="205"/>
      <c r="JDN169" s="205"/>
      <c r="JDO169" s="205"/>
      <c r="JDP169" s="205"/>
      <c r="JDQ169" s="205"/>
      <c r="JDR169" s="205"/>
      <c r="JDS169" s="205"/>
      <c r="JDT169" s="205"/>
      <c r="JDU169" s="205"/>
      <c r="JDV169" s="205"/>
      <c r="JDW169" s="205"/>
      <c r="JDX169" s="205"/>
      <c r="JDY169" s="205"/>
      <c r="JDZ169" s="205"/>
      <c r="JEA169" s="205"/>
      <c r="JEB169" s="205"/>
      <c r="JEC169" s="205"/>
      <c r="JED169" s="205"/>
      <c r="JEE169" s="205"/>
      <c r="JEF169" s="205"/>
      <c r="JEG169" s="205"/>
      <c r="JEH169" s="205"/>
      <c r="JEI169" s="205"/>
      <c r="JEJ169" s="205"/>
      <c r="JEK169" s="205"/>
      <c r="JEL169" s="205"/>
      <c r="JEM169" s="205"/>
      <c r="JEN169" s="205"/>
      <c r="JEO169" s="205"/>
      <c r="JEP169" s="205"/>
      <c r="JEQ169" s="205"/>
      <c r="JER169" s="205"/>
      <c r="JES169" s="205"/>
      <c r="JET169" s="205"/>
      <c r="JEU169" s="205"/>
      <c r="JEV169" s="205"/>
      <c r="JEW169" s="205"/>
      <c r="JEX169" s="205"/>
      <c r="JEY169" s="205"/>
      <c r="JEZ169" s="205"/>
      <c r="JFA169" s="205"/>
      <c r="JFB169" s="205"/>
      <c r="JFC169" s="205"/>
      <c r="JFD169" s="205"/>
      <c r="JFE169" s="205"/>
      <c r="JFF169" s="205"/>
      <c r="JFG169" s="205"/>
      <c r="JFH169" s="205"/>
      <c r="JFI169" s="205"/>
      <c r="JFJ169" s="205"/>
      <c r="JFK169" s="205"/>
      <c r="JFL169" s="205"/>
      <c r="JFM169" s="205"/>
      <c r="JFN169" s="205"/>
      <c r="JFO169" s="205"/>
      <c r="JFP169" s="205"/>
      <c r="JFQ169" s="205"/>
      <c r="JFR169" s="205"/>
      <c r="JFS169" s="205"/>
      <c r="JFT169" s="205"/>
      <c r="JFU169" s="205"/>
      <c r="JFV169" s="205"/>
      <c r="JFW169" s="205"/>
      <c r="JFX169" s="205"/>
      <c r="JFY169" s="205"/>
      <c r="JFZ169" s="205"/>
      <c r="JGA169" s="205"/>
      <c r="JGB169" s="205"/>
      <c r="JGC169" s="205"/>
      <c r="JGD169" s="205"/>
      <c r="JGE169" s="205"/>
      <c r="JGF169" s="205"/>
      <c r="JGG169" s="205"/>
      <c r="JGH169" s="205"/>
      <c r="JGI169" s="205"/>
      <c r="JGJ169" s="205"/>
      <c r="JGK169" s="205"/>
      <c r="JGL169" s="205"/>
      <c r="JGM169" s="205"/>
      <c r="JGN169" s="205"/>
      <c r="JGO169" s="205"/>
      <c r="JGP169" s="205"/>
      <c r="JGQ169" s="205"/>
      <c r="JGR169" s="205"/>
      <c r="JGS169" s="205"/>
      <c r="JGT169" s="205"/>
      <c r="JGU169" s="205"/>
      <c r="JGV169" s="205"/>
      <c r="JGW169" s="205"/>
      <c r="JGX169" s="205"/>
      <c r="JGY169" s="205"/>
      <c r="JGZ169" s="205"/>
      <c r="JHA169" s="205"/>
      <c r="JHB169" s="205"/>
      <c r="JHC169" s="205"/>
      <c r="JHD169" s="205"/>
      <c r="JHE169" s="205"/>
      <c r="JHF169" s="205"/>
      <c r="JHG169" s="205"/>
      <c r="JHH169" s="205"/>
      <c r="JHI169" s="205"/>
      <c r="JHJ169" s="205"/>
      <c r="JHK169" s="205"/>
      <c r="JHL169" s="205"/>
      <c r="JHM169" s="205"/>
      <c r="JHN169" s="205"/>
      <c r="JHO169" s="205"/>
      <c r="JHP169" s="205"/>
      <c r="JHQ169" s="205"/>
      <c r="JHR169" s="205"/>
      <c r="JHS169" s="205"/>
      <c r="JHT169" s="205"/>
      <c r="JHU169" s="205"/>
      <c r="JHV169" s="205"/>
      <c r="JHW169" s="205"/>
      <c r="JHX169" s="205"/>
      <c r="JHY169" s="205"/>
      <c r="JHZ169" s="205"/>
      <c r="JIA169" s="205"/>
      <c r="JIB169" s="205"/>
      <c r="JIC169" s="205"/>
      <c r="JID169" s="205"/>
      <c r="JIE169" s="205"/>
      <c r="JIF169" s="205"/>
      <c r="JIG169" s="205"/>
      <c r="JIH169" s="205"/>
      <c r="JII169" s="205"/>
      <c r="JIJ169" s="205"/>
      <c r="JIK169" s="205"/>
      <c r="JIL169" s="205"/>
      <c r="JIM169" s="205"/>
      <c r="JIN169" s="205"/>
      <c r="JIO169" s="205"/>
      <c r="JIP169" s="205"/>
      <c r="JIQ169" s="205"/>
      <c r="JIR169" s="205"/>
      <c r="JIS169" s="205"/>
      <c r="JIT169" s="205"/>
      <c r="JIU169" s="205"/>
      <c r="JIV169" s="205"/>
      <c r="JIW169" s="205"/>
      <c r="JIX169" s="205"/>
      <c r="JIY169" s="205"/>
      <c r="JIZ169" s="205"/>
      <c r="JJA169" s="205"/>
      <c r="JJB169" s="205"/>
      <c r="JJC169" s="205"/>
      <c r="JJD169" s="205"/>
      <c r="JJE169" s="205"/>
      <c r="JJF169" s="205"/>
      <c r="JJG169" s="205"/>
      <c r="JJH169" s="205"/>
      <c r="JJI169" s="205"/>
      <c r="JJJ169" s="205"/>
      <c r="JJK169" s="205"/>
      <c r="JJL169" s="205"/>
      <c r="JJM169" s="205"/>
      <c r="JJN169" s="205"/>
      <c r="JJO169" s="205"/>
      <c r="JJP169" s="205"/>
      <c r="JJQ169" s="205"/>
      <c r="JJR169" s="205"/>
      <c r="JJS169" s="205"/>
      <c r="JJT169" s="205"/>
      <c r="JJU169" s="205"/>
      <c r="JJV169" s="205"/>
      <c r="JJW169" s="205"/>
      <c r="JJX169" s="205"/>
      <c r="JJY169" s="205"/>
      <c r="JJZ169" s="205"/>
      <c r="JKA169" s="205"/>
      <c r="JKB169" s="205"/>
      <c r="JKC169" s="205"/>
      <c r="JKD169" s="205"/>
      <c r="JKE169" s="205"/>
      <c r="JKF169" s="205"/>
      <c r="JKG169" s="205"/>
      <c r="JKH169" s="205"/>
      <c r="JKI169" s="205"/>
      <c r="JKJ169" s="205"/>
      <c r="JKK169" s="205"/>
      <c r="JKL169" s="205"/>
      <c r="JKM169" s="205"/>
      <c r="JKN169" s="205"/>
      <c r="JKO169" s="205"/>
      <c r="JKP169" s="205"/>
      <c r="JKQ169" s="205"/>
      <c r="JKR169" s="205"/>
      <c r="JKS169" s="205"/>
      <c r="JKT169" s="205"/>
      <c r="JKU169" s="205"/>
      <c r="JKV169" s="205"/>
      <c r="JKW169" s="205"/>
      <c r="JKX169" s="205"/>
      <c r="JKY169" s="205"/>
      <c r="JKZ169" s="205"/>
      <c r="JLA169" s="205"/>
      <c r="JLB169" s="205"/>
      <c r="JLC169" s="205"/>
      <c r="JLD169" s="205"/>
      <c r="JLE169" s="205"/>
      <c r="JLF169" s="205"/>
      <c r="JLG169" s="205"/>
      <c r="JLH169" s="205"/>
      <c r="JLI169" s="205"/>
      <c r="JLJ169" s="205"/>
      <c r="JLK169" s="205"/>
      <c r="JLL169" s="205"/>
      <c r="JLM169" s="205"/>
      <c r="JLN169" s="205"/>
      <c r="JLO169" s="205"/>
      <c r="JLP169" s="205"/>
      <c r="JLQ169" s="205"/>
      <c r="JLR169" s="205"/>
      <c r="JLS169" s="205"/>
      <c r="JLT169" s="205"/>
      <c r="JLU169" s="205"/>
      <c r="JLV169" s="205"/>
      <c r="JLW169" s="205"/>
      <c r="JLX169" s="205"/>
      <c r="JLY169" s="205"/>
      <c r="JLZ169" s="205"/>
      <c r="JMA169" s="205"/>
      <c r="JMB169" s="205"/>
      <c r="JMC169" s="205"/>
      <c r="JMD169" s="205"/>
      <c r="JME169" s="205"/>
      <c r="JMF169" s="205"/>
      <c r="JMG169" s="205"/>
      <c r="JMH169" s="205"/>
      <c r="JMI169" s="205"/>
      <c r="JMJ169" s="205"/>
      <c r="JMK169" s="205"/>
      <c r="JML169" s="205"/>
      <c r="JMM169" s="205"/>
      <c r="JMN169" s="205"/>
      <c r="JMO169" s="205"/>
      <c r="JMP169" s="205"/>
      <c r="JMQ169" s="205"/>
      <c r="JMR169" s="205"/>
      <c r="JMS169" s="205"/>
      <c r="JMT169" s="205"/>
      <c r="JMU169" s="205"/>
      <c r="JMV169" s="205"/>
      <c r="JMW169" s="205"/>
      <c r="JMX169" s="205"/>
      <c r="JMY169" s="205"/>
      <c r="JMZ169" s="205"/>
      <c r="JNA169" s="205"/>
      <c r="JNB169" s="205"/>
      <c r="JNC169" s="205"/>
      <c r="JND169" s="205"/>
      <c r="JNE169" s="205"/>
      <c r="JNF169" s="205"/>
      <c r="JNG169" s="205"/>
      <c r="JNH169" s="205"/>
      <c r="JNI169" s="205"/>
      <c r="JNJ169" s="205"/>
      <c r="JNK169" s="205"/>
      <c r="JNL169" s="205"/>
      <c r="JNM169" s="205"/>
      <c r="JNN169" s="205"/>
      <c r="JNO169" s="205"/>
      <c r="JNP169" s="205"/>
      <c r="JNQ169" s="205"/>
      <c r="JNR169" s="205"/>
      <c r="JNS169" s="205"/>
      <c r="JNT169" s="205"/>
      <c r="JNU169" s="205"/>
      <c r="JNV169" s="205"/>
      <c r="JNW169" s="205"/>
      <c r="JNX169" s="205"/>
      <c r="JNY169" s="205"/>
      <c r="JNZ169" s="205"/>
      <c r="JOA169" s="205"/>
      <c r="JOB169" s="205"/>
      <c r="JOC169" s="205"/>
      <c r="JOD169" s="205"/>
      <c r="JOE169" s="205"/>
      <c r="JOF169" s="205"/>
      <c r="JOG169" s="205"/>
      <c r="JOH169" s="205"/>
      <c r="JOI169" s="205"/>
      <c r="JOJ169" s="205"/>
      <c r="JOK169" s="205"/>
      <c r="JOL169" s="205"/>
      <c r="JOM169" s="205"/>
      <c r="JON169" s="205"/>
      <c r="JOO169" s="205"/>
      <c r="JOP169" s="205"/>
      <c r="JOQ169" s="205"/>
      <c r="JOR169" s="205"/>
      <c r="JOS169" s="205"/>
      <c r="JOT169" s="205"/>
      <c r="JOU169" s="205"/>
      <c r="JOV169" s="205"/>
      <c r="JOW169" s="205"/>
      <c r="JOX169" s="205"/>
      <c r="JOY169" s="205"/>
      <c r="JOZ169" s="205"/>
      <c r="JPA169" s="205"/>
      <c r="JPB169" s="205"/>
      <c r="JPC169" s="205"/>
      <c r="JPD169" s="205"/>
      <c r="JPE169" s="205"/>
      <c r="JPF169" s="205"/>
      <c r="JPG169" s="205"/>
      <c r="JPH169" s="205"/>
      <c r="JPI169" s="205"/>
      <c r="JPJ169" s="205"/>
      <c r="JPK169" s="205"/>
      <c r="JPL169" s="205"/>
      <c r="JPM169" s="205"/>
      <c r="JPN169" s="205"/>
      <c r="JPO169" s="205"/>
      <c r="JPP169" s="205"/>
      <c r="JPQ169" s="205"/>
      <c r="JPR169" s="205"/>
      <c r="JPS169" s="205"/>
      <c r="JPT169" s="205"/>
      <c r="JPU169" s="205"/>
      <c r="JPV169" s="205"/>
      <c r="JPW169" s="205"/>
      <c r="JPX169" s="205"/>
      <c r="JPY169" s="205"/>
      <c r="JPZ169" s="205"/>
      <c r="JQA169" s="205"/>
      <c r="JQB169" s="205"/>
      <c r="JQC169" s="205"/>
      <c r="JQD169" s="205"/>
      <c r="JQE169" s="205"/>
      <c r="JQF169" s="205"/>
      <c r="JQG169" s="205"/>
      <c r="JQH169" s="205"/>
      <c r="JQI169" s="205"/>
      <c r="JQJ169" s="205"/>
      <c r="JQK169" s="205"/>
      <c r="JQL169" s="205"/>
      <c r="JQM169" s="205"/>
      <c r="JQN169" s="205"/>
      <c r="JQO169" s="205"/>
      <c r="JQP169" s="205"/>
      <c r="JQQ169" s="205"/>
      <c r="JQR169" s="205"/>
      <c r="JQS169" s="205"/>
      <c r="JQT169" s="205"/>
      <c r="JQU169" s="205"/>
      <c r="JQV169" s="205"/>
      <c r="JQW169" s="205"/>
      <c r="JQX169" s="205"/>
      <c r="JQY169" s="205"/>
      <c r="JQZ169" s="205"/>
      <c r="JRA169" s="205"/>
      <c r="JRB169" s="205"/>
      <c r="JRC169" s="205"/>
      <c r="JRD169" s="205"/>
      <c r="JRE169" s="205"/>
      <c r="JRF169" s="205"/>
      <c r="JRG169" s="205"/>
      <c r="JRH169" s="205"/>
      <c r="JRI169" s="205"/>
      <c r="JRJ169" s="205"/>
      <c r="JRK169" s="205"/>
      <c r="JRL169" s="205"/>
      <c r="JRM169" s="205"/>
      <c r="JRN169" s="205"/>
      <c r="JRO169" s="205"/>
      <c r="JRP169" s="205"/>
      <c r="JRQ169" s="205"/>
      <c r="JRR169" s="205"/>
      <c r="JRS169" s="205"/>
      <c r="JRT169" s="205"/>
      <c r="JRU169" s="205"/>
      <c r="JRV169" s="205"/>
      <c r="JRW169" s="205"/>
      <c r="JRX169" s="205"/>
      <c r="JRY169" s="205"/>
      <c r="JRZ169" s="205"/>
      <c r="JSA169" s="205"/>
      <c r="JSB169" s="205"/>
      <c r="JSC169" s="205"/>
      <c r="JSD169" s="205"/>
      <c r="JSE169" s="205"/>
      <c r="JSF169" s="205"/>
      <c r="JSG169" s="205"/>
      <c r="JSH169" s="205"/>
      <c r="JSI169" s="205"/>
      <c r="JSJ169" s="205"/>
      <c r="JSK169" s="205"/>
      <c r="JSL169" s="205"/>
      <c r="JSM169" s="205"/>
      <c r="JSN169" s="205"/>
      <c r="JSO169" s="205"/>
      <c r="JSP169" s="205"/>
      <c r="JSQ169" s="205"/>
      <c r="JSR169" s="205"/>
      <c r="JSS169" s="205"/>
      <c r="JST169" s="205"/>
      <c r="JSU169" s="205"/>
      <c r="JSV169" s="205"/>
      <c r="JSW169" s="205"/>
      <c r="JSX169" s="205"/>
      <c r="JSY169" s="205"/>
      <c r="JSZ169" s="205"/>
      <c r="JTA169" s="205"/>
      <c r="JTB169" s="205"/>
      <c r="JTC169" s="205"/>
      <c r="JTD169" s="205"/>
      <c r="JTE169" s="205"/>
      <c r="JTF169" s="205"/>
      <c r="JTG169" s="205"/>
      <c r="JTH169" s="205"/>
      <c r="JTI169" s="205"/>
      <c r="JTJ169" s="205"/>
      <c r="JTK169" s="205"/>
      <c r="JTL169" s="205"/>
      <c r="JTM169" s="205"/>
      <c r="JTN169" s="205"/>
      <c r="JTO169" s="205"/>
      <c r="JTP169" s="205"/>
      <c r="JTQ169" s="205"/>
      <c r="JTR169" s="205"/>
      <c r="JTS169" s="205"/>
      <c r="JTT169" s="205"/>
      <c r="JTU169" s="205"/>
      <c r="JTV169" s="205"/>
      <c r="JTW169" s="205"/>
      <c r="JTX169" s="205"/>
      <c r="JTY169" s="205"/>
      <c r="JTZ169" s="205"/>
      <c r="JUA169" s="205"/>
      <c r="JUB169" s="205"/>
      <c r="JUC169" s="205"/>
      <c r="JUD169" s="205"/>
      <c r="JUE169" s="205"/>
      <c r="JUF169" s="205"/>
      <c r="JUG169" s="205"/>
      <c r="JUH169" s="205"/>
      <c r="JUI169" s="205"/>
      <c r="JUJ169" s="205"/>
      <c r="JUK169" s="205"/>
      <c r="JUL169" s="205"/>
      <c r="JUM169" s="205"/>
      <c r="JUN169" s="205"/>
      <c r="JUO169" s="205"/>
      <c r="JUP169" s="205"/>
      <c r="JUQ169" s="205"/>
      <c r="JUR169" s="205"/>
      <c r="JUS169" s="205"/>
      <c r="JUT169" s="205"/>
      <c r="JUU169" s="205"/>
      <c r="JUV169" s="205"/>
      <c r="JUW169" s="205"/>
      <c r="JUX169" s="205"/>
      <c r="JUY169" s="205"/>
      <c r="JUZ169" s="205"/>
      <c r="JVA169" s="205"/>
      <c r="JVB169" s="205"/>
      <c r="JVC169" s="205"/>
      <c r="JVD169" s="205"/>
      <c r="JVE169" s="205"/>
      <c r="JVF169" s="205"/>
      <c r="JVG169" s="205"/>
      <c r="JVH169" s="205"/>
      <c r="JVI169" s="205"/>
      <c r="JVJ169" s="205"/>
      <c r="JVK169" s="205"/>
      <c r="JVL169" s="205"/>
      <c r="JVM169" s="205"/>
      <c r="JVN169" s="205"/>
      <c r="JVO169" s="205"/>
      <c r="JVP169" s="205"/>
      <c r="JVQ169" s="205"/>
      <c r="JVR169" s="205"/>
      <c r="JVS169" s="205"/>
      <c r="JVT169" s="205"/>
      <c r="JVU169" s="205"/>
      <c r="JVV169" s="205"/>
      <c r="JVW169" s="205"/>
      <c r="JVX169" s="205"/>
      <c r="JVY169" s="205"/>
      <c r="JVZ169" s="205"/>
      <c r="JWA169" s="205"/>
      <c r="JWB169" s="205"/>
      <c r="JWC169" s="205"/>
      <c r="JWD169" s="205"/>
      <c r="JWE169" s="205"/>
      <c r="JWF169" s="205"/>
      <c r="JWG169" s="205"/>
      <c r="JWH169" s="205"/>
      <c r="JWI169" s="205"/>
      <c r="JWJ169" s="205"/>
      <c r="JWK169" s="205"/>
      <c r="JWL169" s="205"/>
      <c r="JWM169" s="205"/>
      <c r="JWN169" s="205"/>
      <c r="JWO169" s="205"/>
      <c r="JWP169" s="205"/>
      <c r="JWQ169" s="205"/>
      <c r="JWR169" s="205"/>
      <c r="JWS169" s="205"/>
      <c r="JWT169" s="205"/>
      <c r="JWU169" s="205"/>
      <c r="JWV169" s="205"/>
      <c r="JWW169" s="205"/>
      <c r="JWX169" s="205"/>
      <c r="JWY169" s="205"/>
      <c r="JWZ169" s="205"/>
      <c r="JXA169" s="205"/>
      <c r="JXB169" s="205"/>
      <c r="JXC169" s="205"/>
      <c r="JXD169" s="205"/>
      <c r="JXE169" s="205"/>
      <c r="JXF169" s="205"/>
      <c r="JXG169" s="205"/>
      <c r="JXH169" s="205"/>
      <c r="JXI169" s="205"/>
      <c r="JXJ169" s="205"/>
      <c r="JXK169" s="205"/>
      <c r="JXL169" s="205"/>
      <c r="JXM169" s="205"/>
      <c r="JXN169" s="205"/>
      <c r="JXO169" s="205"/>
      <c r="JXP169" s="205"/>
      <c r="JXQ169" s="205"/>
      <c r="JXR169" s="205"/>
      <c r="JXS169" s="205"/>
      <c r="JXT169" s="205"/>
      <c r="JXU169" s="205"/>
      <c r="JXV169" s="205"/>
      <c r="JXW169" s="205"/>
      <c r="JXX169" s="205"/>
      <c r="JXY169" s="205"/>
      <c r="JXZ169" s="205"/>
      <c r="JYA169" s="205"/>
      <c r="JYB169" s="205"/>
      <c r="JYC169" s="205"/>
      <c r="JYD169" s="205"/>
      <c r="JYE169" s="205"/>
      <c r="JYF169" s="205"/>
      <c r="JYG169" s="205"/>
      <c r="JYH169" s="205"/>
      <c r="JYI169" s="205"/>
      <c r="JYJ169" s="205"/>
      <c r="JYK169" s="205"/>
      <c r="JYL169" s="205"/>
      <c r="JYM169" s="205"/>
      <c r="JYN169" s="205"/>
      <c r="JYO169" s="205"/>
      <c r="JYP169" s="205"/>
      <c r="JYQ169" s="205"/>
      <c r="JYR169" s="205"/>
      <c r="JYS169" s="205"/>
      <c r="JYT169" s="205"/>
      <c r="JYU169" s="205"/>
      <c r="JYV169" s="205"/>
      <c r="JYW169" s="205"/>
      <c r="JYX169" s="205"/>
      <c r="JYY169" s="205"/>
      <c r="JYZ169" s="205"/>
      <c r="JZA169" s="205"/>
      <c r="JZB169" s="205"/>
      <c r="JZC169" s="205"/>
      <c r="JZD169" s="205"/>
      <c r="JZE169" s="205"/>
      <c r="JZF169" s="205"/>
      <c r="JZG169" s="205"/>
      <c r="JZH169" s="205"/>
      <c r="JZI169" s="205"/>
      <c r="JZJ169" s="205"/>
      <c r="JZK169" s="205"/>
      <c r="JZL169" s="205"/>
      <c r="JZM169" s="205"/>
      <c r="JZN169" s="205"/>
      <c r="JZO169" s="205"/>
      <c r="JZP169" s="205"/>
      <c r="JZQ169" s="205"/>
      <c r="JZR169" s="205"/>
      <c r="JZS169" s="205"/>
      <c r="JZT169" s="205"/>
      <c r="JZU169" s="205"/>
      <c r="JZV169" s="205"/>
      <c r="JZW169" s="205"/>
      <c r="JZX169" s="205"/>
      <c r="JZY169" s="205"/>
      <c r="JZZ169" s="205"/>
      <c r="KAA169" s="205"/>
      <c r="KAB169" s="205"/>
      <c r="KAC169" s="205"/>
      <c r="KAD169" s="205"/>
      <c r="KAE169" s="205"/>
      <c r="KAF169" s="205"/>
      <c r="KAG169" s="205"/>
      <c r="KAH169" s="205"/>
      <c r="KAI169" s="205"/>
      <c r="KAJ169" s="205"/>
      <c r="KAK169" s="205"/>
      <c r="KAL169" s="205"/>
      <c r="KAM169" s="205"/>
      <c r="KAN169" s="205"/>
      <c r="KAO169" s="205"/>
      <c r="KAP169" s="205"/>
      <c r="KAQ169" s="205"/>
      <c r="KAR169" s="205"/>
      <c r="KAS169" s="205"/>
      <c r="KAT169" s="205"/>
      <c r="KAU169" s="205"/>
      <c r="KAV169" s="205"/>
      <c r="KAW169" s="205"/>
      <c r="KAX169" s="205"/>
      <c r="KAY169" s="205"/>
      <c r="KAZ169" s="205"/>
      <c r="KBA169" s="205"/>
      <c r="KBB169" s="205"/>
      <c r="KBC169" s="205"/>
      <c r="KBD169" s="205"/>
      <c r="KBE169" s="205"/>
      <c r="KBF169" s="205"/>
      <c r="KBG169" s="205"/>
      <c r="KBH169" s="205"/>
      <c r="KBI169" s="205"/>
      <c r="KBJ169" s="205"/>
      <c r="KBK169" s="205"/>
      <c r="KBL169" s="205"/>
      <c r="KBM169" s="205"/>
      <c r="KBN169" s="205"/>
      <c r="KBO169" s="205"/>
      <c r="KBP169" s="205"/>
      <c r="KBQ169" s="205"/>
      <c r="KBR169" s="205"/>
      <c r="KBS169" s="205"/>
      <c r="KBT169" s="205"/>
      <c r="KBU169" s="205"/>
      <c r="KBV169" s="205"/>
      <c r="KBW169" s="205"/>
      <c r="KBX169" s="205"/>
      <c r="KBY169" s="205"/>
      <c r="KBZ169" s="205"/>
      <c r="KCA169" s="205"/>
      <c r="KCB169" s="205"/>
      <c r="KCC169" s="205"/>
      <c r="KCD169" s="205"/>
      <c r="KCE169" s="205"/>
      <c r="KCF169" s="205"/>
      <c r="KCG169" s="205"/>
      <c r="KCH169" s="205"/>
      <c r="KCI169" s="205"/>
      <c r="KCJ169" s="205"/>
      <c r="KCK169" s="205"/>
      <c r="KCL169" s="205"/>
      <c r="KCM169" s="205"/>
      <c r="KCN169" s="205"/>
      <c r="KCO169" s="205"/>
      <c r="KCP169" s="205"/>
      <c r="KCQ169" s="205"/>
      <c r="KCR169" s="205"/>
      <c r="KCS169" s="205"/>
      <c r="KCT169" s="205"/>
      <c r="KCU169" s="205"/>
      <c r="KCV169" s="205"/>
      <c r="KCW169" s="205"/>
      <c r="KCX169" s="205"/>
      <c r="KCY169" s="205"/>
      <c r="KCZ169" s="205"/>
      <c r="KDA169" s="205"/>
      <c r="KDB169" s="205"/>
      <c r="KDC169" s="205"/>
      <c r="KDD169" s="205"/>
      <c r="KDE169" s="205"/>
      <c r="KDF169" s="205"/>
      <c r="KDG169" s="205"/>
      <c r="KDH169" s="205"/>
      <c r="KDI169" s="205"/>
      <c r="KDJ169" s="205"/>
      <c r="KDK169" s="205"/>
      <c r="KDL169" s="205"/>
      <c r="KDM169" s="205"/>
      <c r="KDN169" s="205"/>
      <c r="KDO169" s="205"/>
      <c r="KDP169" s="205"/>
      <c r="KDQ169" s="205"/>
      <c r="KDR169" s="205"/>
      <c r="KDS169" s="205"/>
      <c r="KDT169" s="205"/>
      <c r="KDU169" s="205"/>
      <c r="KDV169" s="205"/>
      <c r="KDW169" s="205"/>
      <c r="KDX169" s="205"/>
      <c r="KDY169" s="205"/>
      <c r="KDZ169" s="205"/>
      <c r="KEA169" s="205"/>
      <c r="KEB169" s="205"/>
      <c r="KEC169" s="205"/>
      <c r="KED169" s="205"/>
      <c r="KEE169" s="205"/>
      <c r="KEF169" s="205"/>
      <c r="KEG169" s="205"/>
      <c r="KEH169" s="205"/>
      <c r="KEI169" s="205"/>
      <c r="KEJ169" s="205"/>
      <c r="KEK169" s="205"/>
      <c r="KEL169" s="205"/>
      <c r="KEM169" s="205"/>
      <c r="KEN169" s="205"/>
      <c r="KEO169" s="205"/>
      <c r="KEP169" s="205"/>
      <c r="KEQ169" s="205"/>
      <c r="KER169" s="205"/>
      <c r="KES169" s="205"/>
      <c r="KET169" s="205"/>
      <c r="KEU169" s="205"/>
      <c r="KEV169" s="205"/>
      <c r="KEW169" s="205"/>
      <c r="KEX169" s="205"/>
      <c r="KEY169" s="205"/>
      <c r="KEZ169" s="205"/>
      <c r="KFA169" s="205"/>
      <c r="KFB169" s="205"/>
      <c r="KFC169" s="205"/>
      <c r="KFD169" s="205"/>
      <c r="KFE169" s="205"/>
      <c r="KFF169" s="205"/>
      <c r="KFG169" s="205"/>
      <c r="KFH169" s="205"/>
      <c r="KFI169" s="205"/>
      <c r="KFJ169" s="205"/>
      <c r="KFK169" s="205"/>
      <c r="KFL169" s="205"/>
      <c r="KFM169" s="205"/>
      <c r="KFN169" s="205"/>
      <c r="KFO169" s="205"/>
      <c r="KFP169" s="205"/>
      <c r="KFQ169" s="205"/>
      <c r="KFR169" s="205"/>
      <c r="KFS169" s="205"/>
      <c r="KFT169" s="205"/>
      <c r="KFU169" s="205"/>
      <c r="KFV169" s="205"/>
      <c r="KFW169" s="205"/>
      <c r="KFX169" s="205"/>
      <c r="KFY169" s="205"/>
      <c r="KFZ169" s="205"/>
      <c r="KGA169" s="205"/>
      <c r="KGB169" s="205"/>
      <c r="KGC169" s="205"/>
      <c r="KGD169" s="205"/>
      <c r="KGE169" s="205"/>
      <c r="KGF169" s="205"/>
      <c r="KGG169" s="205"/>
      <c r="KGH169" s="205"/>
      <c r="KGI169" s="205"/>
      <c r="KGJ169" s="205"/>
      <c r="KGK169" s="205"/>
      <c r="KGL169" s="205"/>
      <c r="KGM169" s="205"/>
      <c r="KGN169" s="205"/>
      <c r="KGO169" s="205"/>
      <c r="KGP169" s="205"/>
      <c r="KGQ169" s="205"/>
      <c r="KGR169" s="205"/>
      <c r="KGS169" s="205"/>
      <c r="KGT169" s="205"/>
      <c r="KGU169" s="205"/>
      <c r="KGV169" s="205"/>
      <c r="KGW169" s="205"/>
      <c r="KGX169" s="205"/>
      <c r="KGY169" s="205"/>
      <c r="KGZ169" s="205"/>
      <c r="KHA169" s="205"/>
      <c r="KHB169" s="205"/>
      <c r="KHC169" s="205"/>
      <c r="KHD169" s="205"/>
      <c r="KHE169" s="205"/>
      <c r="KHF169" s="205"/>
      <c r="KHG169" s="205"/>
      <c r="KHH169" s="205"/>
      <c r="KHI169" s="205"/>
      <c r="KHJ169" s="205"/>
      <c r="KHK169" s="205"/>
      <c r="KHL169" s="205"/>
      <c r="KHM169" s="205"/>
      <c r="KHN169" s="205"/>
      <c r="KHO169" s="205"/>
      <c r="KHP169" s="205"/>
      <c r="KHQ169" s="205"/>
      <c r="KHR169" s="205"/>
      <c r="KHS169" s="205"/>
      <c r="KHT169" s="205"/>
      <c r="KHU169" s="205"/>
      <c r="KHV169" s="205"/>
      <c r="KHW169" s="205"/>
      <c r="KHX169" s="205"/>
      <c r="KHY169" s="205"/>
      <c r="KHZ169" s="205"/>
      <c r="KIA169" s="205"/>
      <c r="KIB169" s="205"/>
      <c r="KIC169" s="205"/>
      <c r="KID169" s="205"/>
      <c r="KIE169" s="205"/>
      <c r="KIF169" s="205"/>
      <c r="KIG169" s="205"/>
      <c r="KIH169" s="205"/>
      <c r="KII169" s="205"/>
      <c r="KIJ169" s="205"/>
      <c r="KIK169" s="205"/>
      <c r="KIL169" s="205"/>
      <c r="KIM169" s="205"/>
      <c r="KIN169" s="205"/>
      <c r="KIO169" s="205"/>
      <c r="KIP169" s="205"/>
      <c r="KIQ169" s="205"/>
      <c r="KIR169" s="205"/>
      <c r="KIS169" s="205"/>
      <c r="KIT169" s="205"/>
      <c r="KIU169" s="205"/>
      <c r="KIV169" s="205"/>
      <c r="KIW169" s="205"/>
      <c r="KIX169" s="205"/>
      <c r="KIY169" s="205"/>
      <c r="KIZ169" s="205"/>
      <c r="KJA169" s="205"/>
      <c r="KJB169" s="205"/>
      <c r="KJC169" s="205"/>
      <c r="KJD169" s="205"/>
      <c r="KJE169" s="205"/>
      <c r="KJF169" s="205"/>
      <c r="KJG169" s="205"/>
      <c r="KJH169" s="205"/>
      <c r="KJI169" s="205"/>
      <c r="KJJ169" s="205"/>
      <c r="KJK169" s="205"/>
      <c r="KJL169" s="205"/>
      <c r="KJM169" s="205"/>
      <c r="KJN169" s="205"/>
      <c r="KJO169" s="205"/>
      <c r="KJP169" s="205"/>
      <c r="KJQ169" s="205"/>
      <c r="KJR169" s="205"/>
      <c r="KJS169" s="205"/>
      <c r="KJT169" s="205"/>
      <c r="KJU169" s="205"/>
      <c r="KJV169" s="205"/>
      <c r="KJW169" s="205"/>
      <c r="KJX169" s="205"/>
      <c r="KJY169" s="205"/>
      <c r="KJZ169" s="205"/>
      <c r="KKA169" s="205"/>
      <c r="KKB169" s="205"/>
      <c r="KKC169" s="205"/>
      <c r="KKD169" s="205"/>
      <c r="KKE169" s="205"/>
      <c r="KKF169" s="205"/>
      <c r="KKG169" s="205"/>
      <c r="KKH169" s="205"/>
      <c r="KKI169" s="205"/>
      <c r="KKJ169" s="205"/>
      <c r="KKK169" s="205"/>
      <c r="KKL169" s="205"/>
      <c r="KKM169" s="205"/>
      <c r="KKN169" s="205"/>
      <c r="KKO169" s="205"/>
      <c r="KKP169" s="205"/>
      <c r="KKQ169" s="205"/>
      <c r="KKR169" s="205"/>
      <c r="KKS169" s="205"/>
      <c r="KKT169" s="205"/>
      <c r="KKU169" s="205"/>
      <c r="KKV169" s="205"/>
      <c r="KKW169" s="205"/>
      <c r="KKX169" s="205"/>
      <c r="KKY169" s="205"/>
      <c r="KKZ169" s="205"/>
      <c r="KLA169" s="205"/>
      <c r="KLB169" s="205"/>
      <c r="KLC169" s="205"/>
      <c r="KLD169" s="205"/>
      <c r="KLE169" s="205"/>
      <c r="KLF169" s="205"/>
      <c r="KLG169" s="205"/>
      <c r="KLH169" s="205"/>
      <c r="KLI169" s="205"/>
      <c r="KLJ169" s="205"/>
      <c r="KLK169" s="205"/>
      <c r="KLL169" s="205"/>
      <c r="KLM169" s="205"/>
      <c r="KLN169" s="205"/>
      <c r="KLO169" s="205"/>
      <c r="KLP169" s="205"/>
      <c r="KLQ169" s="205"/>
      <c r="KLR169" s="205"/>
      <c r="KLS169" s="205"/>
      <c r="KLT169" s="205"/>
      <c r="KLU169" s="205"/>
      <c r="KLV169" s="205"/>
      <c r="KLW169" s="205"/>
      <c r="KLX169" s="205"/>
      <c r="KLY169" s="205"/>
      <c r="KLZ169" s="205"/>
      <c r="KMA169" s="205"/>
      <c r="KMB169" s="205"/>
      <c r="KMC169" s="205"/>
      <c r="KMD169" s="205"/>
      <c r="KME169" s="205"/>
      <c r="KMF169" s="205"/>
      <c r="KMG169" s="205"/>
      <c r="KMH169" s="205"/>
      <c r="KMI169" s="205"/>
      <c r="KMJ169" s="205"/>
      <c r="KMK169" s="205"/>
      <c r="KML169" s="205"/>
      <c r="KMM169" s="205"/>
      <c r="KMN169" s="205"/>
      <c r="KMO169" s="205"/>
      <c r="KMP169" s="205"/>
      <c r="KMQ169" s="205"/>
      <c r="KMR169" s="205"/>
      <c r="KMS169" s="205"/>
      <c r="KMT169" s="205"/>
      <c r="KMU169" s="205"/>
      <c r="KMV169" s="205"/>
      <c r="KMW169" s="205"/>
      <c r="KMX169" s="205"/>
      <c r="KMY169" s="205"/>
      <c r="KMZ169" s="205"/>
      <c r="KNA169" s="205"/>
      <c r="KNB169" s="205"/>
      <c r="KNC169" s="205"/>
      <c r="KND169" s="205"/>
      <c r="KNE169" s="205"/>
      <c r="KNF169" s="205"/>
      <c r="KNG169" s="205"/>
      <c r="KNH169" s="205"/>
      <c r="KNI169" s="205"/>
      <c r="KNJ169" s="205"/>
      <c r="KNK169" s="205"/>
      <c r="KNL169" s="205"/>
      <c r="KNM169" s="205"/>
      <c r="KNN169" s="205"/>
      <c r="KNO169" s="205"/>
      <c r="KNP169" s="205"/>
      <c r="KNQ169" s="205"/>
      <c r="KNR169" s="205"/>
      <c r="KNS169" s="205"/>
      <c r="KNT169" s="205"/>
      <c r="KNU169" s="205"/>
      <c r="KNV169" s="205"/>
      <c r="KNW169" s="205"/>
      <c r="KNX169" s="205"/>
      <c r="KNY169" s="205"/>
      <c r="KNZ169" s="205"/>
      <c r="KOA169" s="205"/>
      <c r="KOB169" s="205"/>
      <c r="KOC169" s="205"/>
      <c r="KOD169" s="205"/>
      <c r="KOE169" s="205"/>
      <c r="KOF169" s="205"/>
      <c r="KOG169" s="205"/>
      <c r="KOH169" s="205"/>
      <c r="KOI169" s="205"/>
      <c r="KOJ169" s="205"/>
      <c r="KOK169" s="205"/>
      <c r="KOL169" s="205"/>
      <c r="KOM169" s="205"/>
      <c r="KON169" s="205"/>
      <c r="KOO169" s="205"/>
      <c r="KOP169" s="205"/>
      <c r="KOQ169" s="205"/>
      <c r="KOR169" s="205"/>
      <c r="KOS169" s="205"/>
      <c r="KOT169" s="205"/>
      <c r="KOU169" s="205"/>
      <c r="KOV169" s="205"/>
      <c r="KOW169" s="205"/>
      <c r="KOX169" s="205"/>
      <c r="KOY169" s="205"/>
      <c r="KOZ169" s="205"/>
      <c r="KPA169" s="205"/>
      <c r="KPB169" s="205"/>
      <c r="KPC169" s="205"/>
      <c r="KPD169" s="205"/>
      <c r="KPE169" s="205"/>
      <c r="KPF169" s="205"/>
      <c r="KPG169" s="205"/>
      <c r="KPH169" s="205"/>
      <c r="KPI169" s="205"/>
      <c r="KPJ169" s="205"/>
      <c r="KPK169" s="205"/>
      <c r="KPL169" s="205"/>
      <c r="KPM169" s="205"/>
      <c r="KPN169" s="205"/>
      <c r="KPO169" s="205"/>
      <c r="KPP169" s="205"/>
      <c r="KPQ169" s="205"/>
      <c r="KPR169" s="205"/>
      <c r="KPS169" s="205"/>
      <c r="KPT169" s="205"/>
      <c r="KPU169" s="205"/>
      <c r="KPV169" s="205"/>
      <c r="KPW169" s="205"/>
      <c r="KPX169" s="205"/>
      <c r="KPY169" s="205"/>
      <c r="KPZ169" s="205"/>
      <c r="KQA169" s="205"/>
      <c r="KQB169" s="205"/>
      <c r="KQC169" s="205"/>
      <c r="KQD169" s="205"/>
      <c r="KQE169" s="205"/>
      <c r="KQF169" s="205"/>
      <c r="KQG169" s="205"/>
      <c r="KQH169" s="205"/>
      <c r="KQI169" s="205"/>
      <c r="KQJ169" s="205"/>
      <c r="KQK169" s="205"/>
      <c r="KQL169" s="205"/>
      <c r="KQM169" s="205"/>
      <c r="KQN169" s="205"/>
      <c r="KQO169" s="205"/>
      <c r="KQP169" s="205"/>
      <c r="KQQ169" s="205"/>
      <c r="KQR169" s="205"/>
      <c r="KQS169" s="205"/>
      <c r="KQT169" s="205"/>
      <c r="KQU169" s="205"/>
      <c r="KQV169" s="205"/>
      <c r="KQW169" s="205"/>
      <c r="KQX169" s="205"/>
      <c r="KQY169" s="205"/>
      <c r="KQZ169" s="205"/>
      <c r="KRA169" s="205"/>
      <c r="KRB169" s="205"/>
      <c r="KRC169" s="205"/>
      <c r="KRD169" s="205"/>
      <c r="KRE169" s="205"/>
      <c r="KRF169" s="205"/>
      <c r="KRG169" s="205"/>
      <c r="KRH169" s="205"/>
      <c r="KRI169" s="205"/>
      <c r="KRJ169" s="205"/>
      <c r="KRK169" s="205"/>
      <c r="KRL169" s="205"/>
      <c r="KRM169" s="205"/>
      <c r="KRN169" s="205"/>
      <c r="KRO169" s="205"/>
      <c r="KRP169" s="205"/>
      <c r="KRQ169" s="205"/>
      <c r="KRR169" s="205"/>
      <c r="KRS169" s="205"/>
      <c r="KRT169" s="205"/>
      <c r="KRU169" s="205"/>
      <c r="KRV169" s="205"/>
      <c r="KRW169" s="205"/>
      <c r="KRX169" s="205"/>
      <c r="KRY169" s="205"/>
      <c r="KRZ169" s="205"/>
      <c r="KSA169" s="205"/>
      <c r="KSB169" s="205"/>
      <c r="KSC169" s="205"/>
      <c r="KSD169" s="205"/>
      <c r="KSE169" s="205"/>
      <c r="KSF169" s="205"/>
      <c r="KSG169" s="205"/>
      <c r="KSH169" s="205"/>
      <c r="KSI169" s="205"/>
      <c r="KSJ169" s="205"/>
      <c r="KSK169" s="205"/>
      <c r="KSL169" s="205"/>
      <c r="KSM169" s="205"/>
      <c r="KSN169" s="205"/>
      <c r="KSO169" s="205"/>
      <c r="KSP169" s="205"/>
      <c r="KSQ169" s="205"/>
      <c r="KSR169" s="205"/>
      <c r="KSS169" s="205"/>
      <c r="KST169" s="205"/>
      <c r="KSU169" s="205"/>
      <c r="KSV169" s="205"/>
      <c r="KSW169" s="205"/>
      <c r="KSX169" s="205"/>
      <c r="KSY169" s="205"/>
      <c r="KSZ169" s="205"/>
      <c r="KTA169" s="205"/>
      <c r="KTB169" s="205"/>
      <c r="KTC169" s="205"/>
      <c r="KTD169" s="205"/>
      <c r="KTE169" s="205"/>
      <c r="KTF169" s="205"/>
      <c r="KTG169" s="205"/>
      <c r="KTH169" s="205"/>
      <c r="KTI169" s="205"/>
      <c r="KTJ169" s="205"/>
      <c r="KTK169" s="205"/>
      <c r="KTL169" s="205"/>
      <c r="KTM169" s="205"/>
      <c r="KTN169" s="205"/>
      <c r="KTO169" s="205"/>
      <c r="KTP169" s="205"/>
      <c r="KTQ169" s="205"/>
      <c r="KTR169" s="205"/>
      <c r="KTS169" s="205"/>
      <c r="KTT169" s="205"/>
      <c r="KTU169" s="205"/>
      <c r="KTV169" s="205"/>
      <c r="KTW169" s="205"/>
      <c r="KTX169" s="205"/>
      <c r="KTY169" s="205"/>
      <c r="KTZ169" s="205"/>
      <c r="KUA169" s="205"/>
      <c r="KUB169" s="205"/>
      <c r="KUC169" s="205"/>
      <c r="KUD169" s="205"/>
      <c r="KUE169" s="205"/>
      <c r="KUF169" s="205"/>
      <c r="KUG169" s="205"/>
      <c r="KUH169" s="205"/>
      <c r="KUI169" s="205"/>
      <c r="KUJ169" s="205"/>
      <c r="KUK169" s="205"/>
      <c r="KUL169" s="205"/>
      <c r="KUM169" s="205"/>
      <c r="KUN169" s="205"/>
      <c r="KUO169" s="205"/>
      <c r="KUP169" s="205"/>
      <c r="KUQ169" s="205"/>
      <c r="KUR169" s="205"/>
      <c r="KUS169" s="205"/>
      <c r="KUT169" s="205"/>
      <c r="KUU169" s="205"/>
      <c r="KUV169" s="205"/>
      <c r="KUW169" s="205"/>
      <c r="KUX169" s="205"/>
      <c r="KUY169" s="205"/>
      <c r="KUZ169" s="205"/>
      <c r="KVA169" s="205"/>
      <c r="KVB169" s="205"/>
      <c r="KVC169" s="205"/>
      <c r="KVD169" s="205"/>
      <c r="KVE169" s="205"/>
      <c r="KVF169" s="205"/>
      <c r="KVG169" s="205"/>
      <c r="KVH169" s="205"/>
      <c r="KVI169" s="205"/>
      <c r="KVJ169" s="205"/>
      <c r="KVK169" s="205"/>
      <c r="KVL169" s="205"/>
      <c r="KVM169" s="205"/>
      <c r="KVN169" s="205"/>
      <c r="KVO169" s="205"/>
      <c r="KVP169" s="205"/>
      <c r="KVQ169" s="205"/>
      <c r="KVR169" s="205"/>
      <c r="KVS169" s="205"/>
      <c r="KVT169" s="205"/>
      <c r="KVU169" s="205"/>
      <c r="KVV169" s="205"/>
      <c r="KVW169" s="205"/>
      <c r="KVX169" s="205"/>
      <c r="KVY169" s="205"/>
      <c r="KVZ169" s="205"/>
      <c r="KWA169" s="205"/>
      <c r="KWB169" s="205"/>
      <c r="KWC169" s="205"/>
      <c r="KWD169" s="205"/>
      <c r="KWE169" s="205"/>
      <c r="KWF169" s="205"/>
      <c r="KWG169" s="205"/>
      <c r="KWH169" s="205"/>
      <c r="KWI169" s="205"/>
      <c r="KWJ169" s="205"/>
      <c r="KWK169" s="205"/>
      <c r="KWL169" s="205"/>
      <c r="KWM169" s="205"/>
      <c r="KWN169" s="205"/>
      <c r="KWO169" s="205"/>
      <c r="KWP169" s="205"/>
      <c r="KWQ169" s="205"/>
      <c r="KWR169" s="205"/>
      <c r="KWS169" s="205"/>
      <c r="KWT169" s="205"/>
      <c r="KWU169" s="205"/>
      <c r="KWV169" s="205"/>
      <c r="KWW169" s="205"/>
      <c r="KWX169" s="205"/>
      <c r="KWY169" s="205"/>
      <c r="KWZ169" s="205"/>
      <c r="KXA169" s="205"/>
      <c r="KXB169" s="205"/>
      <c r="KXC169" s="205"/>
      <c r="KXD169" s="205"/>
      <c r="KXE169" s="205"/>
      <c r="KXF169" s="205"/>
      <c r="KXG169" s="205"/>
      <c r="KXH169" s="205"/>
      <c r="KXI169" s="205"/>
      <c r="KXJ169" s="205"/>
      <c r="KXK169" s="205"/>
      <c r="KXL169" s="205"/>
      <c r="KXM169" s="205"/>
      <c r="KXN169" s="205"/>
      <c r="KXO169" s="205"/>
      <c r="KXP169" s="205"/>
      <c r="KXQ169" s="205"/>
      <c r="KXR169" s="205"/>
      <c r="KXS169" s="205"/>
      <c r="KXT169" s="205"/>
      <c r="KXU169" s="205"/>
      <c r="KXV169" s="205"/>
      <c r="KXW169" s="205"/>
      <c r="KXX169" s="205"/>
      <c r="KXY169" s="205"/>
      <c r="KXZ169" s="205"/>
      <c r="KYA169" s="205"/>
      <c r="KYB169" s="205"/>
      <c r="KYC169" s="205"/>
      <c r="KYD169" s="205"/>
      <c r="KYE169" s="205"/>
      <c r="KYF169" s="205"/>
      <c r="KYG169" s="205"/>
      <c r="KYH169" s="205"/>
      <c r="KYI169" s="205"/>
      <c r="KYJ169" s="205"/>
      <c r="KYK169" s="205"/>
      <c r="KYL169" s="205"/>
      <c r="KYM169" s="205"/>
      <c r="KYN169" s="205"/>
      <c r="KYO169" s="205"/>
      <c r="KYP169" s="205"/>
      <c r="KYQ169" s="205"/>
      <c r="KYR169" s="205"/>
      <c r="KYS169" s="205"/>
      <c r="KYT169" s="205"/>
      <c r="KYU169" s="205"/>
      <c r="KYV169" s="205"/>
      <c r="KYW169" s="205"/>
      <c r="KYX169" s="205"/>
      <c r="KYY169" s="205"/>
      <c r="KYZ169" s="205"/>
      <c r="KZA169" s="205"/>
      <c r="KZB169" s="205"/>
      <c r="KZC169" s="205"/>
      <c r="KZD169" s="205"/>
      <c r="KZE169" s="205"/>
      <c r="KZF169" s="205"/>
      <c r="KZG169" s="205"/>
      <c r="KZH169" s="205"/>
      <c r="KZI169" s="205"/>
      <c r="KZJ169" s="205"/>
      <c r="KZK169" s="205"/>
      <c r="KZL169" s="205"/>
      <c r="KZM169" s="205"/>
      <c r="KZN169" s="205"/>
      <c r="KZO169" s="205"/>
      <c r="KZP169" s="205"/>
      <c r="KZQ169" s="205"/>
      <c r="KZR169" s="205"/>
      <c r="KZS169" s="205"/>
      <c r="KZT169" s="205"/>
      <c r="KZU169" s="205"/>
      <c r="KZV169" s="205"/>
      <c r="KZW169" s="205"/>
      <c r="KZX169" s="205"/>
      <c r="KZY169" s="205"/>
      <c r="KZZ169" s="205"/>
      <c r="LAA169" s="205"/>
      <c r="LAB169" s="205"/>
      <c r="LAC169" s="205"/>
      <c r="LAD169" s="205"/>
      <c r="LAE169" s="205"/>
      <c r="LAF169" s="205"/>
      <c r="LAG169" s="205"/>
      <c r="LAH169" s="205"/>
      <c r="LAI169" s="205"/>
      <c r="LAJ169" s="205"/>
      <c r="LAK169" s="205"/>
      <c r="LAL169" s="205"/>
      <c r="LAM169" s="205"/>
      <c r="LAN169" s="205"/>
      <c r="LAO169" s="205"/>
      <c r="LAP169" s="205"/>
      <c r="LAQ169" s="205"/>
      <c r="LAR169" s="205"/>
      <c r="LAS169" s="205"/>
      <c r="LAT169" s="205"/>
      <c r="LAU169" s="205"/>
      <c r="LAV169" s="205"/>
      <c r="LAW169" s="205"/>
      <c r="LAX169" s="205"/>
      <c r="LAY169" s="205"/>
      <c r="LAZ169" s="205"/>
      <c r="LBA169" s="205"/>
      <c r="LBB169" s="205"/>
      <c r="LBC169" s="205"/>
      <c r="LBD169" s="205"/>
      <c r="LBE169" s="205"/>
      <c r="LBF169" s="205"/>
      <c r="LBG169" s="205"/>
      <c r="LBH169" s="205"/>
      <c r="LBI169" s="205"/>
      <c r="LBJ169" s="205"/>
      <c r="LBK169" s="205"/>
      <c r="LBL169" s="205"/>
      <c r="LBM169" s="205"/>
      <c r="LBN169" s="205"/>
      <c r="LBO169" s="205"/>
      <c r="LBP169" s="205"/>
      <c r="LBQ169" s="205"/>
      <c r="LBR169" s="205"/>
      <c r="LBS169" s="205"/>
      <c r="LBT169" s="205"/>
      <c r="LBU169" s="205"/>
      <c r="LBV169" s="205"/>
      <c r="LBW169" s="205"/>
      <c r="LBX169" s="205"/>
      <c r="LBY169" s="205"/>
      <c r="LBZ169" s="205"/>
      <c r="LCA169" s="205"/>
      <c r="LCB169" s="205"/>
      <c r="LCC169" s="205"/>
      <c r="LCD169" s="205"/>
      <c r="LCE169" s="205"/>
      <c r="LCF169" s="205"/>
      <c r="LCG169" s="205"/>
      <c r="LCH169" s="205"/>
      <c r="LCI169" s="205"/>
      <c r="LCJ169" s="205"/>
      <c r="LCK169" s="205"/>
      <c r="LCL169" s="205"/>
      <c r="LCM169" s="205"/>
      <c r="LCN169" s="205"/>
      <c r="LCO169" s="205"/>
      <c r="LCP169" s="205"/>
      <c r="LCQ169" s="205"/>
      <c r="LCR169" s="205"/>
      <c r="LCS169" s="205"/>
      <c r="LCT169" s="205"/>
      <c r="LCU169" s="205"/>
      <c r="LCV169" s="205"/>
      <c r="LCW169" s="205"/>
      <c r="LCX169" s="205"/>
      <c r="LCY169" s="205"/>
      <c r="LCZ169" s="205"/>
      <c r="LDA169" s="205"/>
      <c r="LDB169" s="205"/>
      <c r="LDC169" s="205"/>
      <c r="LDD169" s="205"/>
      <c r="LDE169" s="205"/>
      <c r="LDF169" s="205"/>
      <c r="LDG169" s="205"/>
      <c r="LDH169" s="205"/>
      <c r="LDI169" s="205"/>
      <c r="LDJ169" s="205"/>
      <c r="LDK169" s="205"/>
      <c r="LDL169" s="205"/>
      <c r="LDM169" s="205"/>
      <c r="LDN169" s="205"/>
      <c r="LDO169" s="205"/>
      <c r="LDP169" s="205"/>
      <c r="LDQ169" s="205"/>
      <c r="LDR169" s="205"/>
      <c r="LDS169" s="205"/>
      <c r="LDT169" s="205"/>
      <c r="LDU169" s="205"/>
      <c r="LDV169" s="205"/>
      <c r="LDW169" s="205"/>
      <c r="LDX169" s="205"/>
      <c r="LDY169" s="205"/>
      <c r="LDZ169" s="205"/>
      <c r="LEA169" s="205"/>
      <c r="LEB169" s="205"/>
      <c r="LEC169" s="205"/>
      <c r="LED169" s="205"/>
      <c r="LEE169" s="205"/>
      <c r="LEF169" s="205"/>
      <c r="LEG169" s="205"/>
      <c r="LEH169" s="205"/>
      <c r="LEI169" s="205"/>
      <c r="LEJ169" s="205"/>
      <c r="LEK169" s="205"/>
      <c r="LEL169" s="205"/>
      <c r="LEM169" s="205"/>
      <c r="LEN169" s="205"/>
      <c r="LEO169" s="205"/>
      <c r="LEP169" s="205"/>
      <c r="LEQ169" s="205"/>
      <c r="LER169" s="205"/>
      <c r="LES169" s="205"/>
      <c r="LET169" s="205"/>
      <c r="LEU169" s="205"/>
      <c r="LEV169" s="205"/>
      <c r="LEW169" s="205"/>
      <c r="LEX169" s="205"/>
      <c r="LEY169" s="205"/>
      <c r="LEZ169" s="205"/>
      <c r="LFA169" s="205"/>
      <c r="LFB169" s="205"/>
      <c r="LFC169" s="205"/>
      <c r="LFD169" s="205"/>
      <c r="LFE169" s="205"/>
      <c r="LFF169" s="205"/>
      <c r="LFG169" s="205"/>
      <c r="LFH169" s="205"/>
      <c r="LFI169" s="205"/>
      <c r="LFJ169" s="205"/>
      <c r="LFK169" s="205"/>
      <c r="LFL169" s="205"/>
      <c r="LFM169" s="205"/>
      <c r="LFN169" s="205"/>
      <c r="LFO169" s="205"/>
      <c r="LFP169" s="205"/>
      <c r="LFQ169" s="205"/>
      <c r="LFR169" s="205"/>
      <c r="LFS169" s="205"/>
      <c r="LFT169" s="205"/>
      <c r="LFU169" s="205"/>
      <c r="LFV169" s="205"/>
      <c r="LFW169" s="205"/>
      <c r="LFX169" s="205"/>
      <c r="LFY169" s="205"/>
      <c r="LFZ169" s="205"/>
      <c r="LGA169" s="205"/>
      <c r="LGB169" s="205"/>
      <c r="LGC169" s="205"/>
      <c r="LGD169" s="205"/>
      <c r="LGE169" s="205"/>
      <c r="LGF169" s="205"/>
      <c r="LGG169" s="205"/>
      <c r="LGH169" s="205"/>
      <c r="LGI169" s="205"/>
      <c r="LGJ169" s="205"/>
      <c r="LGK169" s="205"/>
      <c r="LGL169" s="205"/>
      <c r="LGM169" s="205"/>
      <c r="LGN169" s="205"/>
      <c r="LGO169" s="205"/>
      <c r="LGP169" s="205"/>
      <c r="LGQ169" s="205"/>
      <c r="LGR169" s="205"/>
      <c r="LGS169" s="205"/>
      <c r="LGT169" s="205"/>
      <c r="LGU169" s="205"/>
      <c r="LGV169" s="205"/>
      <c r="LGW169" s="205"/>
      <c r="LGX169" s="205"/>
      <c r="LGY169" s="205"/>
      <c r="LGZ169" s="205"/>
      <c r="LHA169" s="205"/>
      <c r="LHB169" s="205"/>
      <c r="LHC169" s="205"/>
      <c r="LHD169" s="205"/>
      <c r="LHE169" s="205"/>
      <c r="LHF169" s="205"/>
      <c r="LHG169" s="205"/>
      <c r="LHH169" s="205"/>
      <c r="LHI169" s="205"/>
      <c r="LHJ169" s="205"/>
      <c r="LHK169" s="205"/>
      <c r="LHL169" s="205"/>
      <c r="LHM169" s="205"/>
      <c r="LHN169" s="205"/>
      <c r="LHO169" s="205"/>
      <c r="LHP169" s="205"/>
      <c r="LHQ169" s="205"/>
      <c r="LHR169" s="205"/>
      <c r="LHS169" s="205"/>
      <c r="LHT169" s="205"/>
      <c r="LHU169" s="205"/>
      <c r="LHV169" s="205"/>
      <c r="LHW169" s="205"/>
      <c r="LHX169" s="205"/>
      <c r="LHY169" s="205"/>
      <c r="LHZ169" s="205"/>
      <c r="LIA169" s="205"/>
      <c r="LIB169" s="205"/>
      <c r="LIC169" s="205"/>
      <c r="LID169" s="205"/>
      <c r="LIE169" s="205"/>
      <c r="LIF169" s="205"/>
      <c r="LIG169" s="205"/>
      <c r="LIH169" s="205"/>
      <c r="LII169" s="205"/>
      <c r="LIJ169" s="205"/>
      <c r="LIK169" s="205"/>
      <c r="LIL169" s="205"/>
      <c r="LIM169" s="205"/>
      <c r="LIN169" s="205"/>
      <c r="LIO169" s="205"/>
      <c r="LIP169" s="205"/>
      <c r="LIQ169" s="205"/>
      <c r="LIR169" s="205"/>
      <c r="LIS169" s="205"/>
      <c r="LIT169" s="205"/>
      <c r="LIU169" s="205"/>
      <c r="LIV169" s="205"/>
      <c r="LIW169" s="205"/>
      <c r="LIX169" s="205"/>
      <c r="LIY169" s="205"/>
      <c r="LIZ169" s="205"/>
      <c r="LJA169" s="205"/>
      <c r="LJB169" s="205"/>
      <c r="LJC169" s="205"/>
      <c r="LJD169" s="205"/>
      <c r="LJE169" s="205"/>
      <c r="LJF169" s="205"/>
      <c r="LJG169" s="205"/>
      <c r="LJH169" s="205"/>
      <c r="LJI169" s="205"/>
      <c r="LJJ169" s="205"/>
      <c r="LJK169" s="205"/>
      <c r="LJL169" s="205"/>
      <c r="LJM169" s="205"/>
      <c r="LJN169" s="205"/>
      <c r="LJO169" s="205"/>
      <c r="LJP169" s="205"/>
      <c r="LJQ169" s="205"/>
      <c r="LJR169" s="205"/>
      <c r="LJS169" s="205"/>
      <c r="LJT169" s="205"/>
      <c r="LJU169" s="205"/>
      <c r="LJV169" s="205"/>
      <c r="LJW169" s="205"/>
      <c r="LJX169" s="205"/>
      <c r="LJY169" s="205"/>
      <c r="LJZ169" s="205"/>
      <c r="LKA169" s="205"/>
      <c r="LKB169" s="205"/>
      <c r="LKC169" s="205"/>
      <c r="LKD169" s="205"/>
      <c r="LKE169" s="205"/>
      <c r="LKF169" s="205"/>
      <c r="LKG169" s="205"/>
      <c r="LKH169" s="205"/>
      <c r="LKI169" s="205"/>
      <c r="LKJ169" s="205"/>
      <c r="LKK169" s="205"/>
      <c r="LKL169" s="205"/>
      <c r="LKM169" s="205"/>
      <c r="LKN169" s="205"/>
      <c r="LKO169" s="205"/>
      <c r="LKP169" s="205"/>
      <c r="LKQ169" s="205"/>
      <c r="LKR169" s="205"/>
      <c r="LKS169" s="205"/>
      <c r="LKT169" s="205"/>
      <c r="LKU169" s="205"/>
      <c r="LKV169" s="205"/>
      <c r="LKW169" s="205"/>
      <c r="LKX169" s="205"/>
      <c r="LKY169" s="205"/>
      <c r="LKZ169" s="205"/>
      <c r="LLA169" s="205"/>
      <c r="LLB169" s="205"/>
      <c r="LLC169" s="205"/>
      <c r="LLD169" s="205"/>
      <c r="LLE169" s="205"/>
      <c r="LLF169" s="205"/>
      <c r="LLG169" s="205"/>
      <c r="LLH169" s="205"/>
      <c r="LLI169" s="205"/>
      <c r="LLJ169" s="205"/>
      <c r="LLK169" s="205"/>
      <c r="LLL169" s="205"/>
      <c r="LLM169" s="205"/>
      <c r="LLN169" s="205"/>
      <c r="LLO169" s="205"/>
      <c r="LLP169" s="205"/>
      <c r="LLQ169" s="205"/>
      <c r="LLR169" s="205"/>
      <c r="LLS169" s="205"/>
      <c r="LLT169" s="205"/>
      <c r="LLU169" s="205"/>
      <c r="LLV169" s="205"/>
      <c r="LLW169" s="205"/>
      <c r="LLX169" s="205"/>
      <c r="LLY169" s="205"/>
      <c r="LLZ169" s="205"/>
      <c r="LMA169" s="205"/>
      <c r="LMB169" s="205"/>
      <c r="LMC169" s="205"/>
      <c r="LMD169" s="205"/>
      <c r="LME169" s="205"/>
      <c r="LMF169" s="205"/>
      <c r="LMG169" s="205"/>
      <c r="LMH169" s="205"/>
      <c r="LMI169" s="205"/>
      <c r="LMJ169" s="205"/>
      <c r="LMK169" s="205"/>
      <c r="LML169" s="205"/>
      <c r="LMM169" s="205"/>
      <c r="LMN169" s="205"/>
      <c r="LMO169" s="205"/>
      <c r="LMP169" s="205"/>
      <c r="LMQ169" s="205"/>
      <c r="LMR169" s="205"/>
      <c r="LMS169" s="205"/>
      <c r="LMT169" s="205"/>
      <c r="LMU169" s="205"/>
      <c r="LMV169" s="205"/>
      <c r="LMW169" s="205"/>
      <c r="LMX169" s="205"/>
      <c r="LMY169" s="205"/>
      <c r="LMZ169" s="205"/>
      <c r="LNA169" s="205"/>
      <c r="LNB169" s="205"/>
      <c r="LNC169" s="205"/>
      <c r="LND169" s="205"/>
      <c r="LNE169" s="205"/>
      <c r="LNF169" s="205"/>
      <c r="LNG169" s="205"/>
      <c r="LNH169" s="205"/>
      <c r="LNI169" s="205"/>
      <c r="LNJ169" s="205"/>
      <c r="LNK169" s="205"/>
      <c r="LNL169" s="205"/>
      <c r="LNM169" s="205"/>
      <c r="LNN169" s="205"/>
      <c r="LNO169" s="205"/>
      <c r="LNP169" s="205"/>
      <c r="LNQ169" s="205"/>
      <c r="LNR169" s="205"/>
      <c r="LNS169" s="205"/>
      <c r="LNT169" s="205"/>
      <c r="LNU169" s="205"/>
      <c r="LNV169" s="205"/>
      <c r="LNW169" s="205"/>
      <c r="LNX169" s="205"/>
      <c r="LNY169" s="205"/>
      <c r="LNZ169" s="205"/>
      <c r="LOA169" s="205"/>
      <c r="LOB169" s="205"/>
      <c r="LOC169" s="205"/>
      <c r="LOD169" s="205"/>
      <c r="LOE169" s="205"/>
      <c r="LOF169" s="205"/>
      <c r="LOG169" s="205"/>
      <c r="LOH169" s="205"/>
      <c r="LOI169" s="205"/>
      <c r="LOJ169" s="205"/>
      <c r="LOK169" s="205"/>
      <c r="LOL169" s="205"/>
      <c r="LOM169" s="205"/>
      <c r="LON169" s="205"/>
      <c r="LOO169" s="205"/>
      <c r="LOP169" s="205"/>
      <c r="LOQ169" s="205"/>
      <c r="LOR169" s="205"/>
      <c r="LOS169" s="205"/>
      <c r="LOT169" s="205"/>
      <c r="LOU169" s="205"/>
      <c r="LOV169" s="205"/>
      <c r="LOW169" s="205"/>
      <c r="LOX169" s="205"/>
      <c r="LOY169" s="205"/>
      <c r="LOZ169" s="205"/>
      <c r="LPA169" s="205"/>
      <c r="LPB169" s="205"/>
      <c r="LPC169" s="205"/>
      <c r="LPD169" s="205"/>
      <c r="LPE169" s="205"/>
      <c r="LPF169" s="205"/>
      <c r="LPG169" s="205"/>
      <c r="LPH169" s="205"/>
      <c r="LPI169" s="205"/>
      <c r="LPJ169" s="205"/>
      <c r="LPK169" s="205"/>
      <c r="LPL169" s="205"/>
      <c r="LPM169" s="205"/>
      <c r="LPN169" s="205"/>
      <c r="LPO169" s="205"/>
      <c r="LPP169" s="205"/>
      <c r="LPQ169" s="205"/>
      <c r="LPR169" s="205"/>
      <c r="LPS169" s="205"/>
      <c r="LPT169" s="205"/>
      <c r="LPU169" s="205"/>
      <c r="LPV169" s="205"/>
      <c r="LPW169" s="205"/>
      <c r="LPX169" s="205"/>
      <c r="LPY169" s="205"/>
      <c r="LPZ169" s="205"/>
      <c r="LQA169" s="205"/>
      <c r="LQB169" s="205"/>
      <c r="LQC169" s="205"/>
      <c r="LQD169" s="205"/>
      <c r="LQE169" s="205"/>
      <c r="LQF169" s="205"/>
      <c r="LQG169" s="205"/>
      <c r="LQH169" s="205"/>
      <c r="LQI169" s="205"/>
      <c r="LQJ169" s="205"/>
      <c r="LQK169" s="205"/>
      <c r="LQL169" s="205"/>
      <c r="LQM169" s="205"/>
      <c r="LQN169" s="205"/>
      <c r="LQO169" s="205"/>
      <c r="LQP169" s="205"/>
      <c r="LQQ169" s="205"/>
      <c r="LQR169" s="205"/>
      <c r="LQS169" s="205"/>
      <c r="LQT169" s="205"/>
      <c r="LQU169" s="205"/>
      <c r="LQV169" s="205"/>
      <c r="LQW169" s="205"/>
      <c r="LQX169" s="205"/>
      <c r="LQY169" s="205"/>
      <c r="LQZ169" s="205"/>
      <c r="LRA169" s="205"/>
      <c r="LRB169" s="205"/>
      <c r="LRC169" s="205"/>
      <c r="LRD169" s="205"/>
      <c r="LRE169" s="205"/>
      <c r="LRF169" s="205"/>
      <c r="LRG169" s="205"/>
      <c r="LRH169" s="205"/>
      <c r="LRI169" s="205"/>
      <c r="LRJ169" s="205"/>
      <c r="LRK169" s="205"/>
      <c r="LRL169" s="205"/>
      <c r="LRM169" s="205"/>
      <c r="LRN169" s="205"/>
      <c r="LRO169" s="205"/>
      <c r="LRP169" s="205"/>
      <c r="LRQ169" s="205"/>
      <c r="LRR169" s="205"/>
      <c r="LRS169" s="205"/>
      <c r="LRT169" s="205"/>
      <c r="LRU169" s="205"/>
      <c r="LRV169" s="205"/>
      <c r="LRW169" s="205"/>
      <c r="LRX169" s="205"/>
      <c r="LRY169" s="205"/>
      <c r="LRZ169" s="205"/>
      <c r="LSA169" s="205"/>
      <c r="LSB169" s="205"/>
      <c r="LSC169" s="205"/>
      <c r="LSD169" s="205"/>
      <c r="LSE169" s="205"/>
      <c r="LSF169" s="205"/>
      <c r="LSG169" s="205"/>
      <c r="LSH169" s="205"/>
      <c r="LSI169" s="205"/>
      <c r="LSJ169" s="205"/>
      <c r="LSK169" s="205"/>
      <c r="LSL169" s="205"/>
      <c r="LSM169" s="205"/>
      <c r="LSN169" s="205"/>
      <c r="LSO169" s="205"/>
      <c r="LSP169" s="205"/>
      <c r="LSQ169" s="205"/>
      <c r="LSR169" s="205"/>
      <c r="LSS169" s="205"/>
      <c r="LST169" s="205"/>
      <c r="LSU169" s="205"/>
      <c r="LSV169" s="205"/>
      <c r="LSW169" s="205"/>
      <c r="LSX169" s="205"/>
      <c r="LSY169" s="205"/>
      <c r="LSZ169" s="205"/>
      <c r="LTA169" s="205"/>
      <c r="LTB169" s="205"/>
      <c r="LTC169" s="205"/>
      <c r="LTD169" s="205"/>
      <c r="LTE169" s="205"/>
      <c r="LTF169" s="205"/>
      <c r="LTG169" s="205"/>
      <c r="LTH169" s="205"/>
      <c r="LTI169" s="205"/>
      <c r="LTJ169" s="205"/>
      <c r="LTK169" s="205"/>
      <c r="LTL169" s="205"/>
      <c r="LTM169" s="205"/>
      <c r="LTN169" s="205"/>
      <c r="LTO169" s="205"/>
      <c r="LTP169" s="205"/>
      <c r="LTQ169" s="205"/>
      <c r="LTR169" s="205"/>
      <c r="LTS169" s="205"/>
      <c r="LTT169" s="205"/>
      <c r="LTU169" s="205"/>
      <c r="LTV169" s="205"/>
      <c r="LTW169" s="205"/>
      <c r="LTX169" s="205"/>
      <c r="LTY169" s="205"/>
      <c r="LTZ169" s="205"/>
      <c r="LUA169" s="205"/>
      <c r="LUB169" s="205"/>
      <c r="LUC169" s="205"/>
      <c r="LUD169" s="205"/>
      <c r="LUE169" s="205"/>
      <c r="LUF169" s="205"/>
      <c r="LUG169" s="205"/>
      <c r="LUH169" s="205"/>
      <c r="LUI169" s="205"/>
      <c r="LUJ169" s="205"/>
      <c r="LUK169" s="205"/>
      <c r="LUL169" s="205"/>
      <c r="LUM169" s="205"/>
      <c r="LUN169" s="205"/>
      <c r="LUO169" s="205"/>
      <c r="LUP169" s="205"/>
      <c r="LUQ169" s="205"/>
      <c r="LUR169" s="205"/>
      <c r="LUS169" s="205"/>
      <c r="LUT169" s="205"/>
      <c r="LUU169" s="205"/>
      <c r="LUV169" s="205"/>
      <c r="LUW169" s="205"/>
      <c r="LUX169" s="205"/>
      <c r="LUY169" s="205"/>
      <c r="LUZ169" s="205"/>
      <c r="LVA169" s="205"/>
      <c r="LVB169" s="205"/>
      <c r="LVC169" s="205"/>
      <c r="LVD169" s="205"/>
      <c r="LVE169" s="205"/>
      <c r="LVF169" s="205"/>
      <c r="LVG169" s="205"/>
      <c r="LVH169" s="205"/>
      <c r="LVI169" s="205"/>
      <c r="LVJ169" s="205"/>
      <c r="LVK169" s="205"/>
      <c r="LVL169" s="205"/>
      <c r="LVM169" s="205"/>
      <c r="LVN169" s="205"/>
      <c r="LVO169" s="205"/>
      <c r="LVP169" s="205"/>
      <c r="LVQ169" s="205"/>
      <c r="LVR169" s="205"/>
      <c r="LVS169" s="205"/>
      <c r="LVT169" s="205"/>
      <c r="LVU169" s="205"/>
      <c r="LVV169" s="205"/>
      <c r="LVW169" s="205"/>
      <c r="LVX169" s="205"/>
      <c r="LVY169" s="205"/>
      <c r="LVZ169" s="205"/>
      <c r="LWA169" s="205"/>
      <c r="LWB169" s="205"/>
      <c r="LWC169" s="205"/>
      <c r="LWD169" s="205"/>
      <c r="LWE169" s="205"/>
      <c r="LWF169" s="205"/>
      <c r="LWG169" s="205"/>
      <c r="LWH169" s="205"/>
      <c r="LWI169" s="205"/>
      <c r="LWJ169" s="205"/>
      <c r="LWK169" s="205"/>
      <c r="LWL169" s="205"/>
      <c r="LWM169" s="205"/>
      <c r="LWN169" s="205"/>
      <c r="LWO169" s="205"/>
      <c r="LWP169" s="205"/>
      <c r="LWQ169" s="205"/>
      <c r="LWR169" s="205"/>
      <c r="LWS169" s="205"/>
      <c r="LWT169" s="205"/>
      <c r="LWU169" s="205"/>
      <c r="LWV169" s="205"/>
      <c r="LWW169" s="205"/>
      <c r="LWX169" s="205"/>
      <c r="LWY169" s="205"/>
      <c r="LWZ169" s="205"/>
      <c r="LXA169" s="205"/>
      <c r="LXB169" s="205"/>
      <c r="LXC169" s="205"/>
      <c r="LXD169" s="205"/>
      <c r="LXE169" s="205"/>
      <c r="LXF169" s="205"/>
      <c r="LXG169" s="205"/>
      <c r="LXH169" s="205"/>
      <c r="LXI169" s="205"/>
      <c r="LXJ169" s="205"/>
      <c r="LXK169" s="205"/>
      <c r="LXL169" s="205"/>
      <c r="LXM169" s="205"/>
      <c r="LXN169" s="205"/>
      <c r="LXO169" s="205"/>
      <c r="LXP169" s="205"/>
      <c r="LXQ169" s="205"/>
      <c r="LXR169" s="205"/>
      <c r="LXS169" s="205"/>
      <c r="LXT169" s="205"/>
      <c r="LXU169" s="205"/>
      <c r="LXV169" s="205"/>
      <c r="LXW169" s="205"/>
      <c r="LXX169" s="205"/>
      <c r="LXY169" s="205"/>
      <c r="LXZ169" s="205"/>
      <c r="LYA169" s="205"/>
      <c r="LYB169" s="205"/>
      <c r="LYC169" s="205"/>
      <c r="LYD169" s="205"/>
      <c r="LYE169" s="205"/>
      <c r="LYF169" s="205"/>
      <c r="LYG169" s="205"/>
      <c r="LYH169" s="205"/>
      <c r="LYI169" s="205"/>
      <c r="LYJ169" s="205"/>
      <c r="LYK169" s="205"/>
      <c r="LYL169" s="205"/>
      <c r="LYM169" s="205"/>
      <c r="LYN169" s="205"/>
      <c r="LYO169" s="205"/>
      <c r="LYP169" s="205"/>
      <c r="LYQ169" s="205"/>
      <c r="LYR169" s="205"/>
      <c r="LYS169" s="205"/>
      <c r="LYT169" s="205"/>
      <c r="LYU169" s="205"/>
      <c r="LYV169" s="205"/>
      <c r="LYW169" s="205"/>
      <c r="LYX169" s="205"/>
      <c r="LYY169" s="205"/>
      <c r="LYZ169" s="205"/>
      <c r="LZA169" s="205"/>
      <c r="LZB169" s="205"/>
      <c r="LZC169" s="205"/>
      <c r="LZD169" s="205"/>
      <c r="LZE169" s="205"/>
      <c r="LZF169" s="205"/>
      <c r="LZG169" s="205"/>
      <c r="LZH169" s="205"/>
      <c r="LZI169" s="205"/>
      <c r="LZJ169" s="205"/>
      <c r="LZK169" s="205"/>
      <c r="LZL169" s="205"/>
      <c r="LZM169" s="205"/>
      <c r="LZN169" s="205"/>
      <c r="LZO169" s="205"/>
      <c r="LZP169" s="205"/>
      <c r="LZQ169" s="205"/>
      <c r="LZR169" s="205"/>
      <c r="LZS169" s="205"/>
      <c r="LZT169" s="205"/>
      <c r="LZU169" s="205"/>
      <c r="LZV169" s="205"/>
      <c r="LZW169" s="205"/>
      <c r="LZX169" s="205"/>
      <c r="LZY169" s="205"/>
      <c r="LZZ169" s="205"/>
      <c r="MAA169" s="205"/>
      <c r="MAB169" s="205"/>
      <c r="MAC169" s="205"/>
      <c r="MAD169" s="205"/>
      <c r="MAE169" s="205"/>
      <c r="MAF169" s="205"/>
      <c r="MAG169" s="205"/>
      <c r="MAH169" s="205"/>
      <c r="MAI169" s="205"/>
      <c r="MAJ169" s="205"/>
      <c r="MAK169" s="205"/>
      <c r="MAL169" s="205"/>
      <c r="MAM169" s="205"/>
      <c r="MAN169" s="205"/>
      <c r="MAO169" s="205"/>
      <c r="MAP169" s="205"/>
      <c r="MAQ169" s="205"/>
      <c r="MAR169" s="205"/>
      <c r="MAS169" s="205"/>
      <c r="MAT169" s="205"/>
      <c r="MAU169" s="205"/>
      <c r="MAV169" s="205"/>
      <c r="MAW169" s="205"/>
      <c r="MAX169" s="205"/>
      <c r="MAY169" s="205"/>
      <c r="MAZ169" s="205"/>
      <c r="MBA169" s="205"/>
      <c r="MBB169" s="205"/>
      <c r="MBC169" s="205"/>
      <c r="MBD169" s="205"/>
      <c r="MBE169" s="205"/>
      <c r="MBF169" s="205"/>
      <c r="MBG169" s="205"/>
      <c r="MBH169" s="205"/>
      <c r="MBI169" s="205"/>
      <c r="MBJ169" s="205"/>
      <c r="MBK169" s="205"/>
      <c r="MBL169" s="205"/>
      <c r="MBM169" s="205"/>
      <c r="MBN169" s="205"/>
      <c r="MBO169" s="205"/>
      <c r="MBP169" s="205"/>
      <c r="MBQ169" s="205"/>
      <c r="MBR169" s="205"/>
      <c r="MBS169" s="205"/>
      <c r="MBT169" s="205"/>
      <c r="MBU169" s="205"/>
      <c r="MBV169" s="205"/>
      <c r="MBW169" s="205"/>
      <c r="MBX169" s="205"/>
      <c r="MBY169" s="205"/>
      <c r="MBZ169" s="205"/>
      <c r="MCA169" s="205"/>
      <c r="MCB169" s="205"/>
      <c r="MCC169" s="205"/>
      <c r="MCD169" s="205"/>
      <c r="MCE169" s="205"/>
      <c r="MCF169" s="205"/>
      <c r="MCG169" s="205"/>
      <c r="MCH169" s="205"/>
      <c r="MCI169" s="205"/>
      <c r="MCJ169" s="205"/>
      <c r="MCK169" s="205"/>
      <c r="MCL169" s="205"/>
      <c r="MCM169" s="205"/>
      <c r="MCN169" s="205"/>
      <c r="MCO169" s="205"/>
      <c r="MCP169" s="205"/>
      <c r="MCQ169" s="205"/>
      <c r="MCR169" s="205"/>
      <c r="MCS169" s="205"/>
      <c r="MCT169" s="205"/>
      <c r="MCU169" s="205"/>
      <c r="MCV169" s="205"/>
      <c r="MCW169" s="205"/>
      <c r="MCX169" s="205"/>
      <c r="MCY169" s="205"/>
      <c r="MCZ169" s="205"/>
      <c r="MDA169" s="205"/>
      <c r="MDB169" s="205"/>
      <c r="MDC169" s="205"/>
      <c r="MDD169" s="205"/>
      <c r="MDE169" s="205"/>
      <c r="MDF169" s="205"/>
      <c r="MDG169" s="205"/>
      <c r="MDH169" s="205"/>
      <c r="MDI169" s="205"/>
      <c r="MDJ169" s="205"/>
      <c r="MDK169" s="205"/>
      <c r="MDL169" s="205"/>
      <c r="MDM169" s="205"/>
      <c r="MDN169" s="205"/>
      <c r="MDO169" s="205"/>
      <c r="MDP169" s="205"/>
      <c r="MDQ169" s="205"/>
      <c r="MDR169" s="205"/>
      <c r="MDS169" s="205"/>
      <c r="MDT169" s="205"/>
      <c r="MDU169" s="205"/>
      <c r="MDV169" s="205"/>
      <c r="MDW169" s="205"/>
      <c r="MDX169" s="205"/>
      <c r="MDY169" s="205"/>
      <c r="MDZ169" s="205"/>
      <c r="MEA169" s="205"/>
      <c r="MEB169" s="205"/>
      <c r="MEC169" s="205"/>
      <c r="MED169" s="205"/>
      <c r="MEE169" s="205"/>
      <c r="MEF169" s="205"/>
      <c r="MEG169" s="205"/>
      <c r="MEH169" s="205"/>
      <c r="MEI169" s="205"/>
      <c r="MEJ169" s="205"/>
      <c r="MEK169" s="205"/>
      <c r="MEL169" s="205"/>
      <c r="MEM169" s="205"/>
      <c r="MEN169" s="205"/>
      <c r="MEO169" s="205"/>
      <c r="MEP169" s="205"/>
      <c r="MEQ169" s="205"/>
      <c r="MER169" s="205"/>
      <c r="MES169" s="205"/>
      <c r="MET169" s="205"/>
      <c r="MEU169" s="205"/>
      <c r="MEV169" s="205"/>
      <c r="MEW169" s="205"/>
      <c r="MEX169" s="205"/>
      <c r="MEY169" s="205"/>
      <c r="MEZ169" s="205"/>
      <c r="MFA169" s="205"/>
      <c r="MFB169" s="205"/>
      <c r="MFC169" s="205"/>
      <c r="MFD169" s="205"/>
      <c r="MFE169" s="205"/>
      <c r="MFF169" s="205"/>
      <c r="MFG169" s="205"/>
      <c r="MFH169" s="205"/>
      <c r="MFI169" s="205"/>
      <c r="MFJ169" s="205"/>
      <c r="MFK169" s="205"/>
      <c r="MFL169" s="205"/>
      <c r="MFM169" s="205"/>
      <c r="MFN169" s="205"/>
      <c r="MFO169" s="205"/>
      <c r="MFP169" s="205"/>
      <c r="MFQ169" s="205"/>
      <c r="MFR169" s="205"/>
      <c r="MFS169" s="205"/>
      <c r="MFT169" s="205"/>
      <c r="MFU169" s="205"/>
      <c r="MFV169" s="205"/>
      <c r="MFW169" s="205"/>
      <c r="MFX169" s="205"/>
      <c r="MFY169" s="205"/>
      <c r="MFZ169" s="205"/>
      <c r="MGA169" s="205"/>
      <c r="MGB169" s="205"/>
      <c r="MGC169" s="205"/>
      <c r="MGD169" s="205"/>
      <c r="MGE169" s="205"/>
      <c r="MGF169" s="205"/>
      <c r="MGG169" s="205"/>
      <c r="MGH169" s="205"/>
      <c r="MGI169" s="205"/>
      <c r="MGJ169" s="205"/>
      <c r="MGK169" s="205"/>
      <c r="MGL169" s="205"/>
      <c r="MGM169" s="205"/>
      <c r="MGN169" s="205"/>
      <c r="MGO169" s="205"/>
      <c r="MGP169" s="205"/>
      <c r="MGQ169" s="205"/>
      <c r="MGR169" s="205"/>
      <c r="MGS169" s="205"/>
      <c r="MGT169" s="205"/>
      <c r="MGU169" s="205"/>
      <c r="MGV169" s="205"/>
      <c r="MGW169" s="205"/>
      <c r="MGX169" s="205"/>
      <c r="MGY169" s="205"/>
      <c r="MGZ169" s="205"/>
      <c r="MHA169" s="205"/>
      <c r="MHB169" s="205"/>
      <c r="MHC169" s="205"/>
      <c r="MHD169" s="205"/>
      <c r="MHE169" s="205"/>
      <c r="MHF169" s="205"/>
      <c r="MHG169" s="205"/>
      <c r="MHH169" s="205"/>
      <c r="MHI169" s="205"/>
      <c r="MHJ169" s="205"/>
      <c r="MHK169" s="205"/>
      <c r="MHL169" s="205"/>
      <c r="MHM169" s="205"/>
      <c r="MHN169" s="205"/>
      <c r="MHO169" s="205"/>
      <c r="MHP169" s="205"/>
      <c r="MHQ169" s="205"/>
      <c r="MHR169" s="205"/>
      <c r="MHS169" s="205"/>
      <c r="MHT169" s="205"/>
      <c r="MHU169" s="205"/>
      <c r="MHV169" s="205"/>
      <c r="MHW169" s="205"/>
      <c r="MHX169" s="205"/>
      <c r="MHY169" s="205"/>
      <c r="MHZ169" s="205"/>
      <c r="MIA169" s="205"/>
      <c r="MIB169" s="205"/>
      <c r="MIC169" s="205"/>
      <c r="MID169" s="205"/>
      <c r="MIE169" s="205"/>
      <c r="MIF169" s="205"/>
      <c r="MIG169" s="205"/>
      <c r="MIH169" s="205"/>
      <c r="MII169" s="205"/>
      <c r="MIJ169" s="205"/>
      <c r="MIK169" s="205"/>
      <c r="MIL169" s="205"/>
      <c r="MIM169" s="205"/>
      <c r="MIN169" s="205"/>
      <c r="MIO169" s="205"/>
      <c r="MIP169" s="205"/>
      <c r="MIQ169" s="205"/>
      <c r="MIR169" s="205"/>
      <c r="MIS169" s="205"/>
      <c r="MIT169" s="205"/>
      <c r="MIU169" s="205"/>
      <c r="MIV169" s="205"/>
      <c r="MIW169" s="205"/>
      <c r="MIX169" s="205"/>
      <c r="MIY169" s="205"/>
      <c r="MIZ169" s="205"/>
      <c r="MJA169" s="205"/>
      <c r="MJB169" s="205"/>
      <c r="MJC169" s="205"/>
      <c r="MJD169" s="205"/>
      <c r="MJE169" s="205"/>
      <c r="MJF169" s="205"/>
      <c r="MJG169" s="205"/>
      <c r="MJH169" s="205"/>
      <c r="MJI169" s="205"/>
      <c r="MJJ169" s="205"/>
      <c r="MJK169" s="205"/>
      <c r="MJL169" s="205"/>
      <c r="MJM169" s="205"/>
      <c r="MJN169" s="205"/>
      <c r="MJO169" s="205"/>
      <c r="MJP169" s="205"/>
      <c r="MJQ169" s="205"/>
      <c r="MJR169" s="205"/>
      <c r="MJS169" s="205"/>
      <c r="MJT169" s="205"/>
      <c r="MJU169" s="205"/>
      <c r="MJV169" s="205"/>
      <c r="MJW169" s="205"/>
      <c r="MJX169" s="205"/>
      <c r="MJY169" s="205"/>
      <c r="MJZ169" s="205"/>
      <c r="MKA169" s="205"/>
      <c r="MKB169" s="205"/>
      <c r="MKC169" s="205"/>
      <c r="MKD169" s="205"/>
      <c r="MKE169" s="205"/>
      <c r="MKF169" s="205"/>
      <c r="MKG169" s="205"/>
      <c r="MKH169" s="205"/>
      <c r="MKI169" s="205"/>
      <c r="MKJ169" s="205"/>
      <c r="MKK169" s="205"/>
      <c r="MKL169" s="205"/>
      <c r="MKM169" s="205"/>
      <c r="MKN169" s="205"/>
      <c r="MKO169" s="205"/>
      <c r="MKP169" s="205"/>
      <c r="MKQ169" s="205"/>
      <c r="MKR169" s="205"/>
      <c r="MKS169" s="205"/>
      <c r="MKT169" s="205"/>
      <c r="MKU169" s="205"/>
      <c r="MKV169" s="205"/>
      <c r="MKW169" s="205"/>
      <c r="MKX169" s="205"/>
      <c r="MKY169" s="205"/>
      <c r="MKZ169" s="205"/>
      <c r="MLA169" s="205"/>
      <c r="MLB169" s="205"/>
      <c r="MLC169" s="205"/>
      <c r="MLD169" s="205"/>
      <c r="MLE169" s="205"/>
      <c r="MLF169" s="205"/>
      <c r="MLG169" s="205"/>
      <c r="MLH169" s="205"/>
      <c r="MLI169" s="205"/>
      <c r="MLJ169" s="205"/>
      <c r="MLK169" s="205"/>
      <c r="MLL169" s="205"/>
      <c r="MLM169" s="205"/>
      <c r="MLN169" s="205"/>
      <c r="MLO169" s="205"/>
      <c r="MLP169" s="205"/>
      <c r="MLQ169" s="205"/>
      <c r="MLR169" s="205"/>
      <c r="MLS169" s="205"/>
      <c r="MLT169" s="205"/>
      <c r="MLU169" s="205"/>
      <c r="MLV169" s="205"/>
      <c r="MLW169" s="205"/>
      <c r="MLX169" s="205"/>
      <c r="MLY169" s="205"/>
      <c r="MLZ169" s="205"/>
      <c r="MMA169" s="205"/>
      <c r="MMB169" s="205"/>
      <c r="MMC169" s="205"/>
      <c r="MMD169" s="205"/>
      <c r="MME169" s="205"/>
      <c r="MMF169" s="205"/>
      <c r="MMG169" s="205"/>
      <c r="MMH169" s="205"/>
      <c r="MMI169" s="205"/>
      <c r="MMJ169" s="205"/>
      <c r="MMK169" s="205"/>
      <c r="MML169" s="205"/>
      <c r="MMM169" s="205"/>
      <c r="MMN169" s="205"/>
      <c r="MMO169" s="205"/>
      <c r="MMP169" s="205"/>
      <c r="MMQ169" s="205"/>
      <c r="MMR169" s="205"/>
      <c r="MMS169" s="205"/>
      <c r="MMT169" s="205"/>
      <c r="MMU169" s="205"/>
      <c r="MMV169" s="205"/>
      <c r="MMW169" s="205"/>
      <c r="MMX169" s="205"/>
      <c r="MMY169" s="205"/>
      <c r="MMZ169" s="205"/>
      <c r="MNA169" s="205"/>
      <c r="MNB169" s="205"/>
      <c r="MNC169" s="205"/>
      <c r="MND169" s="205"/>
      <c r="MNE169" s="205"/>
      <c r="MNF169" s="205"/>
      <c r="MNG169" s="205"/>
      <c r="MNH169" s="205"/>
      <c r="MNI169" s="205"/>
      <c r="MNJ169" s="205"/>
      <c r="MNK169" s="205"/>
      <c r="MNL169" s="205"/>
      <c r="MNM169" s="205"/>
      <c r="MNN169" s="205"/>
      <c r="MNO169" s="205"/>
      <c r="MNP169" s="205"/>
      <c r="MNQ169" s="205"/>
      <c r="MNR169" s="205"/>
      <c r="MNS169" s="205"/>
      <c r="MNT169" s="205"/>
      <c r="MNU169" s="205"/>
      <c r="MNV169" s="205"/>
      <c r="MNW169" s="205"/>
      <c r="MNX169" s="205"/>
      <c r="MNY169" s="205"/>
      <c r="MNZ169" s="205"/>
      <c r="MOA169" s="205"/>
      <c r="MOB169" s="205"/>
      <c r="MOC169" s="205"/>
      <c r="MOD169" s="205"/>
      <c r="MOE169" s="205"/>
      <c r="MOF169" s="205"/>
      <c r="MOG169" s="205"/>
      <c r="MOH169" s="205"/>
      <c r="MOI169" s="205"/>
      <c r="MOJ169" s="205"/>
      <c r="MOK169" s="205"/>
      <c r="MOL169" s="205"/>
      <c r="MOM169" s="205"/>
      <c r="MON169" s="205"/>
      <c r="MOO169" s="205"/>
      <c r="MOP169" s="205"/>
      <c r="MOQ169" s="205"/>
      <c r="MOR169" s="205"/>
      <c r="MOS169" s="205"/>
      <c r="MOT169" s="205"/>
      <c r="MOU169" s="205"/>
      <c r="MOV169" s="205"/>
      <c r="MOW169" s="205"/>
      <c r="MOX169" s="205"/>
      <c r="MOY169" s="205"/>
      <c r="MOZ169" s="205"/>
      <c r="MPA169" s="205"/>
      <c r="MPB169" s="205"/>
      <c r="MPC169" s="205"/>
      <c r="MPD169" s="205"/>
      <c r="MPE169" s="205"/>
      <c r="MPF169" s="205"/>
      <c r="MPG169" s="205"/>
      <c r="MPH169" s="205"/>
      <c r="MPI169" s="205"/>
      <c r="MPJ169" s="205"/>
      <c r="MPK169" s="205"/>
      <c r="MPL169" s="205"/>
      <c r="MPM169" s="205"/>
      <c r="MPN169" s="205"/>
      <c r="MPO169" s="205"/>
      <c r="MPP169" s="205"/>
      <c r="MPQ169" s="205"/>
      <c r="MPR169" s="205"/>
      <c r="MPS169" s="205"/>
      <c r="MPT169" s="205"/>
      <c r="MPU169" s="205"/>
      <c r="MPV169" s="205"/>
      <c r="MPW169" s="205"/>
      <c r="MPX169" s="205"/>
      <c r="MPY169" s="205"/>
      <c r="MPZ169" s="205"/>
      <c r="MQA169" s="205"/>
      <c r="MQB169" s="205"/>
      <c r="MQC169" s="205"/>
      <c r="MQD169" s="205"/>
      <c r="MQE169" s="205"/>
      <c r="MQF169" s="205"/>
      <c r="MQG169" s="205"/>
      <c r="MQH169" s="205"/>
      <c r="MQI169" s="205"/>
      <c r="MQJ169" s="205"/>
      <c r="MQK169" s="205"/>
      <c r="MQL169" s="205"/>
      <c r="MQM169" s="205"/>
      <c r="MQN169" s="205"/>
      <c r="MQO169" s="205"/>
      <c r="MQP169" s="205"/>
      <c r="MQQ169" s="205"/>
      <c r="MQR169" s="205"/>
      <c r="MQS169" s="205"/>
      <c r="MQT169" s="205"/>
      <c r="MQU169" s="205"/>
      <c r="MQV169" s="205"/>
      <c r="MQW169" s="205"/>
      <c r="MQX169" s="205"/>
      <c r="MQY169" s="205"/>
      <c r="MQZ169" s="205"/>
      <c r="MRA169" s="205"/>
      <c r="MRB169" s="205"/>
      <c r="MRC169" s="205"/>
      <c r="MRD169" s="205"/>
      <c r="MRE169" s="205"/>
      <c r="MRF169" s="205"/>
      <c r="MRG169" s="205"/>
      <c r="MRH169" s="205"/>
      <c r="MRI169" s="205"/>
      <c r="MRJ169" s="205"/>
      <c r="MRK169" s="205"/>
      <c r="MRL169" s="205"/>
      <c r="MRM169" s="205"/>
      <c r="MRN169" s="205"/>
      <c r="MRO169" s="205"/>
      <c r="MRP169" s="205"/>
      <c r="MRQ169" s="205"/>
      <c r="MRR169" s="205"/>
      <c r="MRS169" s="205"/>
      <c r="MRT169" s="205"/>
      <c r="MRU169" s="205"/>
      <c r="MRV169" s="205"/>
      <c r="MRW169" s="205"/>
      <c r="MRX169" s="205"/>
      <c r="MRY169" s="205"/>
      <c r="MRZ169" s="205"/>
      <c r="MSA169" s="205"/>
      <c r="MSB169" s="205"/>
      <c r="MSC169" s="205"/>
      <c r="MSD169" s="205"/>
      <c r="MSE169" s="205"/>
      <c r="MSF169" s="205"/>
      <c r="MSG169" s="205"/>
      <c r="MSH169" s="205"/>
      <c r="MSI169" s="205"/>
      <c r="MSJ169" s="205"/>
      <c r="MSK169" s="205"/>
      <c r="MSL169" s="205"/>
      <c r="MSM169" s="205"/>
      <c r="MSN169" s="205"/>
      <c r="MSO169" s="205"/>
      <c r="MSP169" s="205"/>
      <c r="MSQ169" s="205"/>
      <c r="MSR169" s="205"/>
      <c r="MSS169" s="205"/>
      <c r="MST169" s="205"/>
      <c r="MSU169" s="205"/>
      <c r="MSV169" s="205"/>
      <c r="MSW169" s="205"/>
      <c r="MSX169" s="205"/>
      <c r="MSY169" s="205"/>
      <c r="MSZ169" s="205"/>
      <c r="MTA169" s="205"/>
      <c r="MTB169" s="205"/>
      <c r="MTC169" s="205"/>
      <c r="MTD169" s="205"/>
      <c r="MTE169" s="205"/>
      <c r="MTF169" s="205"/>
      <c r="MTG169" s="205"/>
      <c r="MTH169" s="205"/>
      <c r="MTI169" s="205"/>
      <c r="MTJ169" s="205"/>
      <c r="MTK169" s="205"/>
      <c r="MTL169" s="205"/>
      <c r="MTM169" s="205"/>
      <c r="MTN169" s="205"/>
      <c r="MTO169" s="205"/>
      <c r="MTP169" s="205"/>
      <c r="MTQ169" s="205"/>
      <c r="MTR169" s="205"/>
      <c r="MTS169" s="205"/>
      <c r="MTT169" s="205"/>
      <c r="MTU169" s="205"/>
      <c r="MTV169" s="205"/>
      <c r="MTW169" s="205"/>
      <c r="MTX169" s="205"/>
      <c r="MTY169" s="205"/>
      <c r="MTZ169" s="205"/>
      <c r="MUA169" s="205"/>
      <c r="MUB169" s="205"/>
      <c r="MUC169" s="205"/>
      <c r="MUD169" s="205"/>
      <c r="MUE169" s="205"/>
      <c r="MUF169" s="205"/>
      <c r="MUG169" s="205"/>
      <c r="MUH169" s="205"/>
      <c r="MUI169" s="205"/>
      <c r="MUJ169" s="205"/>
      <c r="MUK169" s="205"/>
      <c r="MUL169" s="205"/>
      <c r="MUM169" s="205"/>
      <c r="MUN169" s="205"/>
      <c r="MUO169" s="205"/>
      <c r="MUP169" s="205"/>
      <c r="MUQ169" s="205"/>
      <c r="MUR169" s="205"/>
      <c r="MUS169" s="205"/>
      <c r="MUT169" s="205"/>
      <c r="MUU169" s="205"/>
      <c r="MUV169" s="205"/>
      <c r="MUW169" s="205"/>
      <c r="MUX169" s="205"/>
      <c r="MUY169" s="205"/>
      <c r="MUZ169" s="205"/>
      <c r="MVA169" s="205"/>
      <c r="MVB169" s="205"/>
      <c r="MVC169" s="205"/>
      <c r="MVD169" s="205"/>
      <c r="MVE169" s="205"/>
      <c r="MVF169" s="205"/>
      <c r="MVG169" s="205"/>
      <c r="MVH169" s="205"/>
      <c r="MVI169" s="205"/>
      <c r="MVJ169" s="205"/>
      <c r="MVK169" s="205"/>
      <c r="MVL169" s="205"/>
      <c r="MVM169" s="205"/>
      <c r="MVN169" s="205"/>
      <c r="MVO169" s="205"/>
      <c r="MVP169" s="205"/>
      <c r="MVQ169" s="205"/>
      <c r="MVR169" s="205"/>
      <c r="MVS169" s="205"/>
      <c r="MVT169" s="205"/>
      <c r="MVU169" s="205"/>
      <c r="MVV169" s="205"/>
      <c r="MVW169" s="205"/>
      <c r="MVX169" s="205"/>
      <c r="MVY169" s="205"/>
      <c r="MVZ169" s="205"/>
      <c r="MWA169" s="205"/>
      <c r="MWB169" s="205"/>
      <c r="MWC169" s="205"/>
      <c r="MWD169" s="205"/>
      <c r="MWE169" s="205"/>
      <c r="MWF169" s="205"/>
      <c r="MWG169" s="205"/>
      <c r="MWH169" s="205"/>
      <c r="MWI169" s="205"/>
      <c r="MWJ169" s="205"/>
      <c r="MWK169" s="205"/>
      <c r="MWL169" s="205"/>
      <c r="MWM169" s="205"/>
      <c r="MWN169" s="205"/>
      <c r="MWO169" s="205"/>
      <c r="MWP169" s="205"/>
      <c r="MWQ169" s="205"/>
      <c r="MWR169" s="205"/>
      <c r="MWS169" s="205"/>
      <c r="MWT169" s="205"/>
      <c r="MWU169" s="205"/>
      <c r="MWV169" s="205"/>
      <c r="MWW169" s="205"/>
      <c r="MWX169" s="205"/>
      <c r="MWY169" s="205"/>
      <c r="MWZ169" s="205"/>
      <c r="MXA169" s="205"/>
      <c r="MXB169" s="205"/>
      <c r="MXC169" s="205"/>
      <c r="MXD169" s="205"/>
      <c r="MXE169" s="205"/>
      <c r="MXF169" s="205"/>
      <c r="MXG169" s="205"/>
      <c r="MXH169" s="205"/>
      <c r="MXI169" s="205"/>
      <c r="MXJ169" s="205"/>
      <c r="MXK169" s="205"/>
      <c r="MXL169" s="205"/>
      <c r="MXM169" s="205"/>
      <c r="MXN169" s="205"/>
      <c r="MXO169" s="205"/>
      <c r="MXP169" s="205"/>
      <c r="MXQ169" s="205"/>
      <c r="MXR169" s="205"/>
      <c r="MXS169" s="205"/>
      <c r="MXT169" s="205"/>
      <c r="MXU169" s="205"/>
      <c r="MXV169" s="205"/>
      <c r="MXW169" s="205"/>
      <c r="MXX169" s="205"/>
      <c r="MXY169" s="205"/>
      <c r="MXZ169" s="205"/>
      <c r="MYA169" s="205"/>
      <c r="MYB169" s="205"/>
      <c r="MYC169" s="205"/>
      <c r="MYD169" s="205"/>
      <c r="MYE169" s="205"/>
      <c r="MYF169" s="205"/>
      <c r="MYG169" s="205"/>
      <c r="MYH169" s="205"/>
      <c r="MYI169" s="205"/>
      <c r="MYJ169" s="205"/>
      <c r="MYK169" s="205"/>
      <c r="MYL169" s="205"/>
      <c r="MYM169" s="205"/>
      <c r="MYN169" s="205"/>
      <c r="MYO169" s="205"/>
      <c r="MYP169" s="205"/>
      <c r="MYQ169" s="205"/>
      <c r="MYR169" s="205"/>
      <c r="MYS169" s="205"/>
      <c r="MYT169" s="205"/>
      <c r="MYU169" s="205"/>
      <c r="MYV169" s="205"/>
      <c r="MYW169" s="205"/>
      <c r="MYX169" s="205"/>
      <c r="MYY169" s="205"/>
      <c r="MYZ169" s="205"/>
      <c r="MZA169" s="205"/>
      <c r="MZB169" s="205"/>
      <c r="MZC169" s="205"/>
      <c r="MZD169" s="205"/>
      <c r="MZE169" s="205"/>
      <c r="MZF169" s="205"/>
      <c r="MZG169" s="205"/>
      <c r="MZH169" s="205"/>
      <c r="MZI169" s="205"/>
      <c r="MZJ169" s="205"/>
      <c r="MZK169" s="205"/>
      <c r="MZL169" s="205"/>
      <c r="MZM169" s="205"/>
      <c r="MZN169" s="205"/>
      <c r="MZO169" s="205"/>
      <c r="MZP169" s="205"/>
      <c r="MZQ169" s="205"/>
      <c r="MZR169" s="205"/>
      <c r="MZS169" s="205"/>
      <c r="MZT169" s="205"/>
      <c r="MZU169" s="205"/>
      <c r="MZV169" s="205"/>
      <c r="MZW169" s="205"/>
      <c r="MZX169" s="205"/>
      <c r="MZY169" s="205"/>
      <c r="MZZ169" s="205"/>
      <c r="NAA169" s="205"/>
      <c r="NAB169" s="205"/>
      <c r="NAC169" s="205"/>
      <c r="NAD169" s="205"/>
      <c r="NAE169" s="205"/>
      <c r="NAF169" s="205"/>
      <c r="NAG169" s="205"/>
      <c r="NAH169" s="205"/>
      <c r="NAI169" s="205"/>
      <c r="NAJ169" s="205"/>
      <c r="NAK169" s="205"/>
      <c r="NAL169" s="205"/>
      <c r="NAM169" s="205"/>
      <c r="NAN169" s="205"/>
      <c r="NAO169" s="205"/>
      <c r="NAP169" s="205"/>
      <c r="NAQ169" s="205"/>
      <c r="NAR169" s="205"/>
      <c r="NAS169" s="205"/>
      <c r="NAT169" s="205"/>
      <c r="NAU169" s="205"/>
      <c r="NAV169" s="205"/>
      <c r="NAW169" s="205"/>
      <c r="NAX169" s="205"/>
      <c r="NAY169" s="205"/>
      <c r="NAZ169" s="205"/>
      <c r="NBA169" s="205"/>
      <c r="NBB169" s="205"/>
      <c r="NBC169" s="205"/>
      <c r="NBD169" s="205"/>
      <c r="NBE169" s="205"/>
      <c r="NBF169" s="205"/>
      <c r="NBG169" s="205"/>
      <c r="NBH169" s="205"/>
      <c r="NBI169" s="205"/>
      <c r="NBJ169" s="205"/>
      <c r="NBK169" s="205"/>
      <c r="NBL169" s="205"/>
      <c r="NBM169" s="205"/>
      <c r="NBN169" s="205"/>
      <c r="NBO169" s="205"/>
      <c r="NBP169" s="205"/>
      <c r="NBQ169" s="205"/>
      <c r="NBR169" s="205"/>
      <c r="NBS169" s="205"/>
      <c r="NBT169" s="205"/>
      <c r="NBU169" s="205"/>
      <c r="NBV169" s="205"/>
      <c r="NBW169" s="205"/>
      <c r="NBX169" s="205"/>
      <c r="NBY169" s="205"/>
      <c r="NBZ169" s="205"/>
      <c r="NCA169" s="205"/>
      <c r="NCB169" s="205"/>
      <c r="NCC169" s="205"/>
      <c r="NCD169" s="205"/>
      <c r="NCE169" s="205"/>
      <c r="NCF169" s="205"/>
      <c r="NCG169" s="205"/>
      <c r="NCH169" s="205"/>
      <c r="NCI169" s="205"/>
      <c r="NCJ169" s="205"/>
      <c r="NCK169" s="205"/>
      <c r="NCL169" s="205"/>
      <c r="NCM169" s="205"/>
      <c r="NCN169" s="205"/>
      <c r="NCO169" s="205"/>
      <c r="NCP169" s="205"/>
      <c r="NCQ169" s="205"/>
      <c r="NCR169" s="205"/>
      <c r="NCS169" s="205"/>
      <c r="NCT169" s="205"/>
      <c r="NCU169" s="205"/>
      <c r="NCV169" s="205"/>
      <c r="NCW169" s="205"/>
      <c r="NCX169" s="205"/>
      <c r="NCY169" s="205"/>
      <c r="NCZ169" s="205"/>
      <c r="NDA169" s="205"/>
      <c r="NDB169" s="205"/>
      <c r="NDC169" s="205"/>
      <c r="NDD169" s="205"/>
      <c r="NDE169" s="205"/>
      <c r="NDF169" s="205"/>
      <c r="NDG169" s="205"/>
      <c r="NDH169" s="205"/>
      <c r="NDI169" s="205"/>
      <c r="NDJ169" s="205"/>
      <c r="NDK169" s="205"/>
      <c r="NDL169" s="205"/>
      <c r="NDM169" s="205"/>
      <c r="NDN169" s="205"/>
      <c r="NDO169" s="205"/>
      <c r="NDP169" s="205"/>
      <c r="NDQ169" s="205"/>
      <c r="NDR169" s="205"/>
      <c r="NDS169" s="205"/>
      <c r="NDT169" s="205"/>
      <c r="NDU169" s="205"/>
      <c r="NDV169" s="205"/>
      <c r="NDW169" s="205"/>
      <c r="NDX169" s="205"/>
      <c r="NDY169" s="205"/>
      <c r="NDZ169" s="205"/>
      <c r="NEA169" s="205"/>
      <c r="NEB169" s="205"/>
      <c r="NEC169" s="205"/>
      <c r="NED169" s="205"/>
      <c r="NEE169" s="205"/>
      <c r="NEF169" s="205"/>
      <c r="NEG169" s="205"/>
      <c r="NEH169" s="205"/>
      <c r="NEI169" s="205"/>
      <c r="NEJ169" s="205"/>
      <c r="NEK169" s="205"/>
      <c r="NEL169" s="205"/>
      <c r="NEM169" s="205"/>
      <c r="NEN169" s="205"/>
      <c r="NEO169" s="205"/>
      <c r="NEP169" s="205"/>
      <c r="NEQ169" s="205"/>
      <c r="NER169" s="205"/>
      <c r="NES169" s="205"/>
      <c r="NET169" s="205"/>
      <c r="NEU169" s="205"/>
      <c r="NEV169" s="205"/>
      <c r="NEW169" s="205"/>
      <c r="NEX169" s="205"/>
      <c r="NEY169" s="205"/>
      <c r="NEZ169" s="205"/>
      <c r="NFA169" s="205"/>
      <c r="NFB169" s="205"/>
      <c r="NFC169" s="205"/>
      <c r="NFD169" s="205"/>
      <c r="NFE169" s="205"/>
      <c r="NFF169" s="205"/>
      <c r="NFG169" s="205"/>
      <c r="NFH169" s="205"/>
      <c r="NFI169" s="205"/>
      <c r="NFJ169" s="205"/>
      <c r="NFK169" s="205"/>
      <c r="NFL169" s="205"/>
      <c r="NFM169" s="205"/>
      <c r="NFN169" s="205"/>
      <c r="NFO169" s="205"/>
      <c r="NFP169" s="205"/>
      <c r="NFQ169" s="205"/>
      <c r="NFR169" s="205"/>
      <c r="NFS169" s="205"/>
      <c r="NFT169" s="205"/>
      <c r="NFU169" s="205"/>
      <c r="NFV169" s="205"/>
      <c r="NFW169" s="205"/>
      <c r="NFX169" s="205"/>
      <c r="NFY169" s="205"/>
      <c r="NFZ169" s="205"/>
      <c r="NGA169" s="205"/>
      <c r="NGB169" s="205"/>
      <c r="NGC169" s="205"/>
      <c r="NGD169" s="205"/>
      <c r="NGE169" s="205"/>
      <c r="NGF169" s="205"/>
      <c r="NGG169" s="205"/>
      <c r="NGH169" s="205"/>
      <c r="NGI169" s="205"/>
      <c r="NGJ169" s="205"/>
      <c r="NGK169" s="205"/>
      <c r="NGL169" s="205"/>
      <c r="NGM169" s="205"/>
      <c r="NGN169" s="205"/>
      <c r="NGO169" s="205"/>
      <c r="NGP169" s="205"/>
      <c r="NGQ169" s="205"/>
      <c r="NGR169" s="205"/>
      <c r="NGS169" s="205"/>
      <c r="NGT169" s="205"/>
      <c r="NGU169" s="205"/>
      <c r="NGV169" s="205"/>
      <c r="NGW169" s="205"/>
      <c r="NGX169" s="205"/>
      <c r="NGY169" s="205"/>
      <c r="NGZ169" s="205"/>
      <c r="NHA169" s="205"/>
      <c r="NHB169" s="205"/>
      <c r="NHC169" s="205"/>
      <c r="NHD169" s="205"/>
      <c r="NHE169" s="205"/>
      <c r="NHF169" s="205"/>
      <c r="NHG169" s="205"/>
      <c r="NHH169" s="205"/>
      <c r="NHI169" s="205"/>
      <c r="NHJ169" s="205"/>
      <c r="NHK169" s="205"/>
      <c r="NHL169" s="205"/>
      <c r="NHM169" s="205"/>
      <c r="NHN169" s="205"/>
      <c r="NHO169" s="205"/>
      <c r="NHP169" s="205"/>
      <c r="NHQ169" s="205"/>
      <c r="NHR169" s="205"/>
      <c r="NHS169" s="205"/>
      <c r="NHT169" s="205"/>
      <c r="NHU169" s="205"/>
      <c r="NHV169" s="205"/>
      <c r="NHW169" s="205"/>
      <c r="NHX169" s="205"/>
      <c r="NHY169" s="205"/>
      <c r="NHZ169" s="205"/>
      <c r="NIA169" s="205"/>
      <c r="NIB169" s="205"/>
      <c r="NIC169" s="205"/>
      <c r="NID169" s="205"/>
      <c r="NIE169" s="205"/>
      <c r="NIF169" s="205"/>
      <c r="NIG169" s="205"/>
      <c r="NIH169" s="205"/>
      <c r="NII169" s="205"/>
      <c r="NIJ169" s="205"/>
      <c r="NIK169" s="205"/>
      <c r="NIL169" s="205"/>
      <c r="NIM169" s="205"/>
      <c r="NIN169" s="205"/>
      <c r="NIO169" s="205"/>
      <c r="NIP169" s="205"/>
      <c r="NIQ169" s="205"/>
      <c r="NIR169" s="205"/>
      <c r="NIS169" s="205"/>
      <c r="NIT169" s="205"/>
      <c r="NIU169" s="205"/>
      <c r="NIV169" s="205"/>
      <c r="NIW169" s="205"/>
      <c r="NIX169" s="205"/>
      <c r="NIY169" s="205"/>
      <c r="NIZ169" s="205"/>
      <c r="NJA169" s="205"/>
      <c r="NJB169" s="205"/>
      <c r="NJC169" s="205"/>
      <c r="NJD169" s="205"/>
      <c r="NJE169" s="205"/>
      <c r="NJF169" s="205"/>
      <c r="NJG169" s="205"/>
      <c r="NJH169" s="205"/>
      <c r="NJI169" s="205"/>
      <c r="NJJ169" s="205"/>
      <c r="NJK169" s="205"/>
      <c r="NJL169" s="205"/>
      <c r="NJM169" s="205"/>
      <c r="NJN169" s="205"/>
      <c r="NJO169" s="205"/>
      <c r="NJP169" s="205"/>
      <c r="NJQ169" s="205"/>
      <c r="NJR169" s="205"/>
      <c r="NJS169" s="205"/>
      <c r="NJT169" s="205"/>
      <c r="NJU169" s="205"/>
      <c r="NJV169" s="205"/>
      <c r="NJW169" s="205"/>
      <c r="NJX169" s="205"/>
      <c r="NJY169" s="205"/>
      <c r="NJZ169" s="205"/>
      <c r="NKA169" s="205"/>
      <c r="NKB169" s="205"/>
      <c r="NKC169" s="205"/>
      <c r="NKD169" s="205"/>
      <c r="NKE169" s="205"/>
      <c r="NKF169" s="205"/>
      <c r="NKG169" s="205"/>
      <c r="NKH169" s="205"/>
      <c r="NKI169" s="205"/>
      <c r="NKJ169" s="205"/>
      <c r="NKK169" s="205"/>
      <c r="NKL169" s="205"/>
      <c r="NKM169" s="205"/>
      <c r="NKN169" s="205"/>
      <c r="NKO169" s="205"/>
      <c r="NKP169" s="205"/>
      <c r="NKQ169" s="205"/>
      <c r="NKR169" s="205"/>
      <c r="NKS169" s="205"/>
      <c r="NKT169" s="205"/>
      <c r="NKU169" s="205"/>
      <c r="NKV169" s="205"/>
      <c r="NKW169" s="205"/>
      <c r="NKX169" s="205"/>
      <c r="NKY169" s="205"/>
      <c r="NKZ169" s="205"/>
      <c r="NLA169" s="205"/>
      <c r="NLB169" s="205"/>
      <c r="NLC169" s="205"/>
      <c r="NLD169" s="205"/>
      <c r="NLE169" s="205"/>
      <c r="NLF169" s="205"/>
      <c r="NLG169" s="205"/>
      <c r="NLH169" s="205"/>
      <c r="NLI169" s="205"/>
      <c r="NLJ169" s="205"/>
      <c r="NLK169" s="205"/>
      <c r="NLL169" s="205"/>
      <c r="NLM169" s="205"/>
      <c r="NLN169" s="205"/>
      <c r="NLO169" s="205"/>
      <c r="NLP169" s="205"/>
      <c r="NLQ169" s="205"/>
      <c r="NLR169" s="205"/>
      <c r="NLS169" s="205"/>
      <c r="NLT169" s="205"/>
      <c r="NLU169" s="205"/>
      <c r="NLV169" s="205"/>
      <c r="NLW169" s="205"/>
      <c r="NLX169" s="205"/>
      <c r="NLY169" s="205"/>
      <c r="NLZ169" s="205"/>
      <c r="NMA169" s="205"/>
      <c r="NMB169" s="205"/>
      <c r="NMC169" s="205"/>
      <c r="NMD169" s="205"/>
      <c r="NME169" s="205"/>
      <c r="NMF169" s="205"/>
      <c r="NMG169" s="205"/>
      <c r="NMH169" s="205"/>
      <c r="NMI169" s="205"/>
      <c r="NMJ169" s="205"/>
      <c r="NMK169" s="205"/>
      <c r="NML169" s="205"/>
      <c r="NMM169" s="205"/>
      <c r="NMN169" s="205"/>
      <c r="NMO169" s="205"/>
      <c r="NMP169" s="205"/>
      <c r="NMQ169" s="205"/>
      <c r="NMR169" s="205"/>
      <c r="NMS169" s="205"/>
      <c r="NMT169" s="205"/>
      <c r="NMU169" s="205"/>
      <c r="NMV169" s="205"/>
      <c r="NMW169" s="205"/>
      <c r="NMX169" s="205"/>
      <c r="NMY169" s="205"/>
      <c r="NMZ169" s="205"/>
      <c r="NNA169" s="205"/>
      <c r="NNB169" s="205"/>
      <c r="NNC169" s="205"/>
      <c r="NND169" s="205"/>
      <c r="NNE169" s="205"/>
      <c r="NNF169" s="205"/>
      <c r="NNG169" s="205"/>
      <c r="NNH169" s="205"/>
      <c r="NNI169" s="205"/>
      <c r="NNJ169" s="205"/>
      <c r="NNK169" s="205"/>
      <c r="NNL169" s="205"/>
      <c r="NNM169" s="205"/>
      <c r="NNN169" s="205"/>
      <c r="NNO169" s="205"/>
      <c r="NNP169" s="205"/>
      <c r="NNQ169" s="205"/>
      <c r="NNR169" s="205"/>
      <c r="NNS169" s="205"/>
      <c r="NNT169" s="205"/>
      <c r="NNU169" s="205"/>
      <c r="NNV169" s="205"/>
      <c r="NNW169" s="205"/>
      <c r="NNX169" s="205"/>
      <c r="NNY169" s="205"/>
      <c r="NNZ169" s="205"/>
      <c r="NOA169" s="205"/>
      <c r="NOB169" s="205"/>
      <c r="NOC169" s="205"/>
      <c r="NOD169" s="205"/>
      <c r="NOE169" s="205"/>
      <c r="NOF169" s="205"/>
      <c r="NOG169" s="205"/>
      <c r="NOH169" s="205"/>
      <c r="NOI169" s="205"/>
      <c r="NOJ169" s="205"/>
      <c r="NOK169" s="205"/>
      <c r="NOL169" s="205"/>
      <c r="NOM169" s="205"/>
      <c r="NON169" s="205"/>
      <c r="NOO169" s="205"/>
      <c r="NOP169" s="205"/>
      <c r="NOQ169" s="205"/>
      <c r="NOR169" s="205"/>
      <c r="NOS169" s="205"/>
      <c r="NOT169" s="205"/>
      <c r="NOU169" s="205"/>
      <c r="NOV169" s="205"/>
      <c r="NOW169" s="205"/>
      <c r="NOX169" s="205"/>
      <c r="NOY169" s="205"/>
      <c r="NOZ169" s="205"/>
      <c r="NPA169" s="205"/>
      <c r="NPB169" s="205"/>
      <c r="NPC169" s="205"/>
      <c r="NPD169" s="205"/>
      <c r="NPE169" s="205"/>
      <c r="NPF169" s="205"/>
      <c r="NPG169" s="205"/>
      <c r="NPH169" s="205"/>
      <c r="NPI169" s="205"/>
      <c r="NPJ169" s="205"/>
      <c r="NPK169" s="205"/>
      <c r="NPL169" s="205"/>
      <c r="NPM169" s="205"/>
      <c r="NPN169" s="205"/>
      <c r="NPO169" s="205"/>
      <c r="NPP169" s="205"/>
      <c r="NPQ169" s="205"/>
      <c r="NPR169" s="205"/>
      <c r="NPS169" s="205"/>
      <c r="NPT169" s="205"/>
      <c r="NPU169" s="205"/>
      <c r="NPV169" s="205"/>
      <c r="NPW169" s="205"/>
      <c r="NPX169" s="205"/>
      <c r="NPY169" s="205"/>
      <c r="NPZ169" s="205"/>
      <c r="NQA169" s="205"/>
      <c r="NQB169" s="205"/>
      <c r="NQC169" s="205"/>
      <c r="NQD169" s="205"/>
      <c r="NQE169" s="205"/>
      <c r="NQF169" s="205"/>
      <c r="NQG169" s="205"/>
      <c r="NQH169" s="205"/>
      <c r="NQI169" s="205"/>
      <c r="NQJ169" s="205"/>
      <c r="NQK169" s="205"/>
      <c r="NQL169" s="205"/>
      <c r="NQM169" s="205"/>
      <c r="NQN169" s="205"/>
      <c r="NQO169" s="205"/>
      <c r="NQP169" s="205"/>
      <c r="NQQ169" s="205"/>
      <c r="NQR169" s="205"/>
      <c r="NQS169" s="205"/>
      <c r="NQT169" s="205"/>
      <c r="NQU169" s="205"/>
      <c r="NQV169" s="205"/>
      <c r="NQW169" s="205"/>
      <c r="NQX169" s="205"/>
      <c r="NQY169" s="205"/>
      <c r="NQZ169" s="205"/>
      <c r="NRA169" s="205"/>
      <c r="NRB169" s="205"/>
      <c r="NRC169" s="205"/>
      <c r="NRD169" s="205"/>
      <c r="NRE169" s="205"/>
      <c r="NRF169" s="205"/>
      <c r="NRG169" s="205"/>
      <c r="NRH169" s="205"/>
      <c r="NRI169" s="205"/>
      <c r="NRJ169" s="205"/>
      <c r="NRK169" s="205"/>
      <c r="NRL169" s="205"/>
      <c r="NRM169" s="205"/>
      <c r="NRN169" s="205"/>
      <c r="NRO169" s="205"/>
      <c r="NRP169" s="205"/>
      <c r="NRQ169" s="205"/>
      <c r="NRR169" s="205"/>
      <c r="NRS169" s="205"/>
      <c r="NRT169" s="205"/>
      <c r="NRU169" s="205"/>
      <c r="NRV169" s="205"/>
      <c r="NRW169" s="205"/>
      <c r="NRX169" s="205"/>
      <c r="NRY169" s="205"/>
      <c r="NRZ169" s="205"/>
      <c r="NSA169" s="205"/>
      <c r="NSB169" s="205"/>
      <c r="NSC169" s="205"/>
      <c r="NSD169" s="205"/>
      <c r="NSE169" s="205"/>
      <c r="NSF169" s="205"/>
      <c r="NSG169" s="205"/>
      <c r="NSH169" s="205"/>
      <c r="NSI169" s="205"/>
      <c r="NSJ169" s="205"/>
      <c r="NSK169" s="205"/>
      <c r="NSL169" s="205"/>
      <c r="NSM169" s="205"/>
      <c r="NSN169" s="205"/>
      <c r="NSO169" s="205"/>
      <c r="NSP169" s="205"/>
      <c r="NSQ169" s="205"/>
      <c r="NSR169" s="205"/>
      <c r="NSS169" s="205"/>
      <c r="NST169" s="205"/>
      <c r="NSU169" s="205"/>
      <c r="NSV169" s="205"/>
      <c r="NSW169" s="205"/>
      <c r="NSX169" s="205"/>
      <c r="NSY169" s="205"/>
      <c r="NSZ169" s="205"/>
      <c r="NTA169" s="205"/>
      <c r="NTB169" s="205"/>
      <c r="NTC169" s="205"/>
      <c r="NTD169" s="205"/>
      <c r="NTE169" s="205"/>
      <c r="NTF169" s="205"/>
      <c r="NTG169" s="205"/>
      <c r="NTH169" s="205"/>
      <c r="NTI169" s="205"/>
      <c r="NTJ169" s="205"/>
      <c r="NTK169" s="205"/>
      <c r="NTL169" s="205"/>
      <c r="NTM169" s="205"/>
      <c r="NTN169" s="205"/>
      <c r="NTO169" s="205"/>
      <c r="NTP169" s="205"/>
      <c r="NTQ169" s="205"/>
      <c r="NTR169" s="205"/>
      <c r="NTS169" s="205"/>
      <c r="NTT169" s="205"/>
      <c r="NTU169" s="205"/>
      <c r="NTV169" s="205"/>
      <c r="NTW169" s="205"/>
      <c r="NTX169" s="205"/>
      <c r="NTY169" s="205"/>
      <c r="NTZ169" s="205"/>
      <c r="NUA169" s="205"/>
      <c r="NUB169" s="205"/>
      <c r="NUC169" s="205"/>
      <c r="NUD169" s="205"/>
      <c r="NUE169" s="205"/>
      <c r="NUF169" s="205"/>
      <c r="NUG169" s="205"/>
      <c r="NUH169" s="205"/>
      <c r="NUI169" s="205"/>
      <c r="NUJ169" s="205"/>
      <c r="NUK169" s="205"/>
      <c r="NUL169" s="205"/>
      <c r="NUM169" s="205"/>
      <c r="NUN169" s="205"/>
      <c r="NUO169" s="205"/>
      <c r="NUP169" s="205"/>
      <c r="NUQ169" s="205"/>
      <c r="NUR169" s="205"/>
      <c r="NUS169" s="205"/>
      <c r="NUT169" s="205"/>
      <c r="NUU169" s="205"/>
      <c r="NUV169" s="205"/>
      <c r="NUW169" s="205"/>
      <c r="NUX169" s="205"/>
      <c r="NUY169" s="205"/>
      <c r="NUZ169" s="205"/>
      <c r="NVA169" s="205"/>
      <c r="NVB169" s="205"/>
      <c r="NVC169" s="205"/>
      <c r="NVD169" s="205"/>
      <c r="NVE169" s="205"/>
      <c r="NVF169" s="205"/>
      <c r="NVG169" s="205"/>
      <c r="NVH169" s="205"/>
      <c r="NVI169" s="205"/>
      <c r="NVJ169" s="205"/>
      <c r="NVK169" s="205"/>
      <c r="NVL169" s="205"/>
      <c r="NVM169" s="205"/>
      <c r="NVN169" s="205"/>
      <c r="NVO169" s="205"/>
      <c r="NVP169" s="205"/>
      <c r="NVQ169" s="205"/>
      <c r="NVR169" s="205"/>
      <c r="NVS169" s="205"/>
      <c r="NVT169" s="205"/>
      <c r="NVU169" s="205"/>
      <c r="NVV169" s="205"/>
      <c r="NVW169" s="205"/>
      <c r="NVX169" s="205"/>
      <c r="NVY169" s="205"/>
      <c r="NVZ169" s="205"/>
      <c r="NWA169" s="205"/>
      <c r="NWB169" s="205"/>
      <c r="NWC169" s="205"/>
      <c r="NWD169" s="205"/>
      <c r="NWE169" s="205"/>
      <c r="NWF169" s="205"/>
      <c r="NWG169" s="205"/>
      <c r="NWH169" s="205"/>
      <c r="NWI169" s="205"/>
      <c r="NWJ169" s="205"/>
      <c r="NWK169" s="205"/>
      <c r="NWL169" s="205"/>
      <c r="NWM169" s="205"/>
      <c r="NWN169" s="205"/>
      <c r="NWO169" s="205"/>
      <c r="NWP169" s="205"/>
      <c r="NWQ169" s="205"/>
      <c r="NWR169" s="205"/>
      <c r="NWS169" s="205"/>
      <c r="NWT169" s="205"/>
      <c r="NWU169" s="205"/>
      <c r="NWV169" s="205"/>
      <c r="NWW169" s="205"/>
      <c r="NWX169" s="205"/>
      <c r="NWY169" s="205"/>
      <c r="NWZ169" s="205"/>
      <c r="NXA169" s="205"/>
      <c r="NXB169" s="205"/>
      <c r="NXC169" s="205"/>
      <c r="NXD169" s="205"/>
      <c r="NXE169" s="205"/>
      <c r="NXF169" s="205"/>
      <c r="NXG169" s="205"/>
      <c r="NXH169" s="205"/>
      <c r="NXI169" s="205"/>
      <c r="NXJ169" s="205"/>
      <c r="NXK169" s="205"/>
      <c r="NXL169" s="205"/>
      <c r="NXM169" s="205"/>
      <c r="NXN169" s="205"/>
      <c r="NXO169" s="205"/>
      <c r="NXP169" s="205"/>
      <c r="NXQ169" s="205"/>
      <c r="NXR169" s="205"/>
      <c r="NXS169" s="205"/>
      <c r="NXT169" s="205"/>
      <c r="NXU169" s="205"/>
      <c r="NXV169" s="205"/>
      <c r="NXW169" s="205"/>
      <c r="NXX169" s="205"/>
      <c r="NXY169" s="205"/>
      <c r="NXZ169" s="205"/>
      <c r="NYA169" s="205"/>
      <c r="NYB169" s="205"/>
      <c r="NYC169" s="205"/>
      <c r="NYD169" s="205"/>
      <c r="NYE169" s="205"/>
      <c r="NYF169" s="205"/>
      <c r="NYG169" s="205"/>
      <c r="NYH169" s="205"/>
      <c r="NYI169" s="205"/>
      <c r="NYJ169" s="205"/>
      <c r="NYK169" s="205"/>
      <c r="NYL169" s="205"/>
      <c r="NYM169" s="205"/>
      <c r="NYN169" s="205"/>
      <c r="NYO169" s="205"/>
      <c r="NYP169" s="205"/>
      <c r="NYQ169" s="205"/>
      <c r="NYR169" s="205"/>
      <c r="NYS169" s="205"/>
      <c r="NYT169" s="205"/>
      <c r="NYU169" s="205"/>
      <c r="NYV169" s="205"/>
      <c r="NYW169" s="205"/>
      <c r="NYX169" s="205"/>
      <c r="NYY169" s="205"/>
      <c r="NYZ169" s="205"/>
      <c r="NZA169" s="205"/>
      <c r="NZB169" s="205"/>
      <c r="NZC169" s="205"/>
      <c r="NZD169" s="205"/>
      <c r="NZE169" s="205"/>
      <c r="NZF169" s="205"/>
      <c r="NZG169" s="205"/>
      <c r="NZH169" s="205"/>
      <c r="NZI169" s="205"/>
      <c r="NZJ169" s="205"/>
      <c r="NZK169" s="205"/>
      <c r="NZL169" s="205"/>
      <c r="NZM169" s="205"/>
      <c r="NZN169" s="205"/>
      <c r="NZO169" s="205"/>
      <c r="NZP169" s="205"/>
      <c r="NZQ169" s="205"/>
      <c r="NZR169" s="205"/>
      <c r="NZS169" s="205"/>
      <c r="NZT169" s="205"/>
      <c r="NZU169" s="205"/>
      <c r="NZV169" s="205"/>
      <c r="NZW169" s="205"/>
      <c r="NZX169" s="205"/>
      <c r="NZY169" s="205"/>
      <c r="NZZ169" s="205"/>
      <c r="OAA169" s="205"/>
      <c r="OAB169" s="205"/>
      <c r="OAC169" s="205"/>
      <c r="OAD169" s="205"/>
      <c r="OAE169" s="205"/>
      <c r="OAF169" s="205"/>
      <c r="OAG169" s="205"/>
      <c r="OAH169" s="205"/>
      <c r="OAI169" s="205"/>
      <c r="OAJ169" s="205"/>
      <c r="OAK169" s="205"/>
      <c r="OAL169" s="205"/>
      <c r="OAM169" s="205"/>
      <c r="OAN169" s="205"/>
      <c r="OAO169" s="205"/>
      <c r="OAP169" s="205"/>
      <c r="OAQ169" s="205"/>
      <c r="OAR169" s="205"/>
      <c r="OAS169" s="205"/>
      <c r="OAT169" s="205"/>
      <c r="OAU169" s="205"/>
      <c r="OAV169" s="205"/>
      <c r="OAW169" s="205"/>
      <c r="OAX169" s="205"/>
      <c r="OAY169" s="205"/>
      <c r="OAZ169" s="205"/>
      <c r="OBA169" s="205"/>
      <c r="OBB169" s="205"/>
      <c r="OBC169" s="205"/>
      <c r="OBD169" s="205"/>
      <c r="OBE169" s="205"/>
      <c r="OBF169" s="205"/>
      <c r="OBG169" s="205"/>
      <c r="OBH169" s="205"/>
      <c r="OBI169" s="205"/>
      <c r="OBJ169" s="205"/>
      <c r="OBK169" s="205"/>
      <c r="OBL169" s="205"/>
      <c r="OBM169" s="205"/>
      <c r="OBN169" s="205"/>
      <c r="OBO169" s="205"/>
      <c r="OBP169" s="205"/>
      <c r="OBQ169" s="205"/>
      <c r="OBR169" s="205"/>
      <c r="OBS169" s="205"/>
      <c r="OBT169" s="205"/>
      <c r="OBU169" s="205"/>
      <c r="OBV169" s="205"/>
      <c r="OBW169" s="205"/>
      <c r="OBX169" s="205"/>
      <c r="OBY169" s="205"/>
      <c r="OBZ169" s="205"/>
      <c r="OCA169" s="205"/>
      <c r="OCB169" s="205"/>
      <c r="OCC169" s="205"/>
      <c r="OCD169" s="205"/>
      <c r="OCE169" s="205"/>
      <c r="OCF169" s="205"/>
      <c r="OCG169" s="205"/>
      <c r="OCH169" s="205"/>
      <c r="OCI169" s="205"/>
      <c r="OCJ169" s="205"/>
      <c r="OCK169" s="205"/>
      <c r="OCL169" s="205"/>
      <c r="OCM169" s="205"/>
      <c r="OCN169" s="205"/>
      <c r="OCO169" s="205"/>
      <c r="OCP169" s="205"/>
      <c r="OCQ169" s="205"/>
      <c r="OCR169" s="205"/>
      <c r="OCS169" s="205"/>
      <c r="OCT169" s="205"/>
      <c r="OCU169" s="205"/>
      <c r="OCV169" s="205"/>
      <c r="OCW169" s="205"/>
      <c r="OCX169" s="205"/>
      <c r="OCY169" s="205"/>
      <c r="OCZ169" s="205"/>
      <c r="ODA169" s="205"/>
      <c r="ODB169" s="205"/>
      <c r="ODC169" s="205"/>
      <c r="ODD169" s="205"/>
      <c r="ODE169" s="205"/>
      <c r="ODF169" s="205"/>
      <c r="ODG169" s="205"/>
      <c r="ODH169" s="205"/>
      <c r="ODI169" s="205"/>
      <c r="ODJ169" s="205"/>
      <c r="ODK169" s="205"/>
      <c r="ODL169" s="205"/>
      <c r="ODM169" s="205"/>
      <c r="ODN169" s="205"/>
      <c r="ODO169" s="205"/>
      <c r="ODP169" s="205"/>
      <c r="ODQ169" s="205"/>
      <c r="ODR169" s="205"/>
      <c r="ODS169" s="205"/>
      <c r="ODT169" s="205"/>
      <c r="ODU169" s="205"/>
      <c r="ODV169" s="205"/>
      <c r="ODW169" s="205"/>
      <c r="ODX169" s="205"/>
      <c r="ODY169" s="205"/>
      <c r="ODZ169" s="205"/>
      <c r="OEA169" s="205"/>
      <c r="OEB169" s="205"/>
      <c r="OEC169" s="205"/>
      <c r="OED169" s="205"/>
      <c r="OEE169" s="205"/>
      <c r="OEF169" s="205"/>
      <c r="OEG169" s="205"/>
      <c r="OEH169" s="205"/>
      <c r="OEI169" s="205"/>
      <c r="OEJ169" s="205"/>
      <c r="OEK169" s="205"/>
      <c r="OEL169" s="205"/>
      <c r="OEM169" s="205"/>
      <c r="OEN169" s="205"/>
      <c r="OEO169" s="205"/>
      <c r="OEP169" s="205"/>
      <c r="OEQ169" s="205"/>
      <c r="OER169" s="205"/>
      <c r="OES169" s="205"/>
      <c r="OET169" s="205"/>
      <c r="OEU169" s="205"/>
      <c r="OEV169" s="205"/>
      <c r="OEW169" s="205"/>
      <c r="OEX169" s="205"/>
      <c r="OEY169" s="205"/>
      <c r="OEZ169" s="205"/>
      <c r="OFA169" s="205"/>
      <c r="OFB169" s="205"/>
      <c r="OFC169" s="205"/>
      <c r="OFD169" s="205"/>
      <c r="OFE169" s="205"/>
      <c r="OFF169" s="205"/>
      <c r="OFG169" s="205"/>
      <c r="OFH169" s="205"/>
      <c r="OFI169" s="205"/>
      <c r="OFJ169" s="205"/>
      <c r="OFK169" s="205"/>
      <c r="OFL169" s="205"/>
      <c r="OFM169" s="205"/>
      <c r="OFN169" s="205"/>
      <c r="OFO169" s="205"/>
      <c r="OFP169" s="205"/>
      <c r="OFQ169" s="205"/>
      <c r="OFR169" s="205"/>
      <c r="OFS169" s="205"/>
      <c r="OFT169" s="205"/>
      <c r="OFU169" s="205"/>
      <c r="OFV169" s="205"/>
      <c r="OFW169" s="205"/>
      <c r="OFX169" s="205"/>
      <c r="OFY169" s="205"/>
      <c r="OFZ169" s="205"/>
      <c r="OGA169" s="205"/>
      <c r="OGB169" s="205"/>
      <c r="OGC169" s="205"/>
      <c r="OGD169" s="205"/>
      <c r="OGE169" s="205"/>
      <c r="OGF169" s="205"/>
      <c r="OGG169" s="205"/>
      <c r="OGH169" s="205"/>
      <c r="OGI169" s="205"/>
      <c r="OGJ169" s="205"/>
      <c r="OGK169" s="205"/>
      <c r="OGL169" s="205"/>
      <c r="OGM169" s="205"/>
      <c r="OGN169" s="205"/>
      <c r="OGO169" s="205"/>
      <c r="OGP169" s="205"/>
      <c r="OGQ169" s="205"/>
      <c r="OGR169" s="205"/>
      <c r="OGS169" s="205"/>
      <c r="OGT169" s="205"/>
      <c r="OGU169" s="205"/>
      <c r="OGV169" s="205"/>
      <c r="OGW169" s="205"/>
      <c r="OGX169" s="205"/>
      <c r="OGY169" s="205"/>
      <c r="OGZ169" s="205"/>
      <c r="OHA169" s="205"/>
      <c r="OHB169" s="205"/>
      <c r="OHC169" s="205"/>
      <c r="OHD169" s="205"/>
      <c r="OHE169" s="205"/>
      <c r="OHF169" s="205"/>
      <c r="OHG169" s="205"/>
      <c r="OHH169" s="205"/>
      <c r="OHI169" s="205"/>
      <c r="OHJ169" s="205"/>
      <c r="OHK169" s="205"/>
      <c r="OHL169" s="205"/>
      <c r="OHM169" s="205"/>
      <c r="OHN169" s="205"/>
      <c r="OHO169" s="205"/>
      <c r="OHP169" s="205"/>
      <c r="OHQ169" s="205"/>
      <c r="OHR169" s="205"/>
      <c r="OHS169" s="205"/>
      <c r="OHT169" s="205"/>
      <c r="OHU169" s="205"/>
      <c r="OHV169" s="205"/>
      <c r="OHW169" s="205"/>
      <c r="OHX169" s="205"/>
      <c r="OHY169" s="205"/>
      <c r="OHZ169" s="205"/>
      <c r="OIA169" s="205"/>
      <c r="OIB169" s="205"/>
      <c r="OIC169" s="205"/>
      <c r="OID169" s="205"/>
      <c r="OIE169" s="205"/>
      <c r="OIF169" s="205"/>
      <c r="OIG169" s="205"/>
      <c r="OIH169" s="205"/>
      <c r="OII169" s="205"/>
      <c r="OIJ169" s="205"/>
      <c r="OIK169" s="205"/>
      <c r="OIL169" s="205"/>
      <c r="OIM169" s="205"/>
      <c r="OIN169" s="205"/>
      <c r="OIO169" s="205"/>
      <c r="OIP169" s="205"/>
      <c r="OIQ169" s="205"/>
      <c r="OIR169" s="205"/>
      <c r="OIS169" s="205"/>
      <c r="OIT169" s="205"/>
      <c r="OIU169" s="205"/>
      <c r="OIV169" s="205"/>
      <c r="OIW169" s="205"/>
      <c r="OIX169" s="205"/>
      <c r="OIY169" s="205"/>
      <c r="OIZ169" s="205"/>
      <c r="OJA169" s="205"/>
      <c r="OJB169" s="205"/>
      <c r="OJC169" s="205"/>
      <c r="OJD169" s="205"/>
      <c r="OJE169" s="205"/>
      <c r="OJF169" s="205"/>
      <c r="OJG169" s="205"/>
      <c r="OJH169" s="205"/>
      <c r="OJI169" s="205"/>
      <c r="OJJ169" s="205"/>
      <c r="OJK169" s="205"/>
      <c r="OJL169" s="205"/>
      <c r="OJM169" s="205"/>
      <c r="OJN169" s="205"/>
      <c r="OJO169" s="205"/>
      <c r="OJP169" s="205"/>
      <c r="OJQ169" s="205"/>
      <c r="OJR169" s="205"/>
      <c r="OJS169" s="205"/>
      <c r="OJT169" s="205"/>
      <c r="OJU169" s="205"/>
      <c r="OJV169" s="205"/>
      <c r="OJW169" s="205"/>
      <c r="OJX169" s="205"/>
      <c r="OJY169" s="205"/>
      <c r="OJZ169" s="205"/>
      <c r="OKA169" s="205"/>
      <c r="OKB169" s="205"/>
      <c r="OKC169" s="205"/>
      <c r="OKD169" s="205"/>
      <c r="OKE169" s="205"/>
      <c r="OKF169" s="205"/>
      <c r="OKG169" s="205"/>
      <c r="OKH169" s="205"/>
      <c r="OKI169" s="205"/>
      <c r="OKJ169" s="205"/>
      <c r="OKK169" s="205"/>
      <c r="OKL169" s="205"/>
      <c r="OKM169" s="205"/>
      <c r="OKN169" s="205"/>
      <c r="OKO169" s="205"/>
      <c r="OKP169" s="205"/>
      <c r="OKQ169" s="205"/>
      <c r="OKR169" s="205"/>
      <c r="OKS169" s="205"/>
      <c r="OKT169" s="205"/>
      <c r="OKU169" s="205"/>
      <c r="OKV169" s="205"/>
      <c r="OKW169" s="205"/>
      <c r="OKX169" s="205"/>
      <c r="OKY169" s="205"/>
      <c r="OKZ169" s="205"/>
      <c r="OLA169" s="205"/>
      <c r="OLB169" s="205"/>
      <c r="OLC169" s="205"/>
      <c r="OLD169" s="205"/>
      <c r="OLE169" s="205"/>
      <c r="OLF169" s="205"/>
      <c r="OLG169" s="205"/>
      <c r="OLH169" s="205"/>
      <c r="OLI169" s="205"/>
      <c r="OLJ169" s="205"/>
      <c r="OLK169" s="205"/>
      <c r="OLL169" s="205"/>
      <c r="OLM169" s="205"/>
      <c r="OLN169" s="205"/>
      <c r="OLO169" s="205"/>
      <c r="OLP169" s="205"/>
      <c r="OLQ169" s="205"/>
      <c r="OLR169" s="205"/>
      <c r="OLS169" s="205"/>
      <c r="OLT169" s="205"/>
      <c r="OLU169" s="205"/>
      <c r="OLV169" s="205"/>
      <c r="OLW169" s="205"/>
      <c r="OLX169" s="205"/>
      <c r="OLY169" s="205"/>
      <c r="OLZ169" s="205"/>
      <c r="OMA169" s="205"/>
      <c r="OMB169" s="205"/>
      <c r="OMC169" s="205"/>
      <c r="OMD169" s="205"/>
      <c r="OME169" s="205"/>
      <c r="OMF169" s="205"/>
      <c r="OMG169" s="205"/>
      <c r="OMH169" s="205"/>
      <c r="OMI169" s="205"/>
      <c r="OMJ169" s="205"/>
      <c r="OMK169" s="205"/>
      <c r="OML169" s="205"/>
      <c r="OMM169" s="205"/>
      <c r="OMN169" s="205"/>
      <c r="OMO169" s="205"/>
      <c r="OMP169" s="205"/>
      <c r="OMQ169" s="205"/>
      <c r="OMR169" s="205"/>
      <c r="OMS169" s="205"/>
      <c r="OMT169" s="205"/>
      <c r="OMU169" s="205"/>
      <c r="OMV169" s="205"/>
      <c r="OMW169" s="205"/>
      <c r="OMX169" s="205"/>
      <c r="OMY169" s="205"/>
      <c r="OMZ169" s="205"/>
      <c r="ONA169" s="205"/>
      <c r="ONB169" s="205"/>
      <c r="ONC169" s="205"/>
      <c r="OND169" s="205"/>
      <c r="ONE169" s="205"/>
      <c r="ONF169" s="205"/>
      <c r="ONG169" s="205"/>
      <c r="ONH169" s="205"/>
      <c r="ONI169" s="205"/>
      <c r="ONJ169" s="205"/>
      <c r="ONK169" s="205"/>
      <c r="ONL169" s="205"/>
      <c r="ONM169" s="205"/>
      <c r="ONN169" s="205"/>
      <c r="ONO169" s="205"/>
      <c r="ONP169" s="205"/>
      <c r="ONQ169" s="205"/>
      <c r="ONR169" s="205"/>
      <c r="ONS169" s="205"/>
      <c r="ONT169" s="205"/>
      <c r="ONU169" s="205"/>
      <c r="ONV169" s="205"/>
      <c r="ONW169" s="205"/>
      <c r="ONX169" s="205"/>
      <c r="ONY169" s="205"/>
      <c r="ONZ169" s="205"/>
      <c r="OOA169" s="205"/>
      <c r="OOB169" s="205"/>
      <c r="OOC169" s="205"/>
      <c r="OOD169" s="205"/>
      <c r="OOE169" s="205"/>
      <c r="OOF169" s="205"/>
      <c r="OOG169" s="205"/>
      <c r="OOH169" s="205"/>
      <c r="OOI169" s="205"/>
      <c r="OOJ169" s="205"/>
      <c r="OOK169" s="205"/>
      <c r="OOL169" s="205"/>
      <c r="OOM169" s="205"/>
      <c r="OON169" s="205"/>
      <c r="OOO169" s="205"/>
      <c r="OOP169" s="205"/>
      <c r="OOQ169" s="205"/>
      <c r="OOR169" s="205"/>
      <c r="OOS169" s="205"/>
      <c r="OOT169" s="205"/>
      <c r="OOU169" s="205"/>
      <c r="OOV169" s="205"/>
      <c r="OOW169" s="205"/>
      <c r="OOX169" s="205"/>
      <c r="OOY169" s="205"/>
      <c r="OOZ169" s="205"/>
      <c r="OPA169" s="205"/>
      <c r="OPB169" s="205"/>
      <c r="OPC169" s="205"/>
      <c r="OPD169" s="205"/>
      <c r="OPE169" s="205"/>
      <c r="OPF169" s="205"/>
      <c r="OPG169" s="205"/>
      <c r="OPH169" s="205"/>
      <c r="OPI169" s="205"/>
      <c r="OPJ169" s="205"/>
      <c r="OPK169" s="205"/>
      <c r="OPL169" s="205"/>
      <c r="OPM169" s="205"/>
      <c r="OPN169" s="205"/>
      <c r="OPO169" s="205"/>
      <c r="OPP169" s="205"/>
      <c r="OPQ169" s="205"/>
      <c r="OPR169" s="205"/>
      <c r="OPS169" s="205"/>
      <c r="OPT169" s="205"/>
      <c r="OPU169" s="205"/>
      <c r="OPV169" s="205"/>
      <c r="OPW169" s="205"/>
      <c r="OPX169" s="205"/>
      <c r="OPY169" s="205"/>
      <c r="OPZ169" s="205"/>
      <c r="OQA169" s="205"/>
      <c r="OQB169" s="205"/>
      <c r="OQC169" s="205"/>
      <c r="OQD169" s="205"/>
      <c r="OQE169" s="205"/>
      <c r="OQF169" s="205"/>
      <c r="OQG169" s="205"/>
      <c r="OQH169" s="205"/>
      <c r="OQI169" s="205"/>
      <c r="OQJ169" s="205"/>
      <c r="OQK169" s="205"/>
      <c r="OQL169" s="205"/>
      <c r="OQM169" s="205"/>
      <c r="OQN169" s="205"/>
      <c r="OQO169" s="205"/>
      <c r="OQP169" s="205"/>
      <c r="OQQ169" s="205"/>
      <c r="OQR169" s="205"/>
      <c r="OQS169" s="205"/>
      <c r="OQT169" s="205"/>
      <c r="OQU169" s="205"/>
      <c r="OQV169" s="205"/>
      <c r="OQW169" s="205"/>
      <c r="OQX169" s="205"/>
      <c r="OQY169" s="205"/>
      <c r="OQZ169" s="205"/>
      <c r="ORA169" s="205"/>
      <c r="ORB169" s="205"/>
      <c r="ORC169" s="205"/>
      <c r="ORD169" s="205"/>
      <c r="ORE169" s="205"/>
      <c r="ORF169" s="205"/>
      <c r="ORG169" s="205"/>
      <c r="ORH169" s="205"/>
      <c r="ORI169" s="205"/>
      <c r="ORJ169" s="205"/>
      <c r="ORK169" s="205"/>
      <c r="ORL169" s="205"/>
      <c r="ORM169" s="205"/>
      <c r="ORN169" s="205"/>
      <c r="ORO169" s="205"/>
      <c r="ORP169" s="205"/>
      <c r="ORQ169" s="205"/>
      <c r="ORR169" s="205"/>
      <c r="ORS169" s="205"/>
      <c r="ORT169" s="205"/>
      <c r="ORU169" s="205"/>
      <c r="ORV169" s="205"/>
      <c r="ORW169" s="205"/>
      <c r="ORX169" s="205"/>
      <c r="ORY169" s="205"/>
      <c r="ORZ169" s="205"/>
      <c r="OSA169" s="205"/>
      <c r="OSB169" s="205"/>
      <c r="OSC169" s="205"/>
      <c r="OSD169" s="205"/>
      <c r="OSE169" s="205"/>
      <c r="OSF169" s="205"/>
      <c r="OSG169" s="205"/>
      <c r="OSH169" s="205"/>
      <c r="OSI169" s="205"/>
      <c r="OSJ169" s="205"/>
      <c r="OSK169" s="205"/>
      <c r="OSL169" s="205"/>
      <c r="OSM169" s="205"/>
      <c r="OSN169" s="205"/>
      <c r="OSO169" s="205"/>
      <c r="OSP169" s="205"/>
      <c r="OSQ169" s="205"/>
      <c r="OSR169" s="205"/>
      <c r="OSS169" s="205"/>
      <c r="OST169" s="205"/>
      <c r="OSU169" s="205"/>
      <c r="OSV169" s="205"/>
      <c r="OSW169" s="205"/>
      <c r="OSX169" s="205"/>
      <c r="OSY169" s="205"/>
      <c r="OSZ169" s="205"/>
      <c r="OTA169" s="205"/>
      <c r="OTB169" s="205"/>
      <c r="OTC169" s="205"/>
      <c r="OTD169" s="205"/>
      <c r="OTE169" s="205"/>
      <c r="OTF169" s="205"/>
      <c r="OTG169" s="205"/>
      <c r="OTH169" s="205"/>
      <c r="OTI169" s="205"/>
      <c r="OTJ169" s="205"/>
      <c r="OTK169" s="205"/>
      <c r="OTL169" s="205"/>
      <c r="OTM169" s="205"/>
      <c r="OTN169" s="205"/>
      <c r="OTO169" s="205"/>
      <c r="OTP169" s="205"/>
      <c r="OTQ169" s="205"/>
      <c r="OTR169" s="205"/>
      <c r="OTS169" s="205"/>
      <c r="OTT169" s="205"/>
      <c r="OTU169" s="205"/>
      <c r="OTV169" s="205"/>
      <c r="OTW169" s="205"/>
      <c r="OTX169" s="205"/>
      <c r="OTY169" s="205"/>
      <c r="OTZ169" s="205"/>
      <c r="OUA169" s="205"/>
      <c r="OUB169" s="205"/>
      <c r="OUC169" s="205"/>
      <c r="OUD169" s="205"/>
      <c r="OUE169" s="205"/>
      <c r="OUF169" s="205"/>
      <c r="OUG169" s="205"/>
      <c r="OUH169" s="205"/>
      <c r="OUI169" s="205"/>
      <c r="OUJ169" s="205"/>
      <c r="OUK169" s="205"/>
      <c r="OUL169" s="205"/>
      <c r="OUM169" s="205"/>
      <c r="OUN169" s="205"/>
      <c r="OUO169" s="205"/>
      <c r="OUP169" s="205"/>
      <c r="OUQ169" s="205"/>
      <c r="OUR169" s="205"/>
      <c r="OUS169" s="205"/>
      <c r="OUT169" s="205"/>
      <c r="OUU169" s="205"/>
      <c r="OUV169" s="205"/>
      <c r="OUW169" s="205"/>
      <c r="OUX169" s="205"/>
      <c r="OUY169" s="205"/>
      <c r="OUZ169" s="205"/>
      <c r="OVA169" s="205"/>
      <c r="OVB169" s="205"/>
      <c r="OVC169" s="205"/>
      <c r="OVD169" s="205"/>
      <c r="OVE169" s="205"/>
      <c r="OVF169" s="205"/>
      <c r="OVG169" s="205"/>
      <c r="OVH169" s="205"/>
      <c r="OVI169" s="205"/>
      <c r="OVJ169" s="205"/>
      <c r="OVK169" s="205"/>
      <c r="OVL169" s="205"/>
      <c r="OVM169" s="205"/>
      <c r="OVN169" s="205"/>
      <c r="OVO169" s="205"/>
      <c r="OVP169" s="205"/>
      <c r="OVQ169" s="205"/>
      <c r="OVR169" s="205"/>
      <c r="OVS169" s="205"/>
      <c r="OVT169" s="205"/>
      <c r="OVU169" s="205"/>
      <c r="OVV169" s="205"/>
      <c r="OVW169" s="205"/>
      <c r="OVX169" s="205"/>
      <c r="OVY169" s="205"/>
      <c r="OVZ169" s="205"/>
      <c r="OWA169" s="205"/>
      <c r="OWB169" s="205"/>
      <c r="OWC169" s="205"/>
      <c r="OWD169" s="205"/>
      <c r="OWE169" s="205"/>
      <c r="OWF169" s="205"/>
      <c r="OWG169" s="205"/>
      <c r="OWH169" s="205"/>
      <c r="OWI169" s="205"/>
      <c r="OWJ169" s="205"/>
      <c r="OWK169" s="205"/>
      <c r="OWL169" s="205"/>
      <c r="OWM169" s="205"/>
      <c r="OWN169" s="205"/>
      <c r="OWO169" s="205"/>
      <c r="OWP169" s="205"/>
      <c r="OWQ169" s="205"/>
      <c r="OWR169" s="205"/>
      <c r="OWS169" s="205"/>
      <c r="OWT169" s="205"/>
      <c r="OWU169" s="205"/>
      <c r="OWV169" s="205"/>
      <c r="OWW169" s="205"/>
      <c r="OWX169" s="205"/>
      <c r="OWY169" s="205"/>
      <c r="OWZ169" s="205"/>
      <c r="OXA169" s="205"/>
      <c r="OXB169" s="205"/>
      <c r="OXC169" s="205"/>
      <c r="OXD169" s="205"/>
      <c r="OXE169" s="205"/>
      <c r="OXF169" s="205"/>
      <c r="OXG169" s="205"/>
      <c r="OXH169" s="205"/>
      <c r="OXI169" s="205"/>
      <c r="OXJ169" s="205"/>
      <c r="OXK169" s="205"/>
      <c r="OXL169" s="205"/>
      <c r="OXM169" s="205"/>
      <c r="OXN169" s="205"/>
      <c r="OXO169" s="205"/>
      <c r="OXP169" s="205"/>
      <c r="OXQ169" s="205"/>
      <c r="OXR169" s="205"/>
      <c r="OXS169" s="205"/>
      <c r="OXT169" s="205"/>
      <c r="OXU169" s="205"/>
      <c r="OXV169" s="205"/>
      <c r="OXW169" s="205"/>
      <c r="OXX169" s="205"/>
      <c r="OXY169" s="205"/>
      <c r="OXZ169" s="205"/>
      <c r="OYA169" s="205"/>
      <c r="OYB169" s="205"/>
      <c r="OYC169" s="205"/>
      <c r="OYD169" s="205"/>
      <c r="OYE169" s="205"/>
      <c r="OYF169" s="205"/>
      <c r="OYG169" s="205"/>
      <c r="OYH169" s="205"/>
      <c r="OYI169" s="205"/>
      <c r="OYJ169" s="205"/>
      <c r="OYK169" s="205"/>
      <c r="OYL169" s="205"/>
      <c r="OYM169" s="205"/>
      <c r="OYN169" s="205"/>
      <c r="OYO169" s="205"/>
      <c r="OYP169" s="205"/>
      <c r="OYQ169" s="205"/>
      <c r="OYR169" s="205"/>
      <c r="OYS169" s="205"/>
      <c r="OYT169" s="205"/>
      <c r="OYU169" s="205"/>
      <c r="OYV169" s="205"/>
      <c r="OYW169" s="205"/>
      <c r="OYX169" s="205"/>
      <c r="OYY169" s="205"/>
      <c r="OYZ169" s="205"/>
      <c r="OZA169" s="205"/>
      <c r="OZB169" s="205"/>
      <c r="OZC169" s="205"/>
      <c r="OZD169" s="205"/>
      <c r="OZE169" s="205"/>
      <c r="OZF169" s="205"/>
      <c r="OZG169" s="205"/>
      <c r="OZH169" s="205"/>
      <c r="OZI169" s="205"/>
      <c r="OZJ169" s="205"/>
      <c r="OZK169" s="205"/>
      <c r="OZL169" s="205"/>
      <c r="OZM169" s="205"/>
      <c r="OZN169" s="205"/>
      <c r="OZO169" s="205"/>
      <c r="OZP169" s="205"/>
      <c r="OZQ169" s="205"/>
      <c r="OZR169" s="205"/>
      <c r="OZS169" s="205"/>
      <c r="OZT169" s="205"/>
      <c r="OZU169" s="205"/>
      <c r="OZV169" s="205"/>
      <c r="OZW169" s="205"/>
      <c r="OZX169" s="205"/>
      <c r="OZY169" s="205"/>
      <c r="OZZ169" s="205"/>
      <c r="PAA169" s="205"/>
      <c r="PAB169" s="205"/>
      <c r="PAC169" s="205"/>
      <c r="PAD169" s="205"/>
      <c r="PAE169" s="205"/>
      <c r="PAF169" s="205"/>
      <c r="PAG169" s="205"/>
      <c r="PAH169" s="205"/>
      <c r="PAI169" s="205"/>
      <c r="PAJ169" s="205"/>
      <c r="PAK169" s="205"/>
      <c r="PAL169" s="205"/>
      <c r="PAM169" s="205"/>
      <c r="PAN169" s="205"/>
      <c r="PAO169" s="205"/>
      <c r="PAP169" s="205"/>
      <c r="PAQ169" s="205"/>
      <c r="PAR169" s="205"/>
      <c r="PAS169" s="205"/>
      <c r="PAT169" s="205"/>
      <c r="PAU169" s="205"/>
      <c r="PAV169" s="205"/>
      <c r="PAW169" s="205"/>
      <c r="PAX169" s="205"/>
      <c r="PAY169" s="205"/>
      <c r="PAZ169" s="205"/>
      <c r="PBA169" s="205"/>
      <c r="PBB169" s="205"/>
      <c r="PBC169" s="205"/>
      <c r="PBD169" s="205"/>
      <c r="PBE169" s="205"/>
      <c r="PBF169" s="205"/>
      <c r="PBG169" s="205"/>
      <c r="PBH169" s="205"/>
      <c r="PBI169" s="205"/>
      <c r="PBJ169" s="205"/>
      <c r="PBK169" s="205"/>
      <c r="PBL169" s="205"/>
      <c r="PBM169" s="205"/>
      <c r="PBN169" s="205"/>
      <c r="PBO169" s="205"/>
      <c r="PBP169" s="205"/>
      <c r="PBQ169" s="205"/>
      <c r="PBR169" s="205"/>
      <c r="PBS169" s="205"/>
      <c r="PBT169" s="205"/>
      <c r="PBU169" s="205"/>
      <c r="PBV169" s="205"/>
      <c r="PBW169" s="205"/>
      <c r="PBX169" s="205"/>
      <c r="PBY169" s="205"/>
      <c r="PBZ169" s="205"/>
      <c r="PCA169" s="205"/>
      <c r="PCB169" s="205"/>
      <c r="PCC169" s="205"/>
      <c r="PCD169" s="205"/>
      <c r="PCE169" s="205"/>
      <c r="PCF169" s="205"/>
      <c r="PCG169" s="205"/>
      <c r="PCH169" s="205"/>
      <c r="PCI169" s="205"/>
      <c r="PCJ169" s="205"/>
      <c r="PCK169" s="205"/>
      <c r="PCL169" s="205"/>
      <c r="PCM169" s="205"/>
      <c r="PCN169" s="205"/>
      <c r="PCO169" s="205"/>
      <c r="PCP169" s="205"/>
      <c r="PCQ169" s="205"/>
      <c r="PCR169" s="205"/>
      <c r="PCS169" s="205"/>
      <c r="PCT169" s="205"/>
      <c r="PCU169" s="205"/>
      <c r="PCV169" s="205"/>
      <c r="PCW169" s="205"/>
      <c r="PCX169" s="205"/>
      <c r="PCY169" s="205"/>
      <c r="PCZ169" s="205"/>
      <c r="PDA169" s="205"/>
      <c r="PDB169" s="205"/>
      <c r="PDC169" s="205"/>
      <c r="PDD169" s="205"/>
      <c r="PDE169" s="205"/>
      <c r="PDF169" s="205"/>
      <c r="PDG169" s="205"/>
      <c r="PDH169" s="205"/>
      <c r="PDI169" s="205"/>
      <c r="PDJ169" s="205"/>
      <c r="PDK169" s="205"/>
      <c r="PDL169" s="205"/>
      <c r="PDM169" s="205"/>
      <c r="PDN169" s="205"/>
      <c r="PDO169" s="205"/>
      <c r="PDP169" s="205"/>
      <c r="PDQ169" s="205"/>
      <c r="PDR169" s="205"/>
      <c r="PDS169" s="205"/>
      <c r="PDT169" s="205"/>
      <c r="PDU169" s="205"/>
      <c r="PDV169" s="205"/>
      <c r="PDW169" s="205"/>
      <c r="PDX169" s="205"/>
      <c r="PDY169" s="205"/>
      <c r="PDZ169" s="205"/>
      <c r="PEA169" s="205"/>
      <c r="PEB169" s="205"/>
      <c r="PEC169" s="205"/>
      <c r="PED169" s="205"/>
      <c r="PEE169" s="205"/>
      <c r="PEF169" s="205"/>
      <c r="PEG169" s="205"/>
      <c r="PEH169" s="205"/>
      <c r="PEI169" s="205"/>
      <c r="PEJ169" s="205"/>
      <c r="PEK169" s="205"/>
      <c r="PEL169" s="205"/>
      <c r="PEM169" s="205"/>
      <c r="PEN169" s="205"/>
      <c r="PEO169" s="205"/>
      <c r="PEP169" s="205"/>
      <c r="PEQ169" s="205"/>
      <c r="PER169" s="205"/>
      <c r="PES169" s="205"/>
      <c r="PET169" s="205"/>
      <c r="PEU169" s="205"/>
      <c r="PEV169" s="205"/>
      <c r="PEW169" s="205"/>
      <c r="PEX169" s="205"/>
      <c r="PEY169" s="205"/>
      <c r="PEZ169" s="205"/>
      <c r="PFA169" s="205"/>
      <c r="PFB169" s="205"/>
      <c r="PFC169" s="205"/>
      <c r="PFD169" s="205"/>
      <c r="PFE169" s="205"/>
      <c r="PFF169" s="205"/>
      <c r="PFG169" s="205"/>
      <c r="PFH169" s="205"/>
      <c r="PFI169" s="205"/>
      <c r="PFJ169" s="205"/>
      <c r="PFK169" s="205"/>
      <c r="PFL169" s="205"/>
      <c r="PFM169" s="205"/>
      <c r="PFN169" s="205"/>
      <c r="PFO169" s="205"/>
      <c r="PFP169" s="205"/>
      <c r="PFQ169" s="205"/>
      <c r="PFR169" s="205"/>
      <c r="PFS169" s="205"/>
      <c r="PFT169" s="205"/>
      <c r="PFU169" s="205"/>
      <c r="PFV169" s="205"/>
      <c r="PFW169" s="205"/>
      <c r="PFX169" s="205"/>
      <c r="PFY169" s="205"/>
      <c r="PFZ169" s="205"/>
      <c r="PGA169" s="205"/>
      <c r="PGB169" s="205"/>
      <c r="PGC169" s="205"/>
      <c r="PGD169" s="205"/>
      <c r="PGE169" s="205"/>
      <c r="PGF169" s="205"/>
      <c r="PGG169" s="205"/>
      <c r="PGH169" s="205"/>
      <c r="PGI169" s="205"/>
      <c r="PGJ169" s="205"/>
      <c r="PGK169" s="205"/>
      <c r="PGL169" s="205"/>
      <c r="PGM169" s="205"/>
      <c r="PGN169" s="205"/>
      <c r="PGO169" s="205"/>
      <c r="PGP169" s="205"/>
      <c r="PGQ169" s="205"/>
      <c r="PGR169" s="205"/>
      <c r="PGS169" s="205"/>
      <c r="PGT169" s="205"/>
      <c r="PGU169" s="205"/>
      <c r="PGV169" s="205"/>
      <c r="PGW169" s="205"/>
      <c r="PGX169" s="205"/>
      <c r="PGY169" s="205"/>
      <c r="PGZ169" s="205"/>
      <c r="PHA169" s="205"/>
      <c r="PHB169" s="205"/>
      <c r="PHC169" s="205"/>
      <c r="PHD169" s="205"/>
      <c r="PHE169" s="205"/>
      <c r="PHF169" s="205"/>
      <c r="PHG169" s="205"/>
      <c r="PHH169" s="205"/>
      <c r="PHI169" s="205"/>
      <c r="PHJ169" s="205"/>
      <c r="PHK169" s="205"/>
      <c r="PHL169" s="205"/>
      <c r="PHM169" s="205"/>
      <c r="PHN169" s="205"/>
      <c r="PHO169" s="205"/>
      <c r="PHP169" s="205"/>
      <c r="PHQ169" s="205"/>
      <c r="PHR169" s="205"/>
      <c r="PHS169" s="205"/>
      <c r="PHT169" s="205"/>
      <c r="PHU169" s="205"/>
      <c r="PHV169" s="205"/>
      <c r="PHW169" s="205"/>
      <c r="PHX169" s="205"/>
      <c r="PHY169" s="205"/>
      <c r="PHZ169" s="205"/>
      <c r="PIA169" s="205"/>
      <c r="PIB169" s="205"/>
      <c r="PIC169" s="205"/>
      <c r="PID169" s="205"/>
      <c r="PIE169" s="205"/>
      <c r="PIF169" s="205"/>
      <c r="PIG169" s="205"/>
      <c r="PIH169" s="205"/>
      <c r="PII169" s="205"/>
      <c r="PIJ169" s="205"/>
      <c r="PIK169" s="205"/>
      <c r="PIL169" s="205"/>
      <c r="PIM169" s="205"/>
      <c r="PIN169" s="205"/>
      <c r="PIO169" s="205"/>
      <c r="PIP169" s="205"/>
      <c r="PIQ169" s="205"/>
      <c r="PIR169" s="205"/>
      <c r="PIS169" s="205"/>
      <c r="PIT169" s="205"/>
      <c r="PIU169" s="205"/>
      <c r="PIV169" s="205"/>
      <c r="PIW169" s="205"/>
      <c r="PIX169" s="205"/>
      <c r="PIY169" s="205"/>
      <c r="PIZ169" s="205"/>
      <c r="PJA169" s="205"/>
      <c r="PJB169" s="205"/>
      <c r="PJC169" s="205"/>
      <c r="PJD169" s="205"/>
      <c r="PJE169" s="205"/>
      <c r="PJF169" s="205"/>
      <c r="PJG169" s="205"/>
      <c r="PJH169" s="205"/>
      <c r="PJI169" s="205"/>
      <c r="PJJ169" s="205"/>
      <c r="PJK169" s="205"/>
      <c r="PJL169" s="205"/>
      <c r="PJM169" s="205"/>
      <c r="PJN169" s="205"/>
      <c r="PJO169" s="205"/>
      <c r="PJP169" s="205"/>
      <c r="PJQ169" s="205"/>
      <c r="PJR169" s="205"/>
      <c r="PJS169" s="205"/>
      <c r="PJT169" s="205"/>
      <c r="PJU169" s="205"/>
      <c r="PJV169" s="205"/>
      <c r="PJW169" s="205"/>
      <c r="PJX169" s="205"/>
      <c r="PJY169" s="205"/>
      <c r="PJZ169" s="205"/>
      <c r="PKA169" s="205"/>
      <c r="PKB169" s="205"/>
      <c r="PKC169" s="205"/>
      <c r="PKD169" s="205"/>
      <c r="PKE169" s="205"/>
      <c r="PKF169" s="205"/>
      <c r="PKG169" s="205"/>
      <c r="PKH169" s="205"/>
      <c r="PKI169" s="205"/>
      <c r="PKJ169" s="205"/>
      <c r="PKK169" s="205"/>
      <c r="PKL169" s="205"/>
      <c r="PKM169" s="205"/>
      <c r="PKN169" s="205"/>
      <c r="PKO169" s="205"/>
      <c r="PKP169" s="205"/>
      <c r="PKQ169" s="205"/>
      <c r="PKR169" s="205"/>
      <c r="PKS169" s="205"/>
      <c r="PKT169" s="205"/>
      <c r="PKU169" s="205"/>
      <c r="PKV169" s="205"/>
      <c r="PKW169" s="205"/>
      <c r="PKX169" s="205"/>
      <c r="PKY169" s="205"/>
      <c r="PKZ169" s="205"/>
      <c r="PLA169" s="205"/>
      <c r="PLB169" s="205"/>
      <c r="PLC169" s="205"/>
      <c r="PLD169" s="205"/>
      <c r="PLE169" s="205"/>
      <c r="PLF169" s="205"/>
      <c r="PLG169" s="205"/>
      <c r="PLH169" s="205"/>
      <c r="PLI169" s="205"/>
      <c r="PLJ169" s="205"/>
      <c r="PLK169" s="205"/>
      <c r="PLL169" s="205"/>
      <c r="PLM169" s="205"/>
      <c r="PLN169" s="205"/>
      <c r="PLO169" s="205"/>
      <c r="PLP169" s="205"/>
      <c r="PLQ169" s="205"/>
      <c r="PLR169" s="205"/>
      <c r="PLS169" s="205"/>
      <c r="PLT169" s="205"/>
      <c r="PLU169" s="205"/>
      <c r="PLV169" s="205"/>
      <c r="PLW169" s="205"/>
      <c r="PLX169" s="205"/>
      <c r="PLY169" s="205"/>
      <c r="PLZ169" s="205"/>
      <c r="PMA169" s="205"/>
      <c r="PMB169" s="205"/>
      <c r="PMC169" s="205"/>
      <c r="PMD169" s="205"/>
      <c r="PME169" s="205"/>
      <c r="PMF169" s="205"/>
      <c r="PMG169" s="205"/>
      <c r="PMH169" s="205"/>
      <c r="PMI169" s="205"/>
      <c r="PMJ169" s="205"/>
      <c r="PMK169" s="205"/>
      <c r="PML169" s="205"/>
      <c r="PMM169" s="205"/>
      <c r="PMN169" s="205"/>
      <c r="PMO169" s="205"/>
      <c r="PMP169" s="205"/>
      <c r="PMQ169" s="205"/>
      <c r="PMR169" s="205"/>
      <c r="PMS169" s="205"/>
      <c r="PMT169" s="205"/>
      <c r="PMU169" s="205"/>
      <c r="PMV169" s="205"/>
      <c r="PMW169" s="205"/>
      <c r="PMX169" s="205"/>
      <c r="PMY169" s="205"/>
      <c r="PMZ169" s="205"/>
      <c r="PNA169" s="205"/>
      <c r="PNB169" s="205"/>
      <c r="PNC169" s="205"/>
      <c r="PND169" s="205"/>
      <c r="PNE169" s="205"/>
      <c r="PNF169" s="205"/>
      <c r="PNG169" s="205"/>
      <c r="PNH169" s="205"/>
      <c r="PNI169" s="205"/>
      <c r="PNJ169" s="205"/>
      <c r="PNK169" s="205"/>
      <c r="PNL169" s="205"/>
      <c r="PNM169" s="205"/>
      <c r="PNN169" s="205"/>
      <c r="PNO169" s="205"/>
      <c r="PNP169" s="205"/>
      <c r="PNQ169" s="205"/>
      <c r="PNR169" s="205"/>
      <c r="PNS169" s="205"/>
      <c r="PNT169" s="205"/>
      <c r="PNU169" s="205"/>
      <c r="PNV169" s="205"/>
      <c r="PNW169" s="205"/>
      <c r="PNX169" s="205"/>
      <c r="PNY169" s="205"/>
      <c r="PNZ169" s="205"/>
      <c r="POA169" s="205"/>
      <c r="POB169" s="205"/>
      <c r="POC169" s="205"/>
      <c r="POD169" s="205"/>
      <c r="POE169" s="205"/>
      <c r="POF169" s="205"/>
      <c r="POG169" s="205"/>
      <c r="POH169" s="205"/>
      <c r="POI169" s="205"/>
      <c r="POJ169" s="205"/>
      <c r="POK169" s="205"/>
      <c r="POL169" s="205"/>
      <c r="POM169" s="205"/>
      <c r="PON169" s="205"/>
      <c r="POO169" s="205"/>
      <c r="POP169" s="205"/>
      <c r="POQ169" s="205"/>
      <c r="POR169" s="205"/>
      <c r="POS169" s="205"/>
      <c r="POT169" s="205"/>
      <c r="POU169" s="205"/>
      <c r="POV169" s="205"/>
      <c r="POW169" s="205"/>
      <c r="POX169" s="205"/>
      <c r="POY169" s="205"/>
      <c r="POZ169" s="205"/>
      <c r="PPA169" s="205"/>
      <c r="PPB169" s="205"/>
      <c r="PPC169" s="205"/>
      <c r="PPD169" s="205"/>
      <c r="PPE169" s="205"/>
      <c r="PPF169" s="205"/>
      <c r="PPG169" s="205"/>
      <c r="PPH169" s="205"/>
      <c r="PPI169" s="205"/>
      <c r="PPJ169" s="205"/>
      <c r="PPK169" s="205"/>
      <c r="PPL169" s="205"/>
      <c r="PPM169" s="205"/>
      <c r="PPN169" s="205"/>
      <c r="PPO169" s="205"/>
      <c r="PPP169" s="205"/>
      <c r="PPQ169" s="205"/>
      <c r="PPR169" s="205"/>
      <c r="PPS169" s="205"/>
      <c r="PPT169" s="205"/>
      <c r="PPU169" s="205"/>
      <c r="PPV169" s="205"/>
      <c r="PPW169" s="205"/>
      <c r="PPX169" s="205"/>
      <c r="PPY169" s="205"/>
      <c r="PPZ169" s="205"/>
      <c r="PQA169" s="205"/>
      <c r="PQB169" s="205"/>
      <c r="PQC169" s="205"/>
      <c r="PQD169" s="205"/>
      <c r="PQE169" s="205"/>
      <c r="PQF169" s="205"/>
      <c r="PQG169" s="205"/>
      <c r="PQH169" s="205"/>
      <c r="PQI169" s="205"/>
      <c r="PQJ169" s="205"/>
      <c r="PQK169" s="205"/>
      <c r="PQL169" s="205"/>
      <c r="PQM169" s="205"/>
      <c r="PQN169" s="205"/>
      <c r="PQO169" s="205"/>
      <c r="PQP169" s="205"/>
      <c r="PQQ169" s="205"/>
      <c r="PQR169" s="205"/>
      <c r="PQS169" s="205"/>
      <c r="PQT169" s="205"/>
      <c r="PQU169" s="205"/>
      <c r="PQV169" s="205"/>
      <c r="PQW169" s="205"/>
      <c r="PQX169" s="205"/>
      <c r="PQY169" s="205"/>
      <c r="PQZ169" s="205"/>
      <c r="PRA169" s="205"/>
      <c r="PRB169" s="205"/>
      <c r="PRC169" s="205"/>
      <c r="PRD169" s="205"/>
      <c r="PRE169" s="205"/>
      <c r="PRF169" s="205"/>
      <c r="PRG169" s="205"/>
      <c r="PRH169" s="205"/>
      <c r="PRI169" s="205"/>
      <c r="PRJ169" s="205"/>
      <c r="PRK169" s="205"/>
      <c r="PRL169" s="205"/>
      <c r="PRM169" s="205"/>
      <c r="PRN169" s="205"/>
      <c r="PRO169" s="205"/>
      <c r="PRP169" s="205"/>
      <c r="PRQ169" s="205"/>
      <c r="PRR169" s="205"/>
      <c r="PRS169" s="205"/>
      <c r="PRT169" s="205"/>
      <c r="PRU169" s="205"/>
      <c r="PRV169" s="205"/>
      <c r="PRW169" s="205"/>
      <c r="PRX169" s="205"/>
      <c r="PRY169" s="205"/>
      <c r="PRZ169" s="205"/>
      <c r="PSA169" s="205"/>
      <c r="PSB169" s="205"/>
      <c r="PSC169" s="205"/>
      <c r="PSD169" s="205"/>
      <c r="PSE169" s="205"/>
      <c r="PSF169" s="205"/>
      <c r="PSG169" s="205"/>
      <c r="PSH169" s="205"/>
      <c r="PSI169" s="205"/>
      <c r="PSJ169" s="205"/>
      <c r="PSK169" s="205"/>
      <c r="PSL169" s="205"/>
      <c r="PSM169" s="205"/>
      <c r="PSN169" s="205"/>
      <c r="PSO169" s="205"/>
      <c r="PSP169" s="205"/>
      <c r="PSQ169" s="205"/>
      <c r="PSR169" s="205"/>
      <c r="PSS169" s="205"/>
      <c r="PST169" s="205"/>
      <c r="PSU169" s="205"/>
      <c r="PSV169" s="205"/>
      <c r="PSW169" s="205"/>
      <c r="PSX169" s="205"/>
      <c r="PSY169" s="205"/>
      <c r="PSZ169" s="205"/>
      <c r="PTA169" s="205"/>
      <c r="PTB169" s="205"/>
      <c r="PTC169" s="205"/>
      <c r="PTD169" s="205"/>
      <c r="PTE169" s="205"/>
      <c r="PTF169" s="205"/>
      <c r="PTG169" s="205"/>
      <c r="PTH169" s="205"/>
      <c r="PTI169" s="205"/>
      <c r="PTJ169" s="205"/>
      <c r="PTK169" s="205"/>
      <c r="PTL169" s="205"/>
      <c r="PTM169" s="205"/>
      <c r="PTN169" s="205"/>
      <c r="PTO169" s="205"/>
      <c r="PTP169" s="205"/>
      <c r="PTQ169" s="205"/>
      <c r="PTR169" s="205"/>
      <c r="PTS169" s="205"/>
      <c r="PTT169" s="205"/>
      <c r="PTU169" s="205"/>
      <c r="PTV169" s="205"/>
      <c r="PTW169" s="205"/>
      <c r="PTX169" s="205"/>
      <c r="PTY169" s="205"/>
      <c r="PTZ169" s="205"/>
      <c r="PUA169" s="205"/>
      <c r="PUB169" s="205"/>
      <c r="PUC169" s="205"/>
      <c r="PUD169" s="205"/>
      <c r="PUE169" s="205"/>
      <c r="PUF169" s="205"/>
      <c r="PUG169" s="205"/>
      <c r="PUH169" s="205"/>
      <c r="PUI169" s="205"/>
      <c r="PUJ169" s="205"/>
      <c r="PUK169" s="205"/>
      <c r="PUL169" s="205"/>
      <c r="PUM169" s="205"/>
      <c r="PUN169" s="205"/>
      <c r="PUO169" s="205"/>
      <c r="PUP169" s="205"/>
      <c r="PUQ169" s="205"/>
      <c r="PUR169" s="205"/>
      <c r="PUS169" s="205"/>
      <c r="PUT169" s="205"/>
      <c r="PUU169" s="205"/>
      <c r="PUV169" s="205"/>
      <c r="PUW169" s="205"/>
      <c r="PUX169" s="205"/>
      <c r="PUY169" s="205"/>
      <c r="PUZ169" s="205"/>
      <c r="PVA169" s="205"/>
      <c r="PVB169" s="205"/>
      <c r="PVC169" s="205"/>
      <c r="PVD169" s="205"/>
      <c r="PVE169" s="205"/>
      <c r="PVF169" s="205"/>
      <c r="PVG169" s="205"/>
      <c r="PVH169" s="205"/>
      <c r="PVI169" s="205"/>
      <c r="PVJ169" s="205"/>
      <c r="PVK169" s="205"/>
      <c r="PVL169" s="205"/>
      <c r="PVM169" s="205"/>
      <c r="PVN169" s="205"/>
      <c r="PVO169" s="205"/>
      <c r="PVP169" s="205"/>
      <c r="PVQ169" s="205"/>
      <c r="PVR169" s="205"/>
      <c r="PVS169" s="205"/>
      <c r="PVT169" s="205"/>
      <c r="PVU169" s="205"/>
      <c r="PVV169" s="205"/>
      <c r="PVW169" s="205"/>
      <c r="PVX169" s="205"/>
      <c r="PVY169" s="205"/>
      <c r="PVZ169" s="205"/>
      <c r="PWA169" s="205"/>
      <c r="PWB169" s="205"/>
      <c r="PWC169" s="205"/>
      <c r="PWD169" s="205"/>
      <c r="PWE169" s="205"/>
      <c r="PWF169" s="205"/>
      <c r="PWG169" s="205"/>
      <c r="PWH169" s="205"/>
      <c r="PWI169" s="205"/>
      <c r="PWJ169" s="205"/>
      <c r="PWK169" s="205"/>
      <c r="PWL169" s="205"/>
      <c r="PWM169" s="205"/>
      <c r="PWN169" s="205"/>
      <c r="PWO169" s="205"/>
      <c r="PWP169" s="205"/>
      <c r="PWQ169" s="205"/>
      <c r="PWR169" s="205"/>
      <c r="PWS169" s="205"/>
      <c r="PWT169" s="205"/>
      <c r="PWU169" s="205"/>
      <c r="PWV169" s="205"/>
      <c r="PWW169" s="205"/>
      <c r="PWX169" s="205"/>
      <c r="PWY169" s="205"/>
      <c r="PWZ169" s="205"/>
      <c r="PXA169" s="205"/>
      <c r="PXB169" s="205"/>
      <c r="PXC169" s="205"/>
      <c r="PXD169" s="205"/>
      <c r="PXE169" s="205"/>
      <c r="PXF169" s="205"/>
      <c r="PXG169" s="205"/>
      <c r="PXH169" s="205"/>
      <c r="PXI169" s="205"/>
      <c r="PXJ169" s="205"/>
      <c r="PXK169" s="205"/>
      <c r="PXL169" s="205"/>
      <c r="PXM169" s="205"/>
      <c r="PXN169" s="205"/>
      <c r="PXO169" s="205"/>
      <c r="PXP169" s="205"/>
      <c r="PXQ169" s="205"/>
      <c r="PXR169" s="205"/>
      <c r="PXS169" s="205"/>
      <c r="PXT169" s="205"/>
      <c r="PXU169" s="205"/>
      <c r="PXV169" s="205"/>
      <c r="PXW169" s="205"/>
      <c r="PXX169" s="205"/>
      <c r="PXY169" s="205"/>
      <c r="PXZ169" s="205"/>
      <c r="PYA169" s="205"/>
      <c r="PYB169" s="205"/>
      <c r="PYC169" s="205"/>
      <c r="PYD169" s="205"/>
      <c r="PYE169" s="205"/>
      <c r="PYF169" s="205"/>
      <c r="PYG169" s="205"/>
      <c r="PYH169" s="205"/>
      <c r="PYI169" s="205"/>
      <c r="PYJ169" s="205"/>
      <c r="PYK169" s="205"/>
      <c r="PYL169" s="205"/>
      <c r="PYM169" s="205"/>
      <c r="PYN169" s="205"/>
      <c r="PYO169" s="205"/>
      <c r="PYP169" s="205"/>
      <c r="PYQ169" s="205"/>
      <c r="PYR169" s="205"/>
      <c r="PYS169" s="205"/>
      <c r="PYT169" s="205"/>
      <c r="PYU169" s="205"/>
      <c r="PYV169" s="205"/>
      <c r="PYW169" s="205"/>
      <c r="PYX169" s="205"/>
      <c r="PYY169" s="205"/>
      <c r="PYZ169" s="205"/>
      <c r="PZA169" s="205"/>
      <c r="PZB169" s="205"/>
      <c r="PZC169" s="205"/>
      <c r="PZD169" s="205"/>
      <c r="PZE169" s="205"/>
      <c r="PZF169" s="205"/>
      <c r="PZG169" s="205"/>
      <c r="PZH169" s="205"/>
      <c r="PZI169" s="205"/>
      <c r="PZJ169" s="205"/>
      <c r="PZK169" s="205"/>
      <c r="PZL169" s="205"/>
      <c r="PZM169" s="205"/>
      <c r="PZN169" s="205"/>
      <c r="PZO169" s="205"/>
      <c r="PZP169" s="205"/>
      <c r="PZQ169" s="205"/>
      <c r="PZR169" s="205"/>
      <c r="PZS169" s="205"/>
      <c r="PZT169" s="205"/>
      <c r="PZU169" s="205"/>
      <c r="PZV169" s="205"/>
      <c r="PZW169" s="205"/>
      <c r="PZX169" s="205"/>
      <c r="PZY169" s="205"/>
      <c r="PZZ169" s="205"/>
      <c r="QAA169" s="205"/>
      <c r="QAB169" s="205"/>
      <c r="QAC169" s="205"/>
      <c r="QAD169" s="205"/>
      <c r="QAE169" s="205"/>
      <c r="QAF169" s="205"/>
      <c r="QAG169" s="205"/>
      <c r="QAH169" s="205"/>
      <c r="QAI169" s="205"/>
      <c r="QAJ169" s="205"/>
      <c r="QAK169" s="205"/>
      <c r="QAL169" s="205"/>
      <c r="QAM169" s="205"/>
      <c r="QAN169" s="205"/>
      <c r="QAO169" s="205"/>
      <c r="QAP169" s="205"/>
      <c r="QAQ169" s="205"/>
      <c r="QAR169" s="205"/>
      <c r="QAS169" s="205"/>
      <c r="QAT169" s="205"/>
      <c r="QAU169" s="205"/>
      <c r="QAV169" s="205"/>
      <c r="QAW169" s="205"/>
      <c r="QAX169" s="205"/>
      <c r="QAY169" s="205"/>
      <c r="QAZ169" s="205"/>
      <c r="QBA169" s="205"/>
      <c r="QBB169" s="205"/>
      <c r="QBC169" s="205"/>
      <c r="QBD169" s="205"/>
      <c r="QBE169" s="205"/>
      <c r="QBF169" s="205"/>
      <c r="QBG169" s="205"/>
      <c r="QBH169" s="205"/>
      <c r="QBI169" s="205"/>
      <c r="QBJ169" s="205"/>
      <c r="QBK169" s="205"/>
      <c r="QBL169" s="205"/>
      <c r="QBM169" s="205"/>
      <c r="QBN169" s="205"/>
      <c r="QBO169" s="205"/>
      <c r="QBP169" s="205"/>
      <c r="QBQ169" s="205"/>
      <c r="QBR169" s="205"/>
      <c r="QBS169" s="205"/>
      <c r="QBT169" s="205"/>
      <c r="QBU169" s="205"/>
      <c r="QBV169" s="205"/>
      <c r="QBW169" s="205"/>
      <c r="QBX169" s="205"/>
      <c r="QBY169" s="205"/>
      <c r="QBZ169" s="205"/>
      <c r="QCA169" s="205"/>
      <c r="QCB169" s="205"/>
      <c r="QCC169" s="205"/>
      <c r="QCD169" s="205"/>
      <c r="QCE169" s="205"/>
      <c r="QCF169" s="205"/>
      <c r="QCG169" s="205"/>
      <c r="QCH169" s="205"/>
      <c r="QCI169" s="205"/>
      <c r="QCJ169" s="205"/>
      <c r="QCK169" s="205"/>
      <c r="QCL169" s="205"/>
      <c r="QCM169" s="205"/>
      <c r="QCN169" s="205"/>
      <c r="QCO169" s="205"/>
      <c r="QCP169" s="205"/>
      <c r="QCQ169" s="205"/>
      <c r="QCR169" s="205"/>
      <c r="QCS169" s="205"/>
      <c r="QCT169" s="205"/>
      <c r="QCU169" s="205"/>
      <c r="QCV169" s="205"/>
      <c r="QCW169" s="205"/>
      <c r="QCX169" s="205"/>
      <c r="QCY169" s="205"/>
      <c r="QCZ169" s="205"/>
      <c r="QDA169" s="205"/>
      <c r="QDB169" s="205"/>
      <c r="QDC169" s="205"/>
      <c r="QDD169" s="205"/>
      <c r="QDE169" s="205"/>
      <c r="QDF169" s="205"/>
      <c r="QDG169" s="205"/>
      <c r="QDH169" s="205"/>
      <c r="QDI169" s="205"/>
      <c r="QDJ169" s="205"/>
      <c r="QDK169" s="205"/>
      <c r="QDL169" s="205"/>
      <c r="QDM169" s="205"/>
      <c r="QDN169" s="205"/>
      <c r="QDO169" s="205"/>
      <c r="QDP169" s="205"/>
      <c r="QDQ169" s="205"/>
      <c r="QDR169" s="205"/>
      <c r="QDS169" s="205"/>
      <c r="QDT169" s="205"/>
      <c r="QDU169" s="205"/>
      <c r="QDV169" s="205"/>
      <c r="QDW169" s="205"/>
      <c r="QDX169" s="205"/>
      <c r="QDY169" s="205"/>
      <c r="QDZ169" s="205"/>
      <c r="QEA169" s="205"/>
      <c r="QEB169" s="205"/>
      <c r="QEC169" s="205"/>
      <c r="QED169" s="205"/>
      <c r="QEE169" s="205"/>
      <c r="QEF169" s="205"/>
      <c r="QEG169" s="205"/>
      <c r="QEH169" s="205"/>
      <c r="QEI169" s="205"/>
      <c r="QEJ169" s="205"/>
      <c r="QEK169" s="205"/>
      <c r="QEL169" s="205"/>
      <c r="QEM169" s="205"/>
      <c r="QEN169" s="205"/>
      <c r="QEO169" s="205"/>
      <c r="QEP169" s="205"/>
      <c r="QEQ169" s="205"/>
      <c r="QER169" s="205"/>
      <c r="QES169" s="205"/>
      <c r="QET169" s="205"/>
      <c r="QEU169" s="205"/>
      <c r="QEV169" s="205"/>
      <c r="QEW169" s="205"/>
      <c r="QEX169" s="205"/>
      <c r="QEY169" s="205"/>
      <c r="QEZ169" s="205"/>
      <c r="QFA169" s="205"/>
      <c r="QFB169" s="205"/>
      <c r="QFC169" s="205"/>
      <c r="QFD169" s="205"/>
      <c r="QFE169" s="205"/>
      <c r="QFF169" s="205"/>
      <c r="QFG169" s="205"/>
      <c r="QFH169" s="205"/>
      <c r="QFI169" s="205"/>
      <c r="QFJ169" s="205"/>
      <c r="QFK169" s="205"/>
      <c r="QFL169" s="205"/>
      <c r="QFM169" s="205"/>
      <c r="QFN169" s="205"/>
      <c r="QFO169" s="205"/>
      <c r="QFP169" s="205"/>
      <c r="QFQ169" s="205"/>
      <c r="QFR169" s="205"/>
      <c r="QFS169" s="205"/>
      <c r="QFT169" s="205"/>
      <c r="QFU169" s="205"/>
      <c r="QFV169" s="205"/>
      <c r="QFW169" s="205"/>
      <c r="QFX169" s="205"/>
      <c r="QFY169" s="205"/>
      <c r="QFZ169" s="205"/>
      <c r="QGA169" s="205"/>
      <c r="QGB169" s="205"/>
      <c r="QGC169" s="205"/>
      <c r="QGD169" s="205"/>
      <c r="QGE169" s="205"/>
      <c r="QGF169" s="205"/>
      <c r="QGG169" s="205"/>
      <c r="QGH169" s="205"/>
      <c r="QGI169" s="205"/>
      <c r="QGJ169" s="205"/>
      <c r="QGK169" s="205"/>
      <c r="QGL169" s="205"/>
      <c r="QGM169" s="205"/>
      <c r="QGN169" s="205"/>
      <c r="QGO169" s="205"/>
      <c r="QGP169" s="205"/>
      <c r="QGQ169" s="205"/>
      <c r="QGR169" s="205"/>
      <c r="QGS169" s="205"/>
      <c r="QGT169" s="205"/>
      <c r="QGU169" s="205"/>
      <c r="QGV169" s="205"/>
      <c r="QGW169" s="205"/>
      <c r="QGX169" s="205"/>
      <c r="QGY169" s="205"/>
      <c r="QGZ169" s="205"/>
      <c r="QHA169" s="205"/>
      <c r="QHB169" s="205"/>
      <c r="QHC169" s="205"/>
      <c r="QHD169" s="205"/>
      <c r="QHE169" s="205"/>
      <c r="QHF169" s="205"/>
      <c r="QHG169" s="205"/>
      <c r="QHH169" s="205"/>
      <c r="QHI169" s="205"/>
      <c r="QHJ169" s="205"/>
      <c r="QHK169" s="205"/>
      <c r="QHL169" s="205"/>
      <c r="QHM169" s="205"/>
      <c r="QHN169" s="205"/>
      <c r="QHO169" s="205"/>
      <c r="QHP169" s="205"/>
      <c r="QHQ169" s="205"/>
      <c r="QHR169" s="205"/>
      <c r="QHS169" s="205"/>
      <c r="QHT169" s="205"/>
      <c r="QHU169" s="205"/>
      <c r="QHV169" s="205"/>
      <c r="QHW169" s="205"/>
      <c r="QHX169" s="205"/>
      <c r="QHY169" s="205"/>
      <c r="QHZ169" s="205"/>
      <c r="QIA169" s="205"/>
      <c r="QIB169" s="205"/>
      <c r="QIC169" s="205"/>
      <c r="QID169" s="205"/>
      <c r="QIE169" s="205"/>
      <c r="QIF169" s="205"/>
      <c r="QIG169" s="205"/>
      <c r="QIH169" s="205"/>
      <c r="QII169" s="205"/>
      <c r="QIJ169" s="205"/>
      <c r="QIK169" s="205"/>
      <c r="QIL169" s="205"/>
      <c r="QIM169" s="205"/>
      <c r="QIN169" s="205"/>
      <c r="QIO169" s="205"/>
      <c r="QIP169" s="205"/>
      <c r="QIQ169" s="205"/>
      <c r="QIR169" s="205"/>
      <c r="QIS169" s="205"/>
      <c r="QIT169" s="205"/>
      <c r="QIU169" s="205"/>
      <c r="QIV169" s="205"/>
      <c r="QIW169" s="205"/>
      <c r="QIX169" s="205"/>
      <c r="QIY169" s="205"/>
      <c r="QIZ169" s="205"/>
      <c r="QJA169" s="205"/>
      <c r="QJB169" s="205"/>
      <c r="QJC169" s="205"/>
      <c r="QJD169" s="205"/>
      <c r="QJE169" s="205"/>
      <c r="QJF169" s="205"/>
      <c r="QJG169" s="205"/>
      <c r="QJH169" s="205"/>
      <c r="QJI169" s="205"/>
      <c r="QJJ169" s="205"/>
      <c r="QJK169" s="205"/>
      <c r="QJL169" s="205"/>
      <c r="QJM169" s="205"/>
      <c r="QJN169" s="205"/>
      <c r="QJO169" s="205"/>
      <c r="QJP169" s="205"/>
      <c r="QJQ169" s="205"/>
      <c r="QJR169" s="205"/>
      <c r="QJS169" s="205"/>
      <c r="QJT169" s="205"/>
      <c r="QJU169" s="205"/>
      <c r="QJV169" s="205"/>
      <c r="QJW169" s="205"/>
      <c r="QJX169" s="205"/>
      <c r="QJY169" s="205"/>
      <c r="QJZ169" s="205"/>
      <c r="QKA169" s="205"/>
      <c r="QKB169" s="205"/>
      <c r="QKC169" s="205"/>
      <c r="QKD169" s="205"/>
      <c r="QKE169" s="205"/>
      <c r="QKF169" s="205"/>
      <c r="QKG169" s="205"/>
      <c r="QKH169" s="205"/>
      <c r="QKI169" s="205"/>
      <c r="QKJ169" s="205"/>
      <c r="QKK169" s="205"/>
      <c r="QKL169" s="205"/>
      <c r="QKM169" s="205"/>
      <c r="QKN169" s="205"/>
      <c r="QKO169" s="205"/>
      <c r="QKP169" s="205"/>
      <c r="QKQ169" s="205"/>
      <c r="QKR169" s="205"/>
      <c r="QKS169" s="205"/>
      <c r="QKT169" s="205"/>
      <c r="QKU169" s="205"/>
      <c r="QKV169" s="205"/>
      <c r="QKW169" s="205"/>
      <c r="QKX169" s="205"/>
      <c r="QKY169" s="205"/>
      <c r="QKZ169" s="205"/>
      <c r="QLA169" s="205"/>
      <c r="QLB169" s="205"/>
      <c r="QLC169" s="205"/>
      <c r="QLD169" s="205"/>
      <c r="QLE169" s="205"/>
      <c r="QLF169" s="205"/>
      <c r="QLG169" s="205"/>
      <c r="QLH169" s="205"/>
      <c r="QLI169" s="205"/>
      <c r="QLJ169" s="205"/>
      <c r="QLK169" s="205"/>
      <c r="QLL169" s="205"/>
      <c r="QLM169" s="205"/>
      <c r="QLN169" s="205"/>
      <c r="QLO169" s="205"/>
      <c r="QLP169" s="205"/>
      <c r="QLQ169" s="205"/>
      <c r="QLR169" s="205"/>
      <c r="QLS169" s="205"/>
      <c r="QLT169" s="205"/>
      <c r="QLU169" s="205"/>
      <c r="QLV169" s="205"/>
      <c r="QLW169" s="205"/>
      <c r="QLX169" s="205"/>
      <c r="QLY169" s="205"/>
      <c r="QLZ169" s="205"/>
      <c r="QMA169" s="205"/>
      <c r="QMB169" s="205"/>
      <c r="QMC169" s="205"/>
      <c r="QMD169" s="205"/>
      <c r="QME169" s="205"/>
      <c r="QMF169" s="205"/>
      <c r="QMG169" s="205"/>
      <c r="QMH169" s="205"/>
      <c r="QMI169" s="205"/>
      <c r="QMJ169" s="205"/>
      <c r="QMK169" s="205"/>
      <c r="QML169" s="205"/>
      <c r="QMM169" s="205"/>
      <c r="QMN169" s="205"/>
      <c r="QMO169" s="205"/>
      <c r="QMP169" s="205"/>
      <c r="QMQ169" s="205"/>
      <c r="QMR169" s="205"/>
      <c r="QMS169" s="205"/>
      <c r="QMT169" s="205"/>
      <c r="QMU169" s="205"/>
      <c r="QMV169" s="205"/>
      <c r="QMW169" s="205"/>
      <c r="QMX169" s="205"/>
      <c r="QMY169" s="205"/>
      <c r="QMZ169" s="205"/>
      <c r="QNA169" s="205"/>
      <c r="QNB169" s="205"/>
      <c r="QNC169" s="205"/>
      <c r="QND169" s="205"/>
      <c r="QNE169" s="205"/>
      <c r="QNF169" s="205"/>
      <c r="QNG169" s="205"/>
      <c r="QNH169" s="205"/>
      <c r="QNI169" s="205"/>
      <c r="QNJ169" s="205"/>
      <c r="QNK169" s="205"/>
      <c r="QNL169" s="205"/>
      <c r="QNM169" s="205"/>
      <c r="QNN169" s="205"/>
      <c r="QNO169" s="205"/>
      <c r="QNP169" s="205"/>
      <c r="QNQ169" s="205"/>
      <c r="QNR169" s="205"/>
      <c r="QNS169" s="205"/>
      <c r="QNT169" s="205"/>
      <c r="QNU169" s="205"/>
      <c r="QNV169" s="205"/>
      <c r="QNW169" s="205"/>
      <c r="QNX169" s="205"/>
      <c r="QNY169" s="205"/>
      <c r="QNZ169" s="205"/>
      <c r="QOA169" s="205"/>
      <c r="QOB169" s="205"/>
      <c r="QOC169" s="205"/>
      <c r="QOD169" s="205"/>
      <c r="QOE169" s="205"/>
      <c r="QOF169" s="205"/>
      <c r="QOG169" s="205"/>
      <c r="QOH169" s="205"/>
      <c r="QOI169" s="205"/>
      <c r="QOJ169" s="205"/>
      <c r="QOK169" s="205"/>
      <c r="QOL169" s="205"/>
      <c r="QOM169" s="205"/>
      <c r="QON169" s="205"/>
      <c r="QOO169" s="205"/>
      <c r="QOP169" s="205"/>
      <c r="QOQ169" s="205"/>
      <c r="QOR169" s="205"/>
      <c r="QOS169" s="205"/>
      <c r="QOT169" s="205"/>
      <c r="QOU169" s="205"/>
      <c r="QOV169" s="205"/>
      <c r="QOW169" s="205"/>
      <c r="QOX169" s="205"/>
      <c r="QOY169" s="205"/>
      <c r="QOZ169" s="205"/>
      <c r="QPA169" s="205"/>
      <c r="QPB169" s="205"/>
      <c r="QPC169" s="205"/>
      <c r="QPD169" s="205"/>
      <c r="QPE169" s="205"/>
      <c r="QPF169" s="205"/>
      <c r="QPG169" s="205"/>
      <c r="QPH169" s="205"/>
      <c r="QPI169" s="205"/>
      <c r="QPJ169" s="205"/>
      <c r="QPK169" s="205"/>
      <c r="QPL169" s="205"/>
      <c r="QPM169" s="205"/>
      <c r="QPN169" s="205"/>
      <c r="QPO169" s="205"/>
      <c r="QPP169" s="205"/>
      <c r="QPQ169" s="205"/>
      <c r="QPR169" s="205"/>
      <c r="QPS169" s="205"/>
      <c r="QPT169" s="205"/>
      <c r="QPU169" s="205"/>
      <c r="QPV169" s="205"/>
      <c r="QPW169" s="205"/>
      <c r="QPX169" s="205"/>
      <c r="QPY169" s="205"/>
      <c r="QPZ169" s="205"/>
      <c r="QQA169" s="205"/>
      <c r="QQB169" s="205"/>
      <c r="QQC169" s="205"/>
      <c r="QQD169" s="205"/>
      <c r="QQE169" s="205"/>
      <c r="QQF169" s="205"/>
      <c r="QQG169" s="205"/>
      <c r="QQH169" s="205"/>
      <c r="QQI169" s="205"/>
      <c r="QQJ169" s="205"/>
      <c r="QQK169" s="205"/>
      <c r="QQL169" s="205"/>
      <c r="QQM169" s="205"/>
      <c r="QQN169" s="205"/>
      <c r="QQO169" s="205"/>
      <c r="QQP169" s="205"/>
      <c r="QQQ169" s="205"/>
      <c r="QQR169" s="205"/>
      <c r="QQS169" s="205"/>
      <c r="QQT169" s="205"/>
      <c r="QQU169" s="205"/>
      <c r="QQV169" s="205"/>
      <c r="QQW169" s="205"/>
      <c r="QQX169" s="205"/>
      <c r="QQY169" s="205"/>
      <c r="QQZ169" s="205"/>
      <c r="QRA169" s="205"/>
      <c r="QRB169" s="205"/>
      <c r="QRC169" s="205"/>
      <c r="QRD169" s="205"/>
      <c r="QRE169" s="205"/>
      <c r="QRF169" s="205"/>
      <c r="QRG169" s="205"/>
      <c r="QRH169" s="205"/>
      <c r="QRI169" s="205"/>
      <c r="QRJ169" s="205"/>
      <c r="QRK169" s="205"/>
      <c r="QRL169" s="205"/>
      <c r="QRM169" s="205"/>
      <c r="QRN169" s="205"/>
      <c r="QRO169" s="205"/>
      <c r="QRP169" s="205"/>
      <c r="QRQ169" s="205"/>
      <c r="QRR169" s="205"/>
      <c r="QRS169" s="205"/>
      <c r="QRT169" s="205"/>
      <c r="QRU169" s="205"/>
      <c r="QRV169" s="205"/>
      <c r="QRW169" s="205"/>
      <c r="QRX169" s="205"/>
      <c r="QRY169" s="205"/>
      <c r="QRZ169" s="205"/>
      <c r="QSA169" s="205"/>
      <c r="QSB169" s="205"/>
      <c r="QSC169" s="205"/>
      <c r="QSD169" s="205"/>
      <c r="QSE169" s="205"/>
      <c r="QSF169" s="205"/>
      <c r="QSG169" s="205"/>
      <c r="QSH169" s="205"/>
      <c r="QSI169" s="205"/>
      <c r="QSJ169" s="205"/>
      <c r="QSK169" s="205"/>
      <c r="QSL169" s="205"/>
      <c r="QSM169" s="205"/>
      <c r="QSN169" s="205"/>
      <c r="QSO169" s="205"/>
      <c r="QSP169" s="205"/>
      <c r="QSQ169" s="205"/>
      <c r="QSR169" s="205"/>
      <c r="QSS169" s="205"/>
      <c r="QST169" s="205"/>
      <c r="QSU169" s="205"/>
      <c r="QSV169" s="205"/>
      <c r="QSW169" s="205"/>
      <c r="QSX169" s="205"/>
      <c r="QSY169" s="205"/>
      <c r="QSZ169" s="205"/>
      <c r="QTA169" s="205"/>
      <c r="QTB169" s="205"/>
      <c r="QTC169" s="205"/>
      <c r="QTD169" s="205"/>
      <c r="QTE169" s="205"/>
      <c r="QTF169" s="205"/>
      <c r="QTG169" s="205"/>
      <c r="QTH169" s="205"/>
      <c r="QTI169" s="205"/>
      <c r="QTJ169" s="205"/>
      <c r="QTK169" s="205"/>
      <c r="QTL169" s="205"/>
      <c r="QTM169" s="205"/>
      <c r="QTN169" s="205"/>
      <c r="QTO169" s="205"/>
      <c r="QTP169" s="205"/>
      <c r="QTQ169" s="205"/>
      <c r="QTR169" s="205"/>
      <c r="QTS169" s="205"/>
      <c r="QTT169" s="205"/>
      <c r="QTU169" s="205"/>
      <c r="QTV169" s="205"/>
      <c r="QTW169" s="205"/>
      <c r="QTX169" s="205"/>
      <c r="QTY169" s="205"/>
      <c r="QTZ169" s="205"/>
      <c r="QUA169" s="205"/>
      <c r="QUB169" s="205"/>
      <c r="QUC169" s="205"/>
      <c r="QUD169" s="205"/>
      <c r="QUE169" s="205"/>
      <c r="QUF169" s="205"/>
      <c r="QUG169" s="205"/>
      <c r="QUH169" s="205"/>
      <c r="QUI169" s="205"/>
      <c r="QUJ169" s="205"/>
      <c r="QUK169" s="205"/>
      <c r="QUL169" s="205"/>
      <c r="QUM169" s="205"/>
      <c r="QUN169" s="205"/>
      <c r="QUO169" s="205"/>
      <c r="QUP169" s="205"/>
      <c r="QUQ169" s="205"/>
      <c r="QUR169" s="205"/>
      <c r="QUS169" s="205"/>
      <c r="QUT169" s="205"/>
      <c r="QUU169" s="205"/>
      <c r="QUV169" s="205"/>
      <c r="QUW169" s="205"/>
      <c r="QUX169" s="205"/>
      <c r="QUY169" s="205"/>
      <c r="QUZ169" s="205"/>
      <c r="QVA169" s="205"/>
      <c r="QVB169" s="205"/>
      <c r="QVC169" s="205"/>
      <c r="QVD169" s="205"/>
      <c r="QVE169" s="205"/>
      <c r="QVF169" s="205"/>
      <c r="QVG169" s="205"/>
      <c r="QVH169" s="205"/>
      <c r="QVI169" s="205"/>
      <c r="QVJ169" s="205"/>
      <c r="QVK169" s="205"/>
      <c r="QVL169" s="205"/>
      <c r="QVM169" s="205"/>
      <c r="QVN169" s="205"/>
      <c r="QVO169" s="205"/>
      <c r="QVP169" s="205"/>
      <c r="QVQ169" s="205"/>
      <c r="QVR169" s="205"/>
      <c r="QVS169" s="205"/>
      <c r="QVT169" s="205"/>
      <c r="QVU169" s="205"/>
      <c r="QVV169" s="205"/>
      <c r="QVW169" s="205"/>
      <c r="QVX169" s="205"/>
      <c r="QVY169" s="205"/>
      <c r="QVZ169" s="205"/>
      <c r="QWA169" s="205"/>
      <c r="QWB169" s="205"/>
      <c r="QWC169" s="205"/>
      <c r="QWD169" s="205"/>
      <c r="QWE169" s="205"/>
      <c r="QWF169" s="205"/>
      <c r="QWG169" s="205"/>
      <c r="QWH169" s="205"/>
      <c r="QWI169" s="205"/>
      <c r="QWJ169" s="205"/>
      <c r="QWK169" s="205"/>
      <c r="QWL169" s="205"/>
      <c r="QWM169" s="205"/>
      <c r="QWN169" s="205"/>
      <c r="QWO169" s="205"/>
      <c r="QWP169" s="205"/>
      <c r="QWQ169" s="205"/>
      <c r="QWR169" s="205"/>
      <c r="QWS169" s="205"/>
      <c r="QWT169" s="205"/>
      <c r="QWU169" s="205"/>
      <c r="QWV169" s="205"/>
      <c r="QWW169" s="205"/>
      <c r="QWX169" s="205"/>
      <c r="QWY169" s="205"/>
      <c r="QWZ169" s="205"/>
      <c r="QXA169" s="205"/>
      <c r="QXB169" s="205"/>
      <c r="QXC169" s="205"/>
      <c r="QXD169" s="205"/>
      <c r="QXE169" s="205"/>
      <c r="QXF169" s="205"/>
      <c r="QXG169" s="205"/>
      <c r="QXH169" s="205"/>
      <c r="QXI169" s="205"/>
      <c r="QXJ169" s="205"/>
      <c r="QXK169" s="205"/>
      <c r="QXL169" s="205"/>
      <c r="QXM169" s="205"/>
      <c r="QXN169" s="205"/>
      <c r="QXO169" s="205"/>
      <c r="QXP169" s="205"/>
      <c r="QXQ169" s="205"/>
      <c r="QXR169" s="205"/>
      <c r="QXS169" s="205"/>
      <c r="QXT169" s="205"/>
      <c r="QXU169" s="205"/>
      <c r="QXV169" s="205"/>
      <c r="QXW169" s="205"/>
      <c r="QXX169" s="205"/>
      <c r="QXY169" s="205"/>
      <c r="QXZ169" s="205"/>
      <c r="QYA169" s="205"/>
      <c r="QYB169" s="205"/>
      <c r="QYC169" s="205"/>
      <c r="QYD169" s="205"/>
      <c r="QYE169" s="205"/>
      <c r="QYF169" s="205"/>
      <c r="QYG169" s="205"/>
      <c r="QYH169" s="205"/>
      <c r="QYI169" s="205"/>
      <c r="QYJ169" s="205"/>
      <c r="QYK169" s="205"/>
      <c r="QYL169" s="205"/>
      <c r="QYM169" s="205"/>
      <c r="QYN169" s="205"/>
      <c r="QYO169" s="205"/>
      <c r="QYP169" s="205"/>
      <c r="QYQ169" s="205"/>
      <c r="QYR169" s="205"/>
      <c r="QYS169" s="205"/>
      <c r="QYT169" s="205"/>
      <c r="QYU169" s="205"/>
      <c r="QYV169" s="205"/>
      <c r="QYW169" s="205"/>
      <c r="QYX169" s="205"/>
      <c r="QYY169" s="205"/>
      <c r="QYZ169" s="205"/>
      <c r="QZA169" s="205"/>
      <c r="QZB169" s="205"/>
      <c r="QZC169" s="205"/>
      <c r="QZD169" s="205"/>
      <c r="QZE169" s="205"/>
      <c r="QZF169" s="205"/>
      <c r="QZG169" s="205"/>
      <c r="QZH169" s="205"/>
      <c r="QZI169" s="205"/>
      <c r="QZJ169" s="205"/>
      <c r="QZK169" s="205"/>
      <c r="QZL169" s="205"/>
      <c r="QZM169" s="205"/>
      <c r="QZN169" s="205"/>
      <c r="QZO169" s="205"/>
      <c r="QZP169" s="205"/>
      <c r="QZQ169" s="205"/>
      <c r="QZR169" s="205"/>
      <c r="QZS169" s="205"/>
      <c r="QZT169" s="205"/>
      <c r="QZU169" s="205"/>
      <c r="QZV169" s="205"/>
      <c r="QZW169" s="205"/>
      <c r="QZX169" s="205"/>
      <c r="QZY169" s="205"/>
      <c r="QZZ169" s="205"/>
      <c r="RAA169" s="205"/>
      <c r="RAB169" s="205"/>
      <c r="RAC169" s="205"/>
      <c r="RAD169" s="205"/>
      <c r="RAE169" s="205"/>
      <c r="RAF169" s="205"/>
      <c r="RAG169" s="205"/>
      <c r="RAH169" s="205"/>
      <c r="RAI169" s="205"/>
      <c r="RAJ169" s="205"/>
      <c r="RAK169" s="205"/>
      <c r="RAL169" s="205"/>
      <c r="RAM169" s="205"/>
      <c r="RAN169" s="205"/>
      <c r="RAO169" s="205"/>
      <c r="RAP169" s="205"/>
      <c r="RAQ169" s="205"/>
      <c r="RAR169" s="205"/>
      <c r="RAS169" s="205"/>
      <c r="RAT169" s="205"/>
      <c r="RAU169" s="205"/>
      <c r="RAV169" s="205"/>
      <c r="RAW169" s="205"/>
      <c r="RAX169" s="205"/>
      <c r="RAY169" s="205"/>
      <c r="RAZ169" s="205"/>
      <c r="RBA169" s="205"/>
      <c r="RBB169" s="205"/>
      <c r="RBC169" s="205"/>
      <c r="RBD169" s="205"/>
      <c r="RBE169" s="205"/>
      <c r="RBF169" s="205"/>
      <c r="RBG169" s="205"/>
      <c r="RBH169" s="205"/>
      <c r="RBI169" s="205"/>
      <c r="RBJ169" s="205"/>
      <c r="RBK169" s="205"/>
      <c r="RBL169" s="205"/>
      <c r="RBM169" s="205"/>
      <c r="RBN169" s="205"/>
      <c r="RBO169" s="205"/>
      <c r="RBP169" s="205"/>
      <c r="RBQ169" s="205"/>
      <c r="RBR169" s="205"/>
      <c r="RBS169" s="205"/>
      <c r="RBT169" s="205"/>
      <c r="RBU169" s="205"/>
      <c r="RBV169" s="205"/>
      <c r="RBW169" s="205"/>
      <c r="RBX169" s="205"/>
      <c r="RBY169" s="205"/>
      <c r="RBZ169" s="205"/>
      <c r="RCA169" s="205"/>
      <c r="RCB169" s="205"/>
      <c r="RCC169" s="205"/>
      <c r="RCD169" s="205"/>
      <c r="RCE169" s="205"/>
      <c r="RCF169" s="205"/>
      <c r="RCG169" s="205"/>
      <c r="RCH169" s="205"/>
      <c r="RCI169" s="205"/>
      <c r="RCJ169" s="205"/>
      <c r="RCK169" s="205"/>
      <c r="RCL169" s="205"/>
      <c r="RCM169" s="205"/>
      <c r="RCN169" s="205"/>
      <c r="RCO169" s="205"/>
      <c r="RCP169" s="205"/>
      <c r="RCQ169" s="205"/>
      <c r="RCR169" s="205"/>
      <c r="RCS169" s="205"/>
      <c r="RCT169" s="205"/>
      <c r="RCU169" s="205"/>
      <c r="RCV169" s="205"/>
      <c r="RCW169" s="205"/>
      <c r="RCX169" s="205"/>
      <c r="RCY169" s="205"/>
      <c r="RCZ169" s="205"/>
      <c r="RDA169" s="205"/>
      <c r="RDB169" s="205"/>
      <c r="RDC169" s="205"/>
      <c r="RDD169" s="205"/>
      <c r="RDE169" s="205"/>
      <c r="RDF169" s="205"/>
      <c r="RDG169" s="205"/>
      <c r="RDH169" s="205"/>
      <c r="RDI169" s="205"/>
      <c r="RDJ169" s="205"/>
      <c r="RDK169" s="205"/>
      <c r="RDL169" s="205"/>
      <c r="RDM169" s="205"/>
      <c r="RDN169" s="205"/>
      <c r="RDO169" s="205"/>
      <c r="RDP169" s="205"/>
      <c r="RDQ169" s="205"/>
      <c r="RDR169" s="205"/>
      <c r="RDS169" s="205"/>
      <c r="RDT169" s="205"/>
      <c r="RDU169" s="205"/>
      <c r="RDV169" s="205"/>
      <c r="RDW169" s="205"/>
      <c r="RDX169" s="205"/>
      <c r="RDY169" s="205"/>
      <c r="RDZ169" s="205"/>
      <c r="REA169" s="205"/>
      <c r="REB169" s="205"/>
      <c r="REC169" s="205"/>
      <c r="RED169" s="205"/>
      <c r="REE169" s="205"/>
      <c r="REF169" s="205"/>
      <c r="REG169" s="205"/>
      <c r="REH169" s="205"/>
      <c r="REI169" s="205"/>
      <c r="REJ169" s="205"/>
      <c r="REK169" s="205"/>
      <c r="REL169" s="205"/>
      <c r="REM169" s="205"/>
      <c r="REN169" s="205"/>
      <c r="REO169" s="205"/>
      <c r="REP169" s="205"/>
      <c r="REQ169" s="205"/>
      <c r="RER169" s="205"/>
      <c r="RES169" s="205"/>
      <c r="RET169" s="205"/>
      <c r="REU169" s="205"/>
      <c r="REV169" s="205"/>
      <c r="REW169" s="205"/>
      <c r="REX169" s="205"/>
      <c r="REY169" s="205"/>
      <c r="REZ169" s="205"/>
      <c r="RFA169" s="205"/>
      <c r="RFB169" s="205"/>
      <c r="RFC169" s="205"/>
      <c r="RFD169" s="205"/>
      <c r="RFE169" s="205"/>
      <c r="RFF169" s="205"/>
      <c r="RFG169" s="205"/>
      <c r="RFH169" s="205"/>
      <c r="RFI169" s="205"/>
      <c r="RFJ169" s="205"/>
      <c r="RFK169" s="205"/>
      <c r="RFL169" s="205"/>
      <c r="RFM169" s="205"/>
      <c r="RFN169" s="205"/>
      <c r="RFO169" s="205"/>
      <c r="RFP169" s="205"/>
      <c r="RFQ169" s="205"/>
      <c r="RFR169" s="205"/>
      <c r="RFS169" s="205"/>
      <c r="RFT169" s="205"/>
      <c r="RFU169" s="205"/>
      <c r="RFV169" s="205"/>
      <c r="RFW169" s="205"/>
      <c r="RFX169" s="205"/>
      <c r="RFY169" s="205"/>
      <c r="RFZ169" s="205"/>
      <c r="RGA169" s="205"/>
      <c r="RGB169" s="205"/>
      <c r="RGC169" s="205"/>
      <c r="RGD169" s="205"/>
      <c r="RGE169" s="205"/>
      <c r="RGF169" s="205"/>
      <c r="RGG169" s="205"/>
      <c r="RGH169" s="205"/>
      <c r="RGI169" s="205"/>
      <c r="RGJ169" s="205"/>
      <c r="RGK169" s="205"/>
      <c r="RGL169" s="205"/>
      <c r="RGM169" s="205"/>
      <c r="RGN169" s="205"/>
      <c r="RGO169" s="205"/>
      <c r="RGP169" s="205"/>
      <c r="RGQ169" s="205"/>
      <c r="RGR169" s="205"/>
      <c r="RGS169" s="205"/>
      <c r="RGT169" s="205"/>
      <c r="RGU169" s="205"/>
      <c r="RGV169" s="205"/>
      <c r="RGW169" s="205"/>
      <c r="RGX169" s="205"/>
      <c r="RGY169" s="205"/>
      <c r="RGZ169" s="205"/>
      <c r="RHA169" s="205"/>
      <c r="RHB169" s="205"/>
      <c r="RHC169" s="205"/>
      <c r="RHD169" s="205"/>
      <c r="RHE169" s="205"/>
      <c r="RHF169" s="205"/>
      <c r="RHG169" s="205"/>
      <c r="RHH169" s="205"/>
      <c r="RHI169" s="205"/>
      <c r="RHJ169" s="205"/>
      <c r="RHK169" s="205"/>
      <c r="RHL169" s="205"/>
      <c r="RHM169" s="205"/>
      <c r="RHN169" s="205"/>
      <c r="RHO169" s="205"/>
      <c r="RHP169" s="205"/>
      <c r="RHQ169" s="205"/>
      <c r="RHR169" s="205"/>
      <c r="RHS169" s="205"/>
      <c r="RHT169" s="205"/>
      <c r="RHU169" s="205"/>
      <c r="RHV169" s="205"/>
      <c r="RHW169" s="205"/>
      <c r="RHX169" s="205"/>
      <c r="RHY169" s="205"/>
      <c r="RHZ169" s="205"/>
      <c r="RIA169" s="205"/>
      <c r="RIB169" s="205"/>
      <c r="RIC169" s="205"/>
      <c r="RID169" s="205"/>
      <c r="RIE169" s="205"/>
      <c r="RIF169" s="205"/>
      <c r="RIG169" s="205"/>
      <c r="RIH169" s="205"/>
      <c r="RII169" s="205"/>
      <c r="RIJ169" s="205"/>
      <c r="RIK169" s="205"/>
      <c r="RIL169" s="205"/>
      <c r="RIM169" s="205"/>
      <c r="RIN169" s="205"/>
      <c r="RIO169" s="205"/>
      <c r="RIP169" s="205"/>
      <c r="RIQ169" s="205"/>
      <c r="RIR169" s="205"/>
      <c r="RIS169" s="205"/>
      <c r="RIT169" s="205"/>
      <c r="RIU169" s="205"/>
      <c r="RIV169" s="205"/>
      <c r="RIW169" s="205"/>
      <c r="RIX169" s="205"/>
      <c r="RIY169" s="205"/>
      <c r="RIZ169" s="205"/>
      <c r="RJA169" s="205"/>
      <c r="RJB169" s="205"/>
      <c r="RJC169" s="205"/>
      <c r="RJD169" s="205"/>
      <c r="RJE169" s="205"/>
      <c r="RJF169" s="205"/>
      <c r="RJG169" s="205"/>
      <c r="RJH169" s="205"/>
      <c r="RJI169" s="205"/>
      <c r="RJJ169" s="205"/>
      <c r="RJK169" s="205"/>
      <c r="RJL169" s="205"/>
      <c r="RJM169" s="205"/>
      <c r="RJN169" s="205"/>
      <c r="RJO169" s="205"/>
      <c r="RJP169" s="205"/>
      <c r="RJQ169" s="205"/>
      <c r="RJR169" s="205"/>
      <c r="RJS169" s="205"/>
      <c r="RJT169" s="205"/>
      <c r="RJU169" s="205"/>
      <c r="RJV169" s="205"/>
      <c r="RJW169" s="205"/>
      <c r="RJX169" s="205"/>
      <c r="RJY169" s="205"/>
      <c r="RJZ169" s="205"/>
      <c r="RKA169" s="205"/>
      <c r="RKB169" s="205"/>
      <c r="RKC169" s="205"/>
      <c r="RKD169" s="205"/>
      <c r="RKE169" s="205"/>
      <c r="RKF169" s="205"/>
      <c r="RKG169" s="205"/>
      <c r="RKH169" s="205"/>
      <c r="RKI169" s="205"/>
      <c r="RKJ169" s="205"/>
      <c r="RKK169" s="205"/>
      <c r="RKL169" s="205"/>
      <c r="RKM169" s="205"/>
      <c r="RKN169" s="205"/>
      <c r="RKO169" s="205"/>
      <c r="RKP169" s="205"/>
      <c r="RKQ169" s="205"/>
      <c r="RKR169" s="205"/>
      <c r="RKS169" s="205"/>
      <c r="RKT169" s="205"/>
      <c r="RKU169" s="205"/>
      <c r="RKV169" s="205"/>
      <c r="RKW169" s="205"/>
      <c r="RKX169" s="205"/>
      <c r="RKY169" s="205"/>
      <c r="RKZ169" s="205"/>
      <c r="RLA169" s="205"/>
      <c r="RLB169" s="205"/>
      <c r="RLC169" s="205"/>
      <c r="RLD169" s="205"/>
      <c r="RLE169" s="205"/>
      <c r="RLF169" s="205"/>
      <c r="RLG169" s="205"/>
      <c r="RLH169" s="205"/>
      <c r="RLI169" s="205"/>
      <c r="RLJ169" s="205"/>
      <c r="RLK169" s="205"/>
      <c r="RLL169" s="205"/>
      <c r="RLM169" s="205"/>
      <c r="RLN169" s="205"/>
      <c r="RLO169" s="205"/>
      <c r="RLP169" s="205"/>
      <c r="RLQ169" s="205"/>
      <c r="RLR169" s="205"/>
      <c r="RLS169" s="205"/>
      <c r="RLT169" s="205"/>
      <c r="RLU169" s="205"/>
      <c r="RLV169" s="205"/>
      <c r="RLW169" s="205"/>
      <c r="RLX169" s="205"/>
      <c r="RLY169" s="205"/>
      <c r="RLZ169" s="205"/>
      <c r="RMA169" s="205"/>
      <c r="RMB169" s="205"/>
      <c r="RMC169" s="205"/>
      <c r="RMD169" s="205"/>
      <c r="RME169" s="205"/>
      <c r="RMF169" s="205"/>
      <c r="RMG169" s="205"/>
      <c r="RMH169" s="205"/>
      <c r="RMI169" s="205"/>
      <c r="RMJ169" s="205"/>
      <c r="RMK169" s="205"/>
      <c r="RML169" s="205"/>
      <c r="RMM169" s="205"/>
      <c r="RMN169" s="205"/>
      <c r="RMO169" s="205"/>
      <c r="RMP169" s="205"/>
      <c r="RMQ169" s="205"/>
      <c r="RMR169" s="205"/>
      <c r="RMS169" s="205"/>
      <c r="RMT169" s="205"/>
      <c r="RMU169" s="205"/>
      <c r="RMV169" s="205"/>
      <c r="RMW169" s="205"/>
      <c r="RMX169" s="205"/>
      <c r="RMY169" s="205"/>
      <c r="RMZ169" s="205"/>
      <c r="RNA169" s="205"/>
      <c r="RNB169" s="205"/>
      <c r="RNC169" s="205"/>
      <c r="RND169" s="205"/>
      <c r="RNE169" s="205"/>
      <c r="RNF169" s="205"/>
      <c r="RNG169" s="205"/>
      <c r="RNH169" s="205"/>
      <c r="RNI169" s="205"/>
      <c r="RNJ169" s="205"/>
      <c r="RNK169" s="205"/>
      <c r="RNL169" s="205"/>
      <c r="RNM169" s="205"/>
      <c r="RNN169" s="205"/>
      <c r="RNO169" s="205"/>
      <c r="RNP169" s="205"/>
      <c r="RNQ169" s="205"/>
      <c r="RNR169" s="205"/>
      <c r="RNS169" s="205"/>
      <c r="RNT169" s="205"/>
      <c r="RNU169" s="205"/>
      <c r="RNV169" s="205"/>
      <c r="RNW169" s="205"/>
      <c r="RNX169" s="205"/>
      <c r="RNY169" s="205"/>
      <c r="RNZ169" s="205"/>
      <c r="ROA169" s="205"/>
      <c r="ROB169" s="205"/>
      <c r="ROC169" s="205"/>
      <c r="ROD169" s="205"/>
      <c r="ROE169" s="205"/>
      <c r="ROF169" s="205"/>
      <c r="ROG169" s="205"/>
      <c r="ROH169" s="205"/>
      <c r="ROI169" s="205"/>
      <c r="ROJ169" s="205"/>
      <c r="ROK169" s="205"/>
      <c r="ROL169" s="205"/>
      <c r="ROM169" s="205"/>
      <c r="RON169" s="205"/>
      <c r="ROO169" s="205"/>
      <c r="ROP169" s="205"/>
      <c r="ROQ169" s="205"/>
      <c r="ROR169" s="205"/>
      <c r="ROS169" s="205"/>
      <c r="ROT169" s="205"/>
      <c r="ROU169" s="205"/>
      <c r="ROV169" s="205"/>
      <c r="ROW169" s="205"/>
      <c r="ROX169" s="205"/>
      <c r="ROY169" s="205"/>
      <c r="ROZ169" s="205"/>
      <c r="RPA169" s="205"/>
      <c r="RPB169" s="205"/>
      <c r="RPC169" s="205"/>
      <c r="RPD169" s="205"/>
      <c r="RPE169" s="205"/>
      <c r="RPF169" s="205"/>
      <c r="RPG169" s="205"/>
      <c r="RPH169" s="205"/>
      <c r="RPI169" s="205"/>
      <c r="RPJ169" s="205"/>
      <c r="RPK169" s="205"/>
      <c r="RPL169" s="205"/>
      <c r="RPM169" s="205"/>
      <c r="RPN169" s="205"/>
      <c r="RPO169" s="205"/>
      <c r="RPP169" s="205"/>
      <c r="RPQ169" s="205"/>
      <c r="RPR169" s="205"/>
      <c r="RPS169" s="205"/>
      <c r="RPT169" s="205"/>
      <c r="RPU169" s="205"/>
      <c r="RPV169" s="205"/>
      <c r="RPW169" s="205"/>
      <c r="RPX169" s="205"/>
      <c r="RPY169" s="205"/>
      <c r="RPZ169" s="205"/>
      <c r="RQA169" s="205"/>
      <c r="RQB169" s="205"/>
      <c r="RQC169" s="205"/>
      <c r="RQD169" s="205"/>
      <c r="RQE169" s="205"/>
      <c r="RQF169" s="205"/>
      <c r="RQG169" s="205"/>
      <c r="RQH169" s="205"/>
      <c r="RQI169" s="205"/>
      <c r="RQJ169" s="205"/>
      <c r="RQK169" s="205"/>
      <c r="RQL169" s="205"/>
      <c r="RQM169" s="205"/>
      <c r="RQN169" s="205"/>
      <c r="RQO169" s="205"/>
      <c r="RQP169" s="205"/>
      <c r="RQQ169" s="205"/>
      <c r="RQR169" s="205"/>
      <c r="RQS169" s="205"/>
      <c r="RQT169" s="205"/>
      <c r="RQU169" s="205"/>
      <c r="RQV169" s="205"/>
      <c r="RQW169" s="205"/>
      <c r="RQX169" s="205"/>
      <c r="RQY169" s="205"/>
      <c r="RQZ169" s="205"/>
      <c r="RRA169" s="205"/>
      <c r="RRB169" s="205"/>
      <c r="RRC169" s="205"/>
      <c r="RRD169" s="205"/>
      <c r="RRE169" s="205"/>
      <c r="RRF169" s="205"/>
      <c r="RRG169" s="205"/>
      <c r="RRH169" s="205"/>
      <c r="RRI169" s="205"/>
      <c r="RRJ169" s="205"/>
      <c r="RRK169" s="205"/>
      <c r="RRL169" s="205"/>
      <c r="RRM169" s="205"/>
      <c r="RRN169" s="205"/>
      <c r="RRO169" s="205"/>
      <c r="RRP169" s="205"/>
      <c r="RRQ169" s="205"/>
      <c r="RRR169" s="205"/>
      <c r="RRS169" s="205"/>
      <c r="RRT169" s="205"/>
      <c r="RRU169" s="205"/>
      <c r="RRV169" s="205"/>
      <c r="RRW169" s="205"/>
      <c r="RRX169" s="205"/>
      <c r="RRY169" s="205"/>
      <c r="RRZ169" s="205"/>
      <c r="RSA169" s="205"/>
      <c r="RSB169" s="205"/>
      <c r="RSC169" s="205"/>
      <c r="RSD169" s="205"/>
      <c r="RSE169" s="205"/>
      <c r="RSF169" s="205"/>
      <c r="RSG169" s="205"/>
      <c r="RSH169" s="205"/>
      <c r="RSI169" s="205"/>
      <c r="RSJ169" s="205"/>
      <c r="RSK169" s="205"/>
      <c r="RSL169" s="205"/>
      <c r="RSM169" s="205"/>
      <c r="RSN169" s="205"/>
      <c r="RSO169" s="205"/>
      <c r="RSP169" s="205"/>
      <c r="RSQ169" s="205"/>
      <c r="RSR169" s="205"/>
      <c r="RSS169" s="205"/>
      <c r="RST169" s="205"/>
      <c r="RSU169" s="205"/>
      <c r="RSV169" s="205"/>
      <c r="RSW169" s="205"/>
      <c r="RSX169" s="205"/>
      <c r="RSY169" s="205"/>
      <c r="RSZ169" s="205"/>
      <c r="RTA169" s="205"/>
      <c r="RTB169" s="205"/>
      <c r="RTC169" s="205"/>
      <c r="RTD169" s="205"/>
      <c r="RTE169" s="205"/>
      <c r="RTF169" s="205"/>
      <c r="RTG169" s="205"/>
      <c r="RTH169" s="205"/>
      <c r="RTI169" s="205"/>
      <c r="RTJ169" s="205"/>
      <c r="RTK169" s="205"/>
      <c r="RTL169" s="205"/>
      <c r="RTM169" s="205"/>
      <c r="RTN169" s="205"/>
      <c r="RTO169" s="205"/>
      <c r="RTP169" s="205"/>
      <c r="RTQ169" s="205"/>
      <c r="RTR169" s="205"/>
      <c r="RTS169" s="205"/>
      <c r="RTT169" s="205"/>
      <c r="RTU169" s="205"/>
      <c r="RTV169" s="205"/>
      <c r="RTW169" s="205"/>
      <c r="RTX169" s="205"/>
      <c r="RTY169" s="205"/>
      <c r="RTZ169" s="205"/>
      <c r="RUA169" s="205"/>
      <c r="RUB169" s="205"/>
      <c r="RUC169" s="205"/>
      <c r="RUD169" s="205"/>
      <c r="RUE169" s="205"/>
      <c r="RUF169" s="205"/>
      <c r="RUG169" s="205"/>
      <c r="RUH169" s="205"/>
      <c r="RUI169" s="205"/>
      <c r="RUJ169" s="205"/>
      <c r="RUK169" s="205"/>
      <c r="RUL169" s="205"/>
      <c r="RUM169" s="205"/>
      <c r="RUN169" s="205"/>
      <c r="RUO169" s="205"/>
      <c r="RUP169" s="205"/>
      <c r="RUQ169" s="205"/>
      <c r="RUR169" s="205"/>
      <c r="RUS169" s="205"/>
      <c r="RUT169" s="205"/>
      <c r="RUU169" s="205"/>
      <c r="RUV169" s="205"/>
      <c r="RUW169" s="205"/>
      <c r="RUX169" s="205"/>
      <c r="RUY169" s="205"/>
      <c r="RUZ169" s="205"/>
      <c r="RVA169" s="205"/>
      <c r="RVB169" s="205"/>
      <c r="RVC169" s="205"/>
      <c r="RVD169" s="205"/>
      <c r="RVE169" s="205"/>
      <c r="RVF169" s="205"/>
      <c r="RVG169" s="205"/>
      <c r="RVH169" s="205"/>
      <c r="RVI169" s="205"/>
      <c r="RVJ169" s="205"/>
      <c r="RVK169" s="205"/>
      <c r="RVL169" s="205"/>
      <c r="RVM169" s="205"/>
      <c r="RVN169" s="205"/>
      <c r="RVO169" s="205"/>
      <c r="RVP169" s="205"/>
      <c r="RVQ169" s="205"/>
      <c r="RVR169" s="205"/>
      <c r="RVS169" s="205"/>
      <c r="RVT169" s="205"/>
      <c r="RVU169" s="205"/>
      <c r="RVV169" s="205"/>
      <c r="RVW169" s="205"/>
      <c r="RVX169" s="205"/>
      <c r="RVY169" s="205"/>
      <c r="RVZ169" s="205"/>
      <c r="RWA169" s="205"/>
      <c r="RWB169" s="205"/>
      <c r="RWC169" s="205"/>
      <c r="RWD169" s="205"/>
      <c r="RWE169" s="205"/>
      <c r="RWF169" s="205"/>
      <c r="RWG169" s="205"/>
      <c r="RWH169" s="205"/>
      <c r="RWI169" s="205"/>
      <c r="RWJ169" s="205"/>
      <c r="RWK169" s="205"/>
      <c r="RWL169" s="205"/>
      <c r="RWM169" s="205"/>
      <c r="RWN169" s="205"/>
      <c r="RWO169" s="205"/>
      <c r="RWP169" s="205"/>
      <c r="RWQ169" s="205"/>
      <c r="RWR169" s="205"/>
      <c r="RWS169" s="205"/>
      <c r="RWT169" s="205"/>
      <c r="RWU169" s="205"/>
      <c r="RWV169" s="205"/>
      <c r="RWW169" s="205"/>
      <c r="RWX169" s="205"/>
      <c r="RWY169" s="205"/>
      <c r="RWZ169" s="205"/>
      <c r="RXA169" s="205"/>
      <c r="RXB169" s="205"/>
      <c r="RXC169" s="205"/>
      <c r="RXD169" s="205"/>
      <c r="RXE169" s="205"/>
      <c r="RXF169" s="205"/>
      <c r="RXG169" s="205"/>
      <c r="RXH169" s="205"/>
      <c r="RXI169" s="205"/>
      <c r="RXJ169" s="205"/>
      <c r="RXK169" s="205"/>
      <c r="RXL169" s="205"/>
      <c r="RXM169" s="205"/>
      <c r="RXN169" s="205"/>
      <c r="RXO169" s="205"/>
      <c r="RXP169" s="205"/>
      <c r="RXQ169" s="205"/>
      <c r="RXR169" s="205"/>
      <c r="RXS169" s="205"/>
      <c r="RXT169" s="205"/>
      <c r="RXU169" s="205"/>
      <c r="RXV169" s="205"/>
      <c r="RXW169" s="205"/>
      <c r="RXX169" s="205"/>
      <c r="RXY169" s="205"/>
      <c r="RXZ169" s="205"/>
      <c r="RYA169" s="205"/>
      <c r="RYB169" s="205"/>
      <c r="RYC169" s="205"/>
      <c r="RYD169" s="205"/>
      <c r="RYE169" s="205"/>
      <c r="RYF169" s="205"/>
      <c r="RYG169" s="205"/>
      <c r="RYH169" s="205"/>
      <c r="RYI169" s="205"/>
      <c r="RYJ169" s="205"/>
      <c r="RYK169" s="205"/>
      <c r="RYL169" s="205"/>
      <c r="RYM169" s="205"/>
      <c r="RYN169" s="205"/>
      <c r="RYO169" s="205"/>
      <c r="RYP169" s="205"/>
      <c r="RYQ169" s="205"/>
      <c r="RYR169" s="205"/>
      <c r="RYS169" s="205"/>
      <c r="RYT169" s="205"/>
      <c r="RYU169" s="205"/>
      <c r="RYV169" s="205"/>
      <c r="RYW169" s="205"/>
      <c r="RYX169" s="205"/>
      <c r="RYY169" s="205"/>
      <c r="RYZ169" s="205"/>
      <c r="RZA169" s="205"/>
      <c r="RZB169" s="205"/>
      <c r="RZC169" s="205"/>
      <c r="RZD169" s="205"/>
      <c r="RZE169" s="205"/>
      <c r="RZF169" s="205"/>
      <c r="RZG169" s="205"/>
      <c r="RZH169" s="205"/>
      <c r="RZI169" s="205"/>
      <c r="RZJ169" s="205"/>
      <c r="RZK169" s="205"/>
      <c r="RZL169" s="205"/>
      <c r="RZM169" s="205"/>
      <c r="RZN169" s="205"/>
      <c r="RZO169" s="205"/>
      <c r="RZP169" s="205"/>
      <c r="RZQ169" s="205"/>
      <c r="RZR169" s="205"/>
      <c r="RZS169" s="205"/>
      <c r="RZT169" s="205"/>
      <c r="RZU169" s="205"/>
      <c r="RZV169" s="205"/>
      <c r="RZW169" s="205"/>
      <c r="RZX169" s="205"/>
      <c r="RZY169" s="205"/>
      <c r="RZZ169" s="205"/>
      <c r="SAA169" s="205"/>
      <c r="SAB169" s="205"/>
      <c r="SAC169" s="205"/>
      <c r="SAD169" s="205"/>
      <c r="SAE169" s="205"/>
      <c r="SAF169" s="205"/>
      <c r="SAG169" s="205"/>
      <c r="SAH169" s="205"/>
      <c r="SAI169" s="205"/>
      <c r="SAJ169" s="205"/>
      <c r="SAK169" s="205"/>
      <c r="SAL169" s="205"/>
      <c r="SAM169" s="205"/>
      <c r="SAN169" s="205"/>
      <c r="SAO169" s="205"/>
      <c r="SAP169" s="205"/>
      <c r="SAQ169" s="205"/>
      <c r="SAR169" s="205"/>
      <c r="SAS169" s="205"/>
      <c r="SAT169" s="205"/>
      <c r="SAU169" s="205"/>
      <c r="SAV169" s="205"/>
      <c r="SAW169" s="205"/>
      <c r="SAX169" s="205"/>
      <c r="SAY169" s="205"/>
      <c r="SAZ169" s="205"/>
      <c r="SBA169" s="205"/>
      <c r="SBB169" s="205"/>
      <c r="SBC169" s="205"/>
      <c r="SBD169" s="205"/>
      <c r="SBE169" s="205"/>
      <c r="SBF169" s="205"/>
      <c r="SBG169" s="205"/>
      <c r="SBH169" s="205"/>
      <c r="SBI169" s="205"/>
      <c r="SBJ169" s="205"/>
      <c r="SBK169" s="205"/>
      <c r="SBL169" s="205"/>
      <c r="SBM169" s="205"/>
      <c r="SBN169" s="205"/>
      <c r="SBO169" s="205"/>
      <c r="SBP169" s="205"/>
      <c r="SBQ169" s="205"/>
      <c r="SBR169" s="205"/>
      <c r="SBS169" s="205"/>
      <c r="SBT169" s="205"/>
      <c r="SBU169" s="205"/>
      <c r="SBV169" s="205"/>
      <c r="SBW169" s="205"/>
      <c r="SBX169" s="205"/>
      <c r="SBY169" s="205"/>
      <c r="SBZ169" s="205"/>
      <c r="SCA169" s="205"/>
      <c r="SCB169" s="205"/>
      <c r="SCC169" s="205"/>
      <c r="SCD169" s="205"/>
      <c r="SCE169" s="205"/>
      <c r="SCF169" s="205"/>
      <c r="SCG169" s="205"/>
      <c r="SCH169" s="205"/>
      <c r="SCI169" s="205"/>
      <c r="SCJ169" s="205"/>
      <c r="SCK169" s="205"/>
      <c r="SCL169" s="205"/>
      <c r="SCM169" s="205"/>
      <c r="SCN169" s="205"/>
      <c r="SCO169" s="205"/>
      <c r="SCP169" s="205"/>
      <c r="SCQ169" s="205"/>
      <c r="SCR169" s="205"/>
      <c r="SCS169" s="205"/>
      <c r="SCT169" s="205"/>
      <c r="SCU169" s="205"/>
      <c r="SCV169" s="205"/>
      <c r="SCW169" s="205"/>
      <c r="SCX169" s="205"/>
      <c r="SCY169" s="205"/>
      <c r="SCZ169" s="205"/>
      <c r="SDA169" s="205"/>
      <c r="SDB169" s="205"/>
      <c r="SDC169" s="205"/>
      <c r="SDD169" s="205"/>
      <c r="SDE169" s="205"/>
      <c r="SDF169" s="205"/>
      <c r="SDG169" s="205"/>
      <c r="SDH169" s="205"/>
      <c r="SDI169" s="205"/>
      <c r="SDJ169" s="205"/>
      <c r="SDK169" s="205"/>
      <c r="SDL169" s="205"/>
      <c r="SDM169" s="205"/>
      <c r="SDN169" s="205"/>
      <c r="SDO169" s="205"/>
      <c r="SDP169" s="205"/>
      <c r="SDQ169" s="205"/>
      <c r="SDR169" s="205"/>
      <c r="SDS169" s="205"/>
      <c r="SDT169" s="205"/>
      <c r="SDU169" s="205"/>
      <c r="SDV169" s="205"/>
      <c r="SDW169" s="205"/>
      <c r="SDX169" s="205"/>
      <c r="SDY169" s="205"/>
      <c r="SDZ169" s="205"/>
      <c r="SEA169" s="205"/>
      <c r="SEB169" s="205"/>
      <c r="SEC169" s="205"/>
      <c r="SED169" s="205"/>
      <c r="SEE169" s="205"/>
      <c r="SEF169" s="205"/>
      <c r="SEG169" s="205"/>
      <c r="SEH169" s="205"/>
      <c r="SEI169" s="205"/>
      <c r="SEJ169" s="205"/>
      <c r="SEK169" s="205"/>
      <c r="SEL169" s="205"/>
      <c r="SEM169" s="205"/>
      <c r="SEN169" s="205"/>
      <c r="SEO169" s="205"/>
      <c r="SEP169" s="205"/>
      <c r="SEQ169" s="205"/>
      <c r="SER169" s="205"/>
      <c r="SES169" s="205"/>
      <c r="SET169" s="205"/>
      <c r="SEU169" s="205"/>
      <c r="SEV169" s="205"/>
      <c r="SEW169" s="205"/>
      <c r="SEX169" s="205"/>
      <c r="SEY169" s="205"/>
      <c r="SEZ169" s="205"/>
      <c r="SFA169" s="205"/>
      <c r="SFB169" s="205"/>
      <c r="SFC169" s="205"/>
      <c r="SFD169" s="205"/>
      <c r="SFE169" s="205"/>
      <c r="SFF169" s="205"/>
      <c r="SFG169" s="205"/>
      <c r="SFH169" s="205"/>
      <c r="SFI169" s="205"/>
      <c r="SFJ169" s="205"/>
      <c r="SFK169" s="205"/>
      <c r="SFL169" s="205"/>
      <c r="SFM169" s="205"/>
      <c r="SFN169" s="205"/>
      <c r="SFO169" s="205"/>
      <c r="SFP169" s="205"/>
      <c r="SFQ169" s="205"/>
      <c r="SFR169" s="205"/>
      <c r="SFS169" s="205"/>
      <c r="SFT169" s="205"/>
      <c r="SFU169" s="205"/>
      <c r="SFV169" s="205"/>
      <c r="SFW169" s="205"/>
      <c r="SFX169" s="205"/>
      <c r="SFY169" s="205"/>
      <c r="SFZ169" s="205"/>
      <c r="SGA169" s="205"/>
      <c r="SGB169" s="205"/>
      <c r="SGC169" s="205"/>
      <c r="SGD169" s="205"/>
      <c r="SGE169" s="205"/>
      <c r="SGF169" s="205"/>
      <c r="SGG169" s="205"/>
      <c r="SGH169" s="205"/>
      <c r="SGI169" s="205"/>
      <c r="SGJ169" s="205"/>
      <c r="SGK169" s="205"/>
      <c r="SGL169" s="205"/>
      <c r="SGM169" s="205"/>
      <c r="SGN169" s="205"/>
      <c r="SGO169" s="205"/>
      <c r="SGP169" s="205"/>
      <c r="SGQ169" s="205"/>
      <c r="SGR169" s="205"/>
      <c r="SGS169" s="205"/>
      <c r="SGT169" s="205"/>
      <c r="SGU169" s="205"/>
      <c r="SGV169" s="205"/>
      <c r="SGW169" s="205"/>
      <c r="SGX169" s="205"/>
      <c r="SGY169" s="205"/>
      <c r="SGZ169" s="205"/>
      <c r="SHA169" s="205"/>
      <c r="SHB169" s="205"/>
      <c r="SHC169" s="205"/>
      <c r="SHD169" s="205"/>
      <c r="SHE169" s="205"/>
      <c r="SHF169" s="205"/>
      <c r="SHG169" s="205"/>
      <c r="SHH169" s="205"/>
      <c r="SHI169" s="205"/>
      <c r="SHJ169" s="205"/>
      <c r="SHK169" s="205"/>
      <c r="SHL169" s="205"/>
      <c r="SHM169" s="205"/>
      <c r="SHN169" s="205"/>
      <c r="SHO169" s="205"/>
      <c r="SHP169" s="205"/>
      <c r="SHQ169" s="205"/>
      <c r="SHR169" s="205"/>
      <c r="SHS169" s="205"/>
      <c r="SHT169" s="205"/>
      <c r="SHU169" s="205"/>
      <c r="SHV169" s="205"/>
      <c r="SHW169" s="205"/>
      <c r="SHX169" s="205"/>
      <c r="SHY169" s="205"/>
      <c r="SHZ169" s="205"/>
      <c r="SIA169" s="205"/>
      <c r="SIB169" s="205"/>
      <c r="SIC169" s="205"/>
      <c r="SID169" s="205"/>
      <c r="SIE169" s="205"/>
      <c r="SIF169" s="205"/>
      <c r="SIG169" s="205"/>
      <c r="SIH169" s="205"/>
      <c r="SII169" s="205"/>
      <c r="SIJ169" s="205"/>
      <c r="SIK169" s="205"/>
      <c r="SIL169" s="205"/>
      <c r="SIM169" s="205"/>
      <c r="SIN169" s="205"/>
      <c r="SIO169" s="205"/>
      <c r="SIP169" s="205"/>
      <c r="SIQ169" s="205"/>
      <c r="SIR169" s="205"/>
      <c r="SIS169" s="205"/>
      <c r="SIT169" s="205"/>
      <c r="SIU169" s="205"/>
      <c r="SIV169" s="205"/>
      <c r="SIW169" s="205"/>
      <c r="SIX169" s="205"/>
      <c r="SIY169" s="205"/>
      <c r="SIZ169" s="205"/>
      <c r="SJA169" s="205"/>
      <c r="SJB169" s="205"/>
      <c r="SJC169" s="205"/>
      <c r="SJD169" s="205"/>
      <c r="SJE169" s="205"/>
      <c r="SJF169" s="205"/>
      <c r="SJG169" s="205"/>
      <c r="SJH169" s="205"/>
      <c r="SJI169" s="205"/>
      <c r="SJJ169" s="205"/>
      <c r="SJK169" s="205"/>
      <c r="SJL169" s="205"/>
      <c r="SJM169" s="205"/>
      <c r="SJN169" s="205"/>
      <c r="SJO169" s="205"/>
      <c r="SJP169" s="205"/>
      <c r="SJQ169" s="205"/>
      <c r="SJR169" s="205"/>
      <c r="SJS169" s="205"/>
      <c r="SJT169" s="205"/>
      <c r="SJU169" s="205"/>
      <c r="SJV169" s="205"/>
      <c r="SJW169" s="205"/>
      <c r="SJX169" s="205"/>
      <c r="SJY169" s="205"/>
      <c r="SJZ169" s="205"/>
      <c r="SKA169" s="205"/>
      <c r="SKB169" s="205"/>
      <c r="SKC169" s="205"/>
      <c r="SKD169" s="205"/>
      <c r="SKE169" s="205"/>
      <c r="SKF169" s="205"/>
      <c r="SKG169" s="205"/>
      <c r="SKH169" s="205"/>
      <c r="SKI169" s="205"/>
      <c r="SKJ169" s="205"/>
      <c r="SKK169" s="205"/>
      <c r="SKL169" s="205"/>
      <c r="SKM169" s="205"/>
      <c r="SKN169" s="205"/>
      <c r="SKO169" s="205"/>
      <c r="SKP169" s="205"/>
      <c r="SKQ169" s="205"/>
      <c r="SKR169" s="205"/>
      <c r="SKS169" s="205"/>
      <c r="SKT169" s="205"/>
      <c r="SKU169" s="205"/>
      <c r="SKV169" s="205"/>
      <c r="SKW169" s="205"/>
      <c r="SKX169" s="205"/>
      <c r="SKY169" s="205"/>
      <c r="SKZ169" s="205"/>
      <c r="SLA169" s="205"/>
      <c r="SLB169" s="205"/>
      <c r="SLC169" s="205"/>
      <c r="SLD169" s="205"/>
      <c r="SLE169" s="205"/>
      <c r="SLF169" s="205"/>
      <c r="SLG169" s="205"/>
      <c r="SLH169" s="205"/>
      <c r="SLI169" s="205"/>
      <c r="SLJ169" s="205"/>
      <c r="SLK169" s="205"/>
      <c r="SLL169" s="205"/>
      <c r="SLM169" s="205"/>
      <c r="SLN169" s="205"/>
      <c r="SLO169" s="205"/>
      <c r="SLP169" s="205"/>
      <c r="SLQ169" s="205"/>
      <c r="SLR169" s="205"/>
      <c r="SLS169" s="205"/>
      <c r="SLT169" s="205"/>
      <c r="SLU169" s="205"/>
      <c r="SLV169" s="205"/>
      <c r="SLW169" s="205"/>
      <c r="SLX169" s="205"/>
      <c r="SLY169" s="205"/>
      <c r="SLZ169" s="205"/>
      <c r="SMA169" s="205"/>
      <c r="SMB169" s="205"/>
      <c r="SMC169" s="205"/>
      <c r="SMD169" s="205"/>
      <c r="SME169" s="205"/>
      <c r="SMF169" s="205"/>
      <c r="SMG169" s="205"/>
      <c r="SMH169" s="205"/>
      <c r="SMI169" s="205"/>
      <c r="SMJ169" s="205"/>
      <c r="SMK169" s="205"/>
      <c r="SML169" s="205"/>
      <c r="SMM169" s="205"/>
      <c r="SMN169" s="205"/>
      <c r="SMO169" s="205"/>
      <c r="SMP169" s="205"/>
      <c r="SMQ169" s="205"/>
      <c r="SMR169" s="205"/>
      <c r="SMS169" s="205"/>
      <c r="SMT169" s="205"/>
      <c r="SMU169" s="205"/>
      <c r="SMV169" s="205"/>
      <c r="SMW169" s="205"/>
      <c r="SMX169" s="205"/>
      <c r="SMY169" s="205"/>
      <c r="SMZ169" s="205"/>
      <c r="SNA169" s="205"/>
      <c r="SNB169" s="205"/>
      <c r="SNC169" s="205"/>
      <c r="SND169" s="205"/>
      <c r="SNE169" s="205"/>
      <c r="SNF169" s="205"/>
      <c r="SNG169" s="205"/>
      <c r="SNH169" s="205"/>
      <c r="SNI169" s="205"/>
      <c r="SNJ169" s="205"/>
      <c r="SNK169" s="205"/>
      <c r="SNL169" s="205"/>
      <c r="SNM169" s="205"/>
      <c r="SNN169" s="205"/>
      <c r="SNO169" s="205"/>
      <c r="SNP169" s="205"/>
      <c r="SNQ169" s="205"/>
      <c r="SNR169" s="205"/>
      <c r="SNS169" s="205"/>
      <c r="SNT169" s="205"/>
      <c r="SNU169" s="205"/>
      <c r="SNV169" s="205"/>
      <c r="SNW169" s="205"/>
      <c r="SNX169" s="205"/>
      <c r="SNY169" s="205"/>
      <c r="SNZ169" s="205"/>
      <c r="SOA169" s="205"/>
      <c r="SOB169" s="205"/>
      <c r="SOC169" s="205"/>
      <c r="SOD169" s="205"/>
      <c r="SOE169" s="205"/>
      <c r="SOF169" s="205"/>
      <c r="SOG169" s="205"/>
      <c r="SOH169" s="205"/>
      <c r="SOI169" s="205"/>
      <c r="SOJ169" s="205"/>
      <c r="SOK169" s="205"/>
      <c r="SOL169" s="205"/>
      <c r="SOM169" s="205"/>
      <c r="SON169" s="205"/>
      <c r="SOO169" s="205"/>
      <c r="SOP169" s="205"/>
      <c r="SOQ169" s="205"/>
      <c r="SOR169" s="205"/>
      <c r="SOS169" s="205"/>
      <c r="SOT169" s="205"/>
      <c r="SOU169" s="205"/>
      <c r="SOV169" s="205"/>
      <c r="SOW169" s="205"/>
      <c r="SOX169" s="205"/>
      <c r="SOY169" s="205"/>
      <c r="SOZ169" s="205"/>
      <c r="SPA169" s="205"/>
      <c r="SPB169" s="205"/>
      <c r="SPC169" s="205"/>
      <c r="SPD169" s="205"/>
      <c r="SPE169" s="205"/>
      <c r="SPF169" s="205"/>
      <c r="SPG169" s="205"/>
      <c r="SPH169" s="205"/>
      <c r="SPI169" s="205"/>
      <c r="SPJ169" s="205"/>
      <c r="SPK169" s="205"/>
      <c r="SPL169" s="205"/>
      <c r="SPM169" s="205"/>
      <c r="SPN169" s="205"/>
      <c r="SPO169" s="205"/>
      <c r="SPP169" s="205"/>
      <c r="SPQ169" s="205"/>
      <c r="SPR169" s="205"/>
      <c r="SPS169" s="205"/>
      <c r="SPT169" s="205"/>
      <c r="SPU169" s="205"/>
      <c r="SPV169" s="205"/>
      <c r="SPW169" s="205"/>
      <c r="SPX169" s="205"/>
      <c r="SPY169" s="205"/>
      <c r="SPZ169" s="205"/>
      <c r="SQA169" s="205"/>
      <c r="SQB169" s="205"/>
      <c r="SQC169" s="205"/>
      <c r="SQD169" s="205"/>
      <c r="SQE169" s="205"/>
      <c r="SQF169" s="205"/>
      <c r="SQG169" s="205"/>
      <c r="SQH169" s="205"/>
      <c r="SQI169" s="205"/>
      <c r="SQJ169" s="205"/>
      <c r="SQK169" s="205"/>
      <c r="SQL169" s="205"/>
      <c r="SQM169" s="205"/>
      <c r="SQN169" s="205"/>
      <c r="SQO169" s="205"/>
      <c r="SQP169" s="205"/>
      <c r="SQQ169" s="205"/>
      <c r="SQR169" s="205"/>
      <c r="SQS169" s="205"/>
      <c r="SQT169" s="205"/>
      <c r="SQU169" s="205"/>
      <c r="SQV169" s="205"/>
      <c r="SQW169" s="205"/>
      <c r="SQX169" s="205"/>
      <c r="SQY169" s="205"/>
      <c r="SQZ169" s="205"/>
      <c r="SRA169" s="205"/>
      <c r="SRB169" s="205"/>
      <c r="SRC169" s="205"/>
      <c r="SRD169" s="205"/>
      <c r="SRE169" s="205"/>
      <c r="SRF169" s="205"/>
      <c r="SRG169" s="205"/>
      <c r="SRH169" s="205"/>
      <c r="SRI169" s="205"/>
      <c r="SRJ169" s="205"/>
      <c r="SRK169" s="205"/>
      <c r="SRL169" s="205"/>
      <c r="SRM169" s="205"/>
      <c r="SRN169" s="205"/>
      <c r="SRO169" s="205"/>
      <c r="SRP169" s="205"/>
      <c r="SRQ169" s="205"/>
      <c r="SRR169" s="205"/>
      <c r="SRS169" s="205"/>
      <c r="SRT169" s="205"/>
      <c r="SRU169" s="205"/>
      <c r="SRV169" s="205"/>
      <c r="SRW169" s="205"/>
      <c r="SRX169" s="205"/>
      <c r="SRY169" s="205"/>
      <c r="SRZ169" s="205"/>
      <c r="SSA169" s="205"/>
      <c r="SSB169" s="205"/>
      <c r="SSC169" s="205"/>
      <c r="SSD169" s="205"/>
      <c r="SSE169" s="205"/>
      <c r="SSF169" s="205"/>
      <c r="SSG169" s="205"/>
      <c r="SSH169" s="205"/>
      <c r="SSI169" s="205"/>
      <c r="SSJ169" s="205"/>
      <c r="SSK169" s="205"/>
      <c r="SSL169" s="205"/>
      <c r="SSM169" s="205"/>
      <c r="SSN169" s="205"/>
      <c r="SSO169" s="205"/>
      <c r="SSP169" s="205"/>
      <c r="SSQ169" s="205"/>
      <c r="SSR169" s="205"/>
      <c r="SSS169" s="205"/>
      <c r="SST169" s="205"/>
      <c r="SSU169" s="205"/>
      <c r="SSV169" s="205"/>
      <c r="SSW169" s="205"/>
      <c r="SSX169" s="205"/>
      <c r="SSY169" s="205"/>
      <c r="SSZ169" s="205"/>
      <c r="STA169" s="205"/>
      <c r="STB169" s="205"/>
      <c r="STC169" s="205"/>
      <c r="STD169" s="205"/>
      <c r="STE169" s="205"/>
      <c r="STF169" s="205"/>
      <c r="STG169" s="205"/>
      <c r="STH169" s="205"/>
      <c r="STI169" s="205"/>
      <c r="STJ169" s="205"/>
      <c r="STK169" s="205"/>
      <c r="STL169" s="205"/>
      <c r="STM169" s="205"/>
      <c r="STN169" s="205"/>
      <c r="STO169" s="205"/>
      <c r="STP169" s="205"/>
      <c r="STQ169" s="205"/>
      <c r="STR169" s="205"/>
      <c r="STS169" s="205"/>
      <c r="STT169" s="205"/>
      <c r="STU169" s="205"/>
      <c r="STV169" s="205"/>
      <c r="STW169" s="205"/>
      <c r="STX169" s="205"/>
      <c r="STY169" s="205"/>
      <c r="STZ169" s="205"/>
      <c r="SUA169" s="205"/>
      <c r="SUB169" s="205"/>
      <c r="SUC169" s="205"/>
      <c r="SUD169" s="205"/>
      <c r="SUE169" s="205"/>
      <c r="SUF169" s="205"/>
      <c r="SUG169" s="205"/>
      <c r="SUH169" s="205"/>
      <c r="SUI169" s="205"/>
      <c r="SUJ169" s="205"/>
      <c r="SUK169" s="205"/>
      <c r="SUL169" s="205"/>
      <c r="SUM169" s="205"/>
      <c r="SUN169" s="205"/>
      <c r="SUO169" s="205"/>
      <c r="SUP169" s="205"/>
      <c r="SUQ169" s="205"/>
      <c r="SUR169" s="205"/>
      <c r="SUS169" s="205"/>
      <c r="SUT169" s="205"/>
      <c r="SUU169" s="205"/>
      <c r="SUV169" s="205"/>
      <c r="SUW169" s="205"/>
      <c r="SUX169" s="205"/>
      <c r="SUY169" s="205"/>
      <c r="SUZ169" s="205"/>
      <c r="SVA169" s="205"/>
      <c r="SVB169" s="205"/>
      <c r="SVC169" s="205"/>
      <c r="SVD169" s="205"/>
      <c r="SVE169" s="205"/>
      <c r="SVF169" s="205"/>
      <c r="SVG169" s="205"/>
      <c r="SVH169" s="205"/>
      <c r="SVI169" s="205"/>
      <c r="SVJ169" s="205"/>
      <c r="SVK169" s="205"/>
      <c r="SVL169" s="205"/>
      <c r="SVM169" s="205"/>
      <c r="SVN169" s="205"/>
      <c r="SVO169" s="205"/>
      <c r="SVP169" s="205"/>
      <c r="SVQ169" s="205"/>
      <c r="SVR169" s="205"/>
      <c r="SVS169" s="205"/>
      <c r="SVT169" s="205"/>
      <c r="SVU169" s="205"/>
      <c r="SVV169" s="205"/>
      <c r="SVW169" s="205"/>
      <c r="SVX169" s="205"/>
      <c r="SVY169" s="205"/>
      <c r="SVZ169" s="205"/>
      <c r="SWA169" s="205"/>
      <c r="SWB169" s="205"/>
      <c r="SWC169" s="205"/>
      <c r="SWD169" s="205"/>
      <c r="SWE169" s="205"/>
      <c r="SWF169" s="205"/>
      <c r="SWG169" s="205"/>
      <c r="SWH169" s="205"/>
      <c r="SWI169" s="205"/>
      <c r="SWJ169" s="205"/>
      <c r="SWK169" s="205"/>
      <c r="SWL169" s="205"/>
      <c r="SWM169" s="205"/>
      <c r="SWN169" s="205"/>
      <c r="SWO169" s="205"/>
      <c r="SWP169" s="205"/>
      <c r="SWQ169" s="205"/>
      <c r="SWR169" s="205"/>
      <c r="SWS169" s="205"/>
      <c r="SWT169" s="205"/>
      <c r="SWU169" s="205"/>
      <c r="SWV169" s="205"/>
      <c r="SWW169" s="205"/>
      <c r="SWX169" s="205"/>
      <c r="SWY169" s="205"/>
      <c r="SWZ169" s="205"/>
      <c r="SXA169" s="205"/>
      <c r="SXB169" s="205"/>
      <c r="SXC169" s="205"/>
      <c r="SXD169" s="205"/>
      <c r="SXE169" s="205"/>
      <c r="SXF169" s="205"/>
      <c r="SXG169" s="205"/>
      <c r="SXH169" s="205"/>
      <c r="SXI169" s="205"/>
      <c r="SXJ169" s="205"/>
      <c r="SXK169" s="205"/>
      <c r="SXL169" s="205"/>
      <c r="SXM169" s="205"/>
      <c r="SXN169" s="205"/>
      <c r="SXO169" s="205"/>
      <c r="SXP169" s="205"/>
      <c r="SXQ169" s="205"/>
      <c r="SXR169" s="205"/>
      <c r="SXS169" s="205"/>
      <c r="SXT169" s="205"/>
      <c r="SXU169" s="205"/>
      <c r="SXV169" s="205"/>
      <c r="SXW169" s="205"/>
      <c r="SXX169" s="205"/>
      <c r="SXY169" s="205"/>
      <c r="SXZ169" s="205"/>
      <c r="SYA169" s="205"/>
      <c r="SYB169" s="205"/>
      <c r="SYC169" s="205"/>
      <c r="SYD169" s="205"/>
      <c r="SYE169" s="205"/>
      <c r="SYF169" s="205"/>
      <c r="SYG169" s="205"/>
      <c r="SYH169" s="205"/>
      <c r="SYI169" s="205"/>
      <c r="SYJ169" s="205"/>
      <c r="SYK169" s="205"/>
      <c r="SYL169" s="205"/>
      <c r="SYM169" s="205"/>
      <c r="SYN169" s="205"/>
      <c r="SYO169" s="205"/>
      <c r="SYP169" s="205"/>
      <c r="SYQ169" s="205"/>
      <c r="SYR169" s="205"/>
      <c r="SYS169" s="205"/>
      <c r="SYT169" s="205"/>
      <c r="SYU169" s="205"/>
      <c r="SYV169" s="205"/>
      <c r="SYW169" s="205"/>
      <c r="SYX169" s="205"/>
      <c r="SYY169" s="205"/>
      <c r="SYZ169" s="205"/>
      <c r="SZA169" s="205"/>
      <c r="SZB169" s="205"/>
      <c r="SZC169" s="205"/>
      <c r="SZD169" s="205"/>
      <c r="SZE169" s="205"/>
      <c r="SZF169" s="205"/>
      <c r="SZG169" s="205"/>
      <c r="SZH169" s="205"/>
      <c r="SZI169" s="205"/>
      <c r="SZJ169" s="205"/>
      <c r="SZK169" s="205"/>
      <c r="SZL169" s="205"/>
      <c r="SZM169" s="205"/>
      <c r="SZN169" s="205"/>
      <c r="SZO169" s="205"/>
      <c r="SZP169" s="205"/>
      <c r="SZQ169" s="205"/>
      <c r="SZR169" s="205"/>
      <c r="SZS169" s="205"/>
      <c r="SZT169" s="205"/>
      <c r="SZU169" s="205"/>
      <c r="SZV169" s="205"/>
      <c r="SZW169" s="205"/>
      <c r="SZX169" s="205"/>
      <c r="SZY169" s="205"/>
      <c r="SZZ169" s="205"/>
      <c r="TAA169" s="205"/>
      <c r="TAB169" s="205"/>
      <c r="TAC169" s="205"/>
      <c r="TAD169" s="205"/>
      <c r="TAE169" s="205"/>
      <c r="TAF169" s="205"/>
      <c r="TAG169" s="205"/>
      <c r="TAH169" s="205"/>
      <c r="TAI169" s="205"/>
      <c r="TAJ169" s="205"/>
      <c r="TAK169" s="205"/>
      <c r="TAL169" s="205"/>
      <c r="TAM169" s="205"/>
      <c r="TAN169" s="205"/>
      <c r="TAO169" s="205"/>
      <c r="TAP169" s="205"/>
      <c r="TAQ169" s="205"/>
      <c r="TAR169" s="205"/>
      <c r="TAS169" s="205"/>
      <c r="TAT169" s="205"/>
      <c r="TAU169" s="205"/>
      <c r="TAV169" s="205"/>
      <c r="TAW169" s="205"/>
      <c r="TAX169" s="205"/>
      <c r="TAY169" s="205"/>
      <c r="TAZ169" s="205"/>
      <c r="TBA169" s="205"/>
      <c r="TBB169" s="205"/>
      <c r="TBC169" s="205"/>
      <c r="TBD169" s="205"/>
      <c r="TBE169" s="205"/>
      <c r="TBF169" s="205"/>
      <c r="TBG169" s="205"/>
      <c r="TBH169" s="205"/>
      <c r="TBI169" s="205"/>
      <c r="TBJ169" s="205"/>
      <c r="TBK169" s="205"/>
      <c r="TBL169" s="205"/>
      <c r="TBM169" s="205"/>
      <c r="TBN169" s="205"/>
      <c r="TBO169" s="205"/>
      <c r="TBP169" s="205"/>
      <c r="TBQ169" s="205"/>
      <c r="TBR169" s="205"/>
      <c r="TBS169" s="205"/>
      <c r="TBT169" s="205"/>
      <c r="TBU169" s="205"/>
      <c r="TBV169" s="205"/>
      <c r="TBW169" s="205"/>
      <c r="TBX169" s="205"/>
      <c r="TBY169" s="205"/>
      <c r="TBZ169" s="205"/>
      <c r="TCA169" s="205"/>
      <c r="TCB169" s="205"/>
      <c r="TCC169" s="205"/>
      <c r="TCD169" s="205"/>
      <c r="TCE169" s="205"/>
      <c r="TCF169" s="205"/>
      <c r="TCG169" s="205"/>
      <c r="TCH169" s="205"/>
      <c r="TCI169" s="205"/>
      <c r="TCJ169" s="205"/>
      <c r="TCK169" s="205"/>
      <c r="TCL169" s="205"/>
      <c r="TCM169" s="205"/>
      <c r="TCN169" s="205"/>
      <c r="TCO169" s="205"/>
      <c r="TCP169" s="205"/>
      <c r="TCQ169" s="205"/>
      <c r="TCR169" s="205"/>
      <c r="TCS169" s="205"/>
      <c r="TCT169" s="205"/>
      <c r="TCU169" s="205"/>
      <c r="TCV169" s="205"/>
      <c r="TCW169" s="205"/>
      <c r="TCX169" s="205"/>
      <c r="TCY169" s="205"/>
      <c r="TCZ169" s="205"/>
      <c r="TDA169" s="205"/>
      <c r="TDB169" s="205"/>
      <c r="TDC169" s="205"/>
      <c r="TDD169" s="205"/>
      <c r="TDE169" s="205"/>
      <c r="TDF169" s="205"/>
      <c r="TDG169" s="205"/>
      <c r="TDH169" s="205"/>
      <c r="TDI169" s="205"/>
      <c r="TDJ169" s="205"/>
      <c r="TDK169" s="205"/>
      <c r="TDL169" s="205"/>
      <c r="TDM169" s="205"/>
      <c r="TDN169" s="205"/>
      <c r="TDO169" s="205"/>
      <c r="TDP169" s="205"/>
      <c r="TDQ169" s="205"/>
      <c r="TDR169" s="205"/>
      <c r="TDS169" s="205"/>
      <c r="TDT169" s="205"/>
      <c r="TDU169" s="205"/>
      <c r="TDV169" s="205"/>
      <c r="TDW169" s="205"/>
      <c r="TDX169" s="205"/>
      <c r="TDY169" s="205"/>
      <c r="TDZ169" s="205"/>
      <c r="TEA169" s="205"/>
      <c r="TEB169" s="205"/>
      <c r="TEC169" s="205"/>
      <c r="TED169" s="205"/>
      <c r="TEE169" s="205"/>
      <c r="TEF169" s="205"/>
      <c r="TEG169" s="205"/>
      <c r="TEH169" s="205"/>
      <c r="TEI169" s="205"/>
      <c r="TEJ169" s="205"/>
      <c r="TEK169" s="205"/>
      <c r="TEL169" s="205"/>
      <c r="TEM169" s="205"/>
      <c r="TEN169" s="205"/>
      <c r="TEO169" s="205"/>
      <c r="TEP169" s="205"/>
      <c r="TEQ169" s="205"/>
      <c r="TER169" s="205"/>
      <c r="TES169" s="205"/>
      <c r="TET169" s="205"/>
      <c r="TEU169" s="205"/>
      <c r="TEV169" s="205"/>
      <c r="TEW169" s="205"/>
      <c r="TEX169" s="205"/>
      <c r="TEY169" s="205"/>
      <c r="TEZ169" s="205"/>
      <c r="TFA169" s="205"/>
      <c r="TFB169" s="205"/>
      <c r="TFC169" s="205"/>
      <c r="TFD169" s="205"/>
      <c r="TFE169" s="205"/>
      <c r="TFF169" s="205"/>
      <c r="TFG169" s="205"/>
      <c r="TFH169" s="205"/>
      <c r="TFI169" s="205"/>
      <c r="TFJ169" s="205"/>
      <c r="TFK169" s="205"/>
      <c r="TFL169" s="205"/>
      <c r="TFM169" s="205"/>
      <c r="TFN169" s="205"/>
      <c r="TFO169" s="205"/>
      <c r="TFP169" s="205"/>
      <c r="TFQ169" s="205"/>
      <c r="TFR169" s="205"/>
      <c r="TFS169" s="205"/>
      <c r="TFT169" s="205"/>
      <c r="TFU169" s="205"/>
      <c r="TFV169" s="205"/>
      <c r="TFW169" s="205"/>
      <c r="TFX169" s="205"/>
      <c r="TFY169" s="205"/>
      <c r="TFZ169" s="205"/>
      <c r="TGA169" s="205"/>
      <c r="TGB169" s="205"/>
      <c r="TGC169" s="205"/>
      <c r="TGD169" s="205"/>
      <c r="TGE169" s="205"/>
      <c r="TGF169" s="205"/>
      <c r="TGG169" s="205"/>
      <c r="TGH169" s="205"/>
      <c r="TGI169" s="205"/>
      <c r="TGJ169" s="205"/>
      <c r="TGK169" s="205"/>
      <c r="TGL169" s="205"/>
      <c r="TGM169" s="205"/>
      <c r="TGN169" s="205"/>
      <c r="TGO169" s="205"/>
      <c r="TGP169" s="205"/>
      <c r="TGQ169" s="205"/>
      <c r="TGR169" s="205"/>
      <c r="TGS169" s="205"/>
      <c r="TGT169" s="205"/>
      <c r="TGU169" s="205"/>
      <c r="TGV169" s="205"/>
      <c r="TGW169" s="205"/>
      <c r="TGX169" s="205"/>
      <c r="TGY169" s="205"/>
      <c r="TGZ169" s="205"/>
      <c r="THA169" s="205"/>
      <c r="THB169" s="205"/>
      <c r="THC169" s="205"/>
      <c r="THD169" s="205"/>
      <c r="THE169" s="205"/>
      <c r="THF169" s="205"/>
      <c r="THG169" s="205"/>
      <c r="THH169" s="205"/>
      <c r="THI169" s="205"/>
      <c r="THJ169" s="205"/>
      <c r="THK169" s="205"/>
      <c r="THL169" s="205"/>
      <c r="THM169" s="205"/>
      <c r="THN169" s="205"/>
      <c r="THO169" s="205"/>
      <c r="THP169" s="205"/>
      <c r="THQ169" s="205"/>
      <c r="THR169" s="205"/>
      <c r="THS169" s="205"/>
      <c r="THT169" s="205"/>
      <c r="THU169" s="205"/>
      <c r="THV169" s="205"/>
      <c r="THW169" s="205"/>
      <c r="THX169" s="205"/>
      <c r="THY169" s="205"/>
      <c r="THZ169" s="205"/>
      <c r="TIA169" s="205"/>
      <c r="TIB169" s="205"/>
      <c r="TIC169" s="205"/>
      <c r="TID169" s="205"/>
      <c r="TIE169" s="205"/>
      <c r="TIF169" s="205"/>
      <c r="TIG169" s="205"/>
      <c r="TIH169" s="205"/>
      <c r="TII169" s="205"/>
      <c r="TIJ169" s="205"/>
      <c r="TIK169" s="205"/>
      <c r="TIL169" s="205"/>
      <c r="TIM169" s="205"/>
      <c r="TIN169" s="205"/>
      <c r="TIO169" s="205"/>
      <c r="TIP169" s="205"/>
      <c r="TIQ169" s="205"/>
      <c r="TIR169" s="205"/>
      <c r="TIS169" s="205"/>
      <c r="TIT169" s="205"/>
      <c r="TIU169" s="205"/>
      <c r="TIV169" s="205"/>
      <c r="TIW169" s="205"/>
      <c r="TIX169" s="205"/>
      <c r="TIY169" s="205"/>
      <c r="TIZ169" s="205"/>
      <c r="TJA169" s="205"/>
      <c r="TJB169" s="205"/>
      <c r="TJC169" s="205"/>
      <c r="TJD169" s="205"/>
      <c r="TJE169" s="205"/>
      <c r="TJF169" s="205"/>
      <c r="TJG169" s="205"/>
      <c r="TJH169" s="205"/>
      <c r="TJI169" s="205"/>
      <c r="TJJ169" s="205"/>
      <c r="TJK169" s="205"/>
      <c r="TJL169" s="205"/>
      <c r="TJM169" s="205"/>
      <c r="TJN169" s="205"/>
      <c r="TJO169" s="205"/>
      <c r="TJP169" s="205"/>
      <c r="TJQ169" s="205"/>
      <c r="TJR169" s="205"/>
      <c r="TJS169" s="205"/>
      <c r="TJT169" s="205"/>
      <c r="TJU169" s="205"/>
      <c r="TJV169" s="205"/>
      <c r="TJW169" s="205"/>
      <c r="TJX169" s="205"/>
      <c r="TJY169" s="205"/>
      <c r="TJZ169" s="205"/>
      <c r="TKA169" s="205"/>
      <c r="TKB169" s="205"/>
      <c r="TKC169" s="205"/>
      <c r="TKD169" s="205"/>
      <c r="TKE169" s="205"/>
      <c r="TKF169" s="205"/>
      <c r="TKG169" s="205"/>
      <c r="TKH169" s="205"/>
      <c r="TKI169" s="205"/>
      <c r="TKJ169" s="205"/>
      <c r="TKK169" s="205"/>
      <c r="TKL169" s="205"/>
      <c r="TKM169" s="205"/>
      <c r="TKN169" s="205"/>
      <c r="TKO169" s="205"/>
      <c r="TKP169" s="205"/>
      <c r="TKQ169" s="205"/>
      <c r="TKR169" s="205"/>
      <c r="TKS169" s="205"/>
      <c r="TKT169" s="205"/>
      <c r="TKU169" s="205"/>
      <c r="TKV169" s="205"/>
      <c r="TKW169" s="205"/>
      <c r="TKX169" s="205"/>
      <c r="TKY169" s="205"/>
      <c r="TKZ169" s="205"/>
      <c r="TLA169" s="205"/>
      <c r="TLB169" s="205"/>
      <c r="TLC169" s="205"/>
      <c r="TLD169" s="205"/>
      <c r="TLE169" s="205"/>
      <c r="TLF169" s="205"/>
      <c r="TLG169" s="205"/>
      <c r="TLH169" s="205"/>
      <c r="TLI169" s="205"/>
      <c r="TLJ169" s="205"/>
      <c r="TLK169" s="205"/>
      <c r="TLL169" s="205"/>
      <c r="TLM169" s="205"/>
      <c r="TLN169" s="205"/>
      <c r="TLO169" s="205"/>
      <c r="TLP169" s="205"/>
      <c r="TLQ169" s="205"/>
      <c r="TLR169" s="205"/>
      <c r="TLS169" s="205"/>
      <c r="TLT169" s="205"/>
      <c r="TLU169" s="205"/>
      <c r="TLV169" s="205"/>
      <c r="TLW169" s="205"/>
      <c r="TLX169" s="205"/>
      <c r="TLY169" s="205"/>
      <c r="TLZ169" s="205"/>
      <c r="TMA169" s="205"/>
      <c r="TMB169" s="205"/>
      <c r="TMC169" s="205"/>
      <c r="TMD169" s="205"/>
      <c r="TME169" s="205"/>
      <c r="TMF169" s="205"/>
      <c r="TMG169" s="205"/>
      <c r="TMH169" s="205"/>
      <c r="TMI169" s="205"/>
      <c r="TMJ169" s="205"/>
      <c r="TMK169" s="205"/>
      <c r="TML169" s="205"/>
      <c r="TMM169" s="205"/>
      <c r="TMN169" s="205"/>
      <c r="TMO169" s="205"/>
      <c r="TMP169" s="205"/>
      <c r="TMQ169" s="205"/>
      <c r="TMR169" s="205"/>
      <c r="TMS169" s="205"/>
      <c r="TMT169" s="205"/>
      <c r="TMU169" s="205"/>
      <c r="TMV169" s="205"/>
      <c r="TMW169" s="205"/>
      <c r="TMX169" s="205"/>
      <c r="TMY169" s="205"/>
      <c r="TMZ169" s="205"/>
      <c r="TNA169" s="205"/>
      <c r="TNB169" s="205"/>
      <c r="TNC169" s="205"/>
      <c r="TND169" s="205"/>
      <c r="TNE169" s="205"/>
      <c r="TNF169" s="205"/>
      <c r="TNG169" s="205"/>
      <c r="TNH169" s="205"/>
      <c r="TNI169" s="205"/>
      <c r="TNJ169" s="205"/>
      <c r="TNK169" s="205"/>
      <c r="TNL169" s="205"/>
      <c r="TNM169" s="205"/>
      <c r="TNN169" s="205"/>
      <c r="TNO169" s="205"/>
      <c r="TNP169" s="205"/>
      <c r="TNQ169" s="205"/>
      <c r="TNR169" s="205"/>
      <c r="TNS169" s="205"/>
      <c r="TNT169" s="205"/>
      <c r="TNU169" s="205"/>
      <c r="TNV169" s="205"/>
      <c r="TNW169" s="205"/>
      <c r="TNX169" s="205"/>
      <c r="TNY169" s="205"/>
      <c r="TNZ169" s="205"/>
      <c r="TOA169" s="205"/>
      <c r="TOB169" s="205"/>
      <c r="TOC169" s="205"/>
      <c r="TOD169" s="205"/>
      <c r="TOE169" s="205"/>
      <c r="TOF169" s="205"/>
      <c r="TOG169" s="205"/>
      <c r="TOH169" s="205"/>
      <c r="TOI169" s="205"/>
      <c r="TOJ169" s="205"/>
      <c r="TOK169" s="205"/>
      <c r="TOL169" s="205"/>
      <c r="TOM169" s="205"/>
      <c r="TON169" s="205"/>
      <c r="TOO169" s="205"/>
      <c r="TOP169" s="205"/>
      <c r="TOQ169" s="205"/>
      <c r="TOR169" s="205"/>
      <c r="TOS169" s="205"/>
      <c r="TOT169" s="205"/>
      <c r="TOU169" s="205"/>
      <c r="TOV169" s="205"/>
      <c r="TOW169" s="205"/>
      <c r="TOX169" s="205"/>
      <c r="TOY169" s="205"/>
      <c r="TOZ169" s="205"/>
      <c r="TPA169" s="205"/>
      <c r="TPB169" s="205"/>
      <c r="TPC169" s="205"/>
      <c r="TPD169" s="205"/>
      <c r="TPE169" s="205"/>
      <c r="TPF169" s="205"/>
      <c r="TPG169" s="205"/>
      <c r="TPH169" s="205"/>
      <c r="TPI169" s="205"/>
      <c r="TPJ169" s="205"/>
      <c r="TPK169" s="205"/>
      <c r="TPL169" s="205"/>
      <c r="TPM169" s="205"/>
      <c r="TPN169" s="205"/>
      <c r="TPO169" s="205"/>
      <c r="TPP169" s="205"/>
      <c r="TPQ169" s="205"/>
      <c r="TPR169" s="205"/>
      <c r="TPS169" s="205"/>
      <c r="TPT169" s="205"/>
      <c r="TPU169" s="205"/>
      <c r="TPV169" s="205"/>
      <c r="TPW169" s="205"/>
      <c r="TPX169" s="205"/>
      <c r="TPY169" s="205"/>
      <c r="TPZ169" s="205"/>
      <c r="TQA169" s="205"/>
      <c r="TQB169" s="205"/>
      <c r="TQC169" s="205"/>
      <c r="TQD169" s="205"/>
      <c r="TQE169" s="205"/>
      <c r="TQF169" s="205"/>
      <c r="TQG169" s="205"/>
      <c r="TQH169" s="205"/>
      <c r="TQI169" s="205"/>
      <c r="TQJ169" s="205"/>
      <c r="TQK169" s="205"/>
      <c r="TQL169" s="205"/>
      <c r="TQM169" s="205"/>
      <c r="TQN169" s="205"/>
      <c r="TQO169" s="205"/>
      <c r="TQP169" s="205"/>
      <c r="TQQ169" s="205"/>
      <c r="TQR169" s="205"/>
      <c r="TQS169" s="205"/>
      <c r="TQT169" s="205"/>
      <c r="TQU169" s="205"/>
      <c r="TQV169" s="205"/>
      <c r="TQW169" s="205"/>
      <c r="TQX169" s="205"/>
      <c r="TQY169" s="205"/>
      <c r="TQZ169" s="205"/>
      <c r="TRA169" s="205"/>
      <c r="TRB169" s="205"/>
      <c r="TRC169" s="205"/>
      <c r="TRD169" s="205"/>
      <c r="TRE169" s="205"/>
      <c r="TRF169" s="205"/>
      <c r="TRG169" s="205"/>
      <c r="TRH169" s="205"/>
      <c r="TRI169" s="205"/>
      <c r="TRJ169" s="205"/>
      <c r="TRK169" s="205"/>
      <c r="TRL169" s="205"/>
      <c r="TRM169" s="205"/>
      <c r="TRN169" s="205"/>
      <c r="TRO169" s="205"/>
      <c r="TRP169" s="205"/>
      <c r="TRQ169" s="205"/>
      <c r="TRR169" s="205"/>
      <c r="TRS169" s="205"/>
      <c r="TRT169" s="205"/>
      <c r="TRU169" s="205"/>
      <c r="TRV169" s="205"/>
      <c r="TRW169" s="205"/>
      <c r="TRX169" s="205"/>
      <c r="TRY169" s="205"/>
      <c r="TRZ169" s="205"/>
      <c r="TSA169" s="205"/>
      <c r="TSB169" s="205"/>
      <c r="TSC169" s="205"/>
      <c r="TSD169" s="205"/>
      <c r="TSE169" s="205"/>
      <c r="TSF169" s="205"/>
      <c r="TSG169" s="205"/>
      <c r="TSH169" s="205"/>
      <c r="TSI169" s="205"/>
      <c r="TSJ169" s="205"/>
      <c r="TSK169" s="205"/>
      <c r="TSL169" s="205"/>
      <c r="TSM169" s="205"/>
      <c r="TSN169" s="205"/>
      <c r="TSO169" s="205"/>
      <c r="TSP169" s="205"/>
      <c r="TSQ169" s="205"/>
      <c r="TSR169" s="205"/>
      <c r="TSS169" s="205"/>
      <c r="TST169" s="205"/>
      <c r="TSU169" s="205"/>
      <c r="TSV169" s="205"/>
      <c r="TSW169" s="205"/>
      <c r="TSX169" s="205"/>
      <c r="TSY169" s="205"/>
      <c r="TSZ169" s="205"/>
      <c r="TTA169" s="205"/>
      <c r="TTB169" s="205"/>
      <c r="TTC169" s="205"/>
      <c r="TTD169" s="205"/>
      <c r="TTE169" s="205"/>
      <c r="TTF169" s="205"/>
      <c r="TTG169" s="205"/>
      <c r="TTH169" s="205"/>
      <c r="TTI169" s="205"/>
      <c r="TTJ169" s="205"/>
      <c r="TTK169" s="205"/>
      <c r="TTL169" s="205"/>
      <c r="TTM169" s="205"/>
      <c r="TTN169" s="205"/>
      <c r="TTO169" s="205"/>
      <c r="TTP169" s="205"/>
      <c r="TTQ169" s="205"/>
      <c r="TTR169" s="205"/>
      <c r="TTS169" s="205"/>
      <c r="TTT169" s="205"/>
      <c r="TTU169" s="205"/>
      <c r="TTV169" s="205"/>
      <c r="TTW169" s="205"/>
      <c r="TTX169" s="205"/>
      <c r="TTY169" s="205"/>
      <c r="TTZ169" s="205"/>
      <c r="TUA169" s="205"/>
      <c r="TUB169" s="205"/>
      <c r="TUC169" s="205"/>
      <c r="TUD169" s="205"/>
      <c r="TUE169" s="205"/>
      <c r="TUF169" s="205"/>
      <c r="TUG169" s="205"/>
      <c r="TUH169" s="205"/>
      <c r="TUI169" s="205"/>
      <c r="TUJ169" s="205"/>
      <c r="TUK169" s="205"/>
      <c r="TUL169" s="205"/>
      <c r="TUM169" s="205"/>
      <c r="TUN169" s="205"/>
      <c r="TUO169" s="205"/>
      <c r="TUP169" s="205"/>
      <c r="TUQ169" s="205"/>
      <c r="TUR169" s="205"/>
      <c r="TUS169" s="205"/>
      <c r="TUT169" s="205"/>
      <c r="TUU169" s="205"/>
      <c r="TUV169" s="205"/>
      <c r="TUW169" s="205"/>
      <c r="TUX169" s="205"/>
      <c r="TUY169" s="205"/>
      <c r="TUZ169" s="205"/>
      <c r="TVA169" s="205"/>
      <c r="TVB169" s="205"/>
      <c r="TVC169" s="205"/>
      <c r="TVD169" s="205"/>
      <c r="TVE169" s="205"/>
      <c r="TVF169" s="205"/>
      <c r="TVG169" s="205"/>
      <c r="TVH169" s="205"/>
      <c r="TVI169" s="205"/>
      <c r="TVJ169" s="205"/>
      <c r="TVK169" s="205"/>
      <c r="TVL169" s="205"/>
      <c r="TVM169" s="205"/>
      <c r="TVN169" s="205"/>
      <c r="TVO169" s="205"/>
      <c r="TVP169" s="205"/>
      <c r="TVQ169" s="205"/>
      <c r="TVR169" s="205"/>
      <c r="TVS169" s="205"/>
      <c r="TVT169" s="205"/>
      <c r="TVU169" s="205"/>
      <c r="TVV169" s="205"/>
      <c r="TVW169" s="205"/>
      <c r="TVX169" s="205"/>
      <c r="TVY169" s="205"/>
      <c r="TVZ169" s="205"/>
      <c r="TWA169" s="205"/>
      <c r="TWB169" s="205"/>
      <c r="TWC169" s="205"/>
      <c r="TWD169" s="205"/>
      <c r="TWE169" s="205"/>
      <c r="TWF169" s="205"/>
      <c r="TWG169" s="205"/>
      <c r="TWH169" s="205"/>
      <c r="TWI169" s="205"/>
      <c r="TWJ169" s="205"/>
      <c r="TWK169" s="205"/>
      <c r="TWL169" s="205"/>
      <c r="TWM169" s="205"/>
      <c r="TWN169" s="205"/>
      <c r="TWO169" s="205"/>
      <c r="TWP169" s="205"/>
      <c r="TWQ169" s="205"/>
      <c r="TWR169" s="205"/>
      <c r="TWS169" s="205"/>
      <c r="TWT169" s="205"/>
      <c r="TWU169" s="205"/>
      <c r="TWV169" s="205"/>
      <c r="TWW169" s="205"/>
      <c r="TWX169" s="205"/>
      <c r="TWY169" s="205"/>
      <c r="TWZ169" s="205"/>
      <c r="TXA169" s="205"/>
      <c r="TXB169" s="205"/>
      <c r="TXC169" s="205"/>
      <c r="TXD169" s="205"/>
      <c r="TXE169" s="205"/>
      <c r="TXF169" s="205"/>
      <c r="TXG169" s="205"/>
      <c r="TXH169" s="205"/>
      <c r="TXI169" s="205"/>
      <c r="TXJ169" s="205"/>
      <c r="TXK169" s="205"/>
      <c r="TXL169" s="205"/>
      <c r="TXM169" s="205"/>
      <c r="TXN169" s="205"/>
      <c r="TXO169" s="205"/>
      <c r="TXP169" s="205"/>
      <c r="TXQ169" s="205"/>
      <c r="TXR169" s="205"/>
      <c r="TXS169" s="205"/>
      <c r="TXT169" s="205"/>
      <c r="TXU169" s="205"/>
      <c r="TXV169" s="205"/>
      <c r="TXW169" s="205"/>
      <c r="TXX169" s="205"/>
      <c r="TXY169" s="205"/>
      <c r="TXZ169" s="205"/>
      <c r="TYA169" s="205"/>
      <c r="TYB169" s="205"/>
      <c r="TYC169" s="205"/>
      <c r="TYD169" s="205"/>
      <c r="TYE169" s="205"/>
      <c r="TYF169" s="205"/>
      <c r="TYG169" s="205"/>
      <c r="TYH169" s="205"/>
      <c r="TYI169" s="205"/>
      <c r="TYJ169" s="205"/>
      <c r="TYK169" s="205"/>
      <c r="TYL169" s="205"/>
      <c r="TYM169" s="205"/>
      <c r="TYN169" s="205"/>
      <c r="TYO169" s="205"/>
      <c r="TYP169" s="205"/>
      <c r="TYQ169" s="205"/>
      <c r="TYR169" s="205"/>
      <c r="TYS169" s="205"/>
      <c r="TYT169" s="205"/>
      <c r="TYU169" s="205"/>
      <c r="TYV169" s="205"/>
      <c r="TYW169" s="205"/>
      <c r="TYX169" s="205"/>
      <c r="TYY169" s="205"/>
      <c r="TYZ169" s="205"/>
      <c r="TZA169" s="205"/>
      <c r="TZB169" s="205"/>
      <c r="TZC169" s="205"/>
      <c r="TZD169" s="205"/>
      <c r="TZE169" s="205"/>
      <c r="TZF169" s="205"/>
      <c r="TZG169" s="205"/>
      <c r="TZH169" s="205"/>
      <c r="TZI169" s="205"/>
      <c r="TZJ169" s="205"/>
      <c r="TZK169" s="205"/>
      <c r="TZL169" s="205"/>
      <c r="TZM169" s="205"/>
      <c r="TZN169" s="205"/>
      <c r="TZO169" s="205"/>
      <c r="TZP169" s="205"/>
      <c r="TZQ169" s="205"/>
      <c r="TZR169" s="205"/>
      <c r="TZS169" s="205"/>
      <c r="TZT169" s="205"/>
      <c r="TZU169" s="205"/>
      <c r="TZV169" s="205"/>
      <c r="TZW169" s="205"/>
      <c r="TZX169" s="205"/>
      <c r="TZY169" s="205"/>
      <c r="TZZ169" s="205"/>
      <c r="UAA169" s="205"/>
      <c r="UAB169" s="205"/>
      <c r="UAC169" s="205"/>
      <c r="UAD169" s="205"/>
      <c r="UAE169" s="205"/>
      <c r="UAF169" s="205"/>
      <c r="UAG169" s="205"/>
      <c r="UAH169" s="205"/>
      <c r="UAI169" s="205"/>
      <c r="UAJ169" s="205"/>
      <c r="UAK169" s="205"/>
      <c r="UAL169" s="205"/>
      <c r="UAM169" s="205"/>
      <c r="UAN169" s="205"/>
      <c r="UAO169" s="205"/>
      <c r="UAP169" s="205"/>
      <c r="UAQ169" s="205"/>
      <c r="UAR169" s="205"/>
      <c r="UAS169" s="205"/>
      <c r="UAT169" s="205"/>
      <c r="UAU169" s="205"/>
      <c r="UAV169" s="205"/>
      <c r="UAW169" s="205"/>
      <c r="UAX169" s="205"/>
      <c r="UAY169" s="205"/>
      <c r="UAZ169" s="205"/>
      <c r="UBA169" s="205"/>
      <c r="UBB169" s="205"/>
      <c r="UBC169" s="205"/>
      <c r="UBD169" s="205"/>
      <c r="UBE169" s="205"/>
      <c r="UBF169" s="205"/>
      <c r="UBG169" s="205"/>
      <c r="UBH169" s="205"/>
      <c r="UBI169" s="205"/>
      <c r="UBJ169" s="205"/>
      <c r="UBK169" s="205"/>
      <c r="UBL169" s="205"/>
      <c r="UBM169" s="205"/>
      <c r="UBN169" s="205"/>
      <c r="UBO169" s="205"/>
      <c r="UBP169" s="205"/>
      <c r="UBQ169" s="205"/>
      <c r="UBR169" s="205"/>
      <c r="UBS169" s="205"/>
      <c r="UBT169" s="205"/>
      <c r="UBU169" s="205"/>
      <c r="UBV169" s="205"/>
      <c r="UBW169" s="205"/>
      <c r="UBX169" s="205"/>
      <c r="UBY169" s="205"/>
      <c r="UBZ169" s="205"/>
      <c r="UCA169" s="205"/>
      <c r="UCB169" s="205"/>
      <c r="UCC169" s="205"/>
      <c r="UCD169" s="205"/>
      <c r="UCE169" s="205"/>
      <c r="UCF169" s="205"/>
      <c r="UCG169" s="205"/>
      <c r="UCH169" s="205"/>
      <c r="UCI169" s="205"/>
      <c r="UCJ169" s="205"/>
      <c r="UCK169" s="205"/>
      <c r="UCL169" s="205"/>
      <c r="UCM169" s="205"/>
      <c r="UCN169" s="205"/>
      <c r="UCO169" s="205"/>
      <c r="UCP169" s="205"/>
      <c r="UCQ169" s="205"/>
      <c r="UCR169" s="205"/>
      <c r="UCS169" s="205"/>
      <c r="UCT169" s="205"/>
      <c r="UCU169" s="205"/>
      <c r="UCV169" s="205"/>
      <c r="UCW169" s="205"/>
      <c r="UCX169" s="205"/>
      <c r="UCY169" s="205"/>
      <c r="UCZ169" s="205"/>
      <c r="UDA169" s="205"/>
      <c r="UDB169" s="205"/>
      <c r="UDC169" s="205"/>
      <c r="UDD169" s="205"/>
      <c r="UDE169" s="205"/>
      <c r="UDF169" s="205"/>
      <c r="UDG169" s="205"/>
      <c r="UDH169" s="205"/>
      <c r="UDI169" s="205"/>
      <c r="UDJ169" s="205"/>
      <c r="UDK169" s="205"/>
      <c r="UDL169" s="205"/>
      <c r="UDM169" s="205"/>
      <c r="UDN169" s="205"/>
      <c r="UDO169" s="205"/>
      <c r="UDP169" s="205"/>
      <c r="UDQ169" s="205"/>
      <c r="UDR169" s="205"/>
      <c r="UDS169" s="205"/>
      <c r="UDT169" s="205"/>
      <c r="UDU169" s="205"/>
      <c r="UDV169" s="205"/>
      <c r="UDW169" s="205"/>
      <c r="UDX169" s="205"/>
      <c r="UDY169" s="205"/>
      <c r="UDZ169" s="205"/>
      <c r="UEA169" s="205"/>
      <c r="UEB169" s="205"/>
      <c r="UEC169" s="205"/>
      <c r="UED169" s="205"/>
      <c r="UEE169" s="205"/>
      <c r="UEF169" s="205"/>
      <c r="UEG169" s="205"/>
      <c r="UEH169" s="205"/>
      <c r="UEI169" s="205"/>
      <c r="UEJ169" s="205"/>
      <c r="UEK169" s="205"/>
      <c r="UEL169" s="205"/>
      <c r="UEM169" s="205"/>
      <c r="UEN169" s="205"/>
      <c r="UEO169" s="205"/>
      <c r="UEP169" s="205"/>
      <c r="UEQ169" s="205"/>
      <c r="UER169" s="205"/>
      <c r="UES169" s="205"/>
      <c r="UET169" s="205"/>
      <c r="UEU169" s="205"/>
      <c r="UEV169" s="205"/>
      <c r="UEW169" s="205"/>
      <c r="UEX169" s="205"/>
      <c r="UEY169" s="205"/>
      <c r="UEZ169" s="205"/>
      <c r="UFA169" s="205"/>
      <c r="UFB169" s="205"/>
      <c r="UFC169" s="205"/>
      <c r="UFD169" s="205"/>
      <c r="UFE169" s="205"/>
      <c r="UFF169" s="205"/>
      <c r="UFG169" s="205"/>
      <c r="UFH169" s="205"/>
      <c r="UFI169" s="205"/>
      <c r="UFJ169" s="205"/>
      <c r="UFK169" s="205"/>
      <c r="UFL169" s="205"/>
      <c r="UFM169" s="205"/>
      <c r="UFN169" s="205"/>
      <c r="UFO169" s="205"/>
      <c r="UFP169" s="205"/>
      <c r="UFQ169" s="205"/>
      <c r="UFR169" s="205"/>
      <c r="UFS169" s="205"/>
      <c r="UFT169" s="205"/>
      <c r="UFU169" s="205"/>
      <c r="UFV169" s="205"/>
      <c r="UFW169" s="205"/>
      <c r="UFX169" s="205"/>
      <c r="UFY169" s="205"/>
      <c r="UFZ169" s="205"/>
      <c r="UGA169" s="205"/>
      <c r="UGB169" s="205"/>
      <c r="UGC169" s="205"/>
      <c r="UGD169" s="205"/>
      <c r="UGE169" s="205"/>
      <c r="UGF169" s="205"/>
      <c r="UGG169" s="205"/>
      <c r="UGH169" s="205"/>
      <c r="UGI169" s="205"/>
      <c r="UGJ169" s="205"/>
      <c r="UGK169" s="205"/>
      <c r="UGL169" s="205"/>
      <c r="UGM169" s="205"/>
      <c r="UGN169" s="205"/>
      <c r="UGO169" s="205"/>
      <c r="UGP169" s="205"/>
      <c r="UGQ169" s="205"/>
      <c r="UGR169" s="205"/>
      <c r="UGS169" s="205"/>
      <c r="UGT169" s="205"/>
      <c r="UGU169" s="205"/>
      <c r="UGV169" s="205"/>
      <c r="UGW169" s="205"/>
      <c r="UGX169" s="205"/>
      <c r="UGY169" s="205"/>
      <c r="UGZ169" s="205"/>
      <c r="UHA169" s="205"/>
      <c r="UHB169" s="205"/>
      <c r="UHC169" s="205"/>
      <c r="UHD169" s="205"/>
      <c r="UHE169" s="205"/>
      <c r="UHF169" s="205"/>
      <c r="UHG169" s="205"/>
      <c r="UHH169" s="205"/>
      <c r="UHI169" s="205"/>
      <c r="UHJ169" s="205"/>
      <c r="UHK169" s="205"/>
      <c r="UHL169" s="205"/>
      <c r="UHM169" s="205"/>
      <c r="UHN169" s="205"/>
      <c r="UHO169" s="205"/>
      <c r="UHP169" s="205"/>
      <c r="UHQ169" s="205"/>
      <c r="UHR169" s="205"/>
      <c r="UHS169" s="205"/>
      <c r="UHT169" s="205"/>
      <c r="UHU169" s="205"/>
      <c r="UHV169" s="205"/>
      <c r="UHW169" s="205"/>
      <c r="UHX169" s="205"/>
      <c r="UHY169" s="205"/>
      <c r="UHZ169" s="205"/>
      <c r="UIA169" s="205"/>
      <c r="UIB169" s="205"/>
      <c r="UIC169" s="205"/>
      <c r="UID169" s="205"/>
      <c r="UIE169" s="205"/>
      <c r="UIF169" s="205"/>
      <c r="UIG169" s="205"/>
      <c r="UIH169" s="205"/>
      <c r="UII169" s="205"/>
      <c r="UIJ169" s="205"/>
      <c r="UIK169" s="205"/>
      <c r="UIL169" s="205"/>
      <c r="UIM169" s="205"/>
      <c r="UIN169" s="205"/>
      <c r="UIO169" s="205"/>
      <c r="UIP169" s="205"/>
      <c r="UIQ169" s="205"/>
      <c r="UIR169" s="205"/>
      <c r="UIS169" s="205"/>
      <c r="UIT169" s="205"/>
      <c r="UIU169" s="205"/>
      <c r="UIV169" s="205"/>
      <c r="UIW169" s="205"/>
      <c r="UIX169" s="205"/>
      <c r="UIY169" s="205"/>
      <c r="UIZ169" s="205"/>
      <c r="UJA169" s="205"/>
      <c r="UJB169" s="205"/>
      <c r="UJC169" s="205"/>
      <c r="UJD169" s="205"/>
      <c r="UJE169" s="205"/>
      <c r="UJF169" s="205"/>
      <c r="UJG169" s="205"/>
      <c r="UJH169" s="205"/>
      <c r="UJI169" s="205"/>
      <c r="UJJ169" s="205"/>
      <c r="UJK169" s="205"/>
      <c r="UJL169" s="205"/>
      <c r="UJM169" s="205"/>
      <c r="UJN169" s="205"/>
      <c r="UJO169" s="205"/>
      <c r="UJP169" s="205"/>
      <c r="UJQ169" s="205"/>
      <c r="UJR169" s="205"/>
      <c r="UJS169" s="205"/>
      <c r="UJT169" s="205"/>
      <c r="UJU169" s="205"/>
      <c r="UJV169" s="205"/>
      <c r="UJW169" s="205"/>
      <c r="UJX169" s="205"/>
      <c r="UJY169" s="205"/>
      <c r="UJZ169" s="205"/>
      <c r="UKA169" s="205"/>
      <c r="UKB169" s="205"/>
      <c r="UKC169" s="205"/>
      <c r="UKD169" s="205"/>
      <c r="UKE169" s="205"/>
      <c r="UKF169" s="205"/>
      <c r="UKG169" s="205"/>
      <c r="UKH169" s="205"/>
      <c r="UKI169" s="205"/>
      <c r="UKJ169" s="205"/>
      <c r="UKK169" s="205"/>
      <c r="UKL169" s="205"/>
      <c r="UKM169" s="205"/>
      <c r="UKN169" s="205"/>
      <c r="UKO169" s="205"/>
      <c r="UKP169" s="205"/>
      <c r="UKQ169" s="205"/>
      <c r="UKR169" s="205"/>
      <c r="UKS169" s="205"/>
      <c r="UKT169" s="205"/>
      <c r="UKU169" s="205"/>
      <c r="UKV169" s="205"/>
      <c r="UKW169" s="205"/>
      <c r="UKX169" s="205"/>
      <c r="UKY169" s="205"/>
      <c r="UKZ169" s="205"/>
      <c r="ULA169" s="205"/>
      <c r="ULB169" s="205"/>
      <c r="ULC169" s="205"/>
      <c r="ULD169" s="205"/>
      <c r="ULE169" s="205"/>
      <c r="ULF169" s="205"/>
      <c r="ULG169" s="205"/>
      <c r="ULH169" s="205"/>
      <c r="ULI169" s="205"/>
      <c r="ULJ169" s="205"/>
      <c r="ULK169" s="205"/>
      <c r="ULL169" s="205"/>
      <c r="ULM169" s="205"/>
      <c r="ULN169" s="205"/>
      <c r="ULO169" s="205"/>
      <c r="ULP169" s="205"/>
      <c r="ULQ169" s="205"/>
      <c r="ULR169" s="205"/>
      <c r="ULS169" s="205"/>
      <c r="ULT169" s="205"/>
      <c r="ULU169" s="205"/>
      <c r="ULV169" s="205"/>
      <c r="ULW169" s="205"/>
      <c r="ULX169" s="205"/>
      <c r="ULY169" s="205"/>
      <c r="ULZ169" s="205"/>
      <c r="UMA169" s="205"/>
      <c r="UMB169" s="205"/>
      <c r="UMC169" s="205"/>
      <c r="UMD169" s="205"/>
      <c r="UME169" s="205"/>
      <c r="UMF169" s="205"/>
      <c r="UMG169" s="205"/>
      <c r="UMH169" s="205"/>
      <c r="UMI169" s="205"/>
      <c r="UMJ169" s="205"/>
      <c r="UMK169" s="205"/>
      <c r="UML169" s="205"/>
      <c r="UMM169" s="205"/>
      <c r="UMN169" s="205"/>
      <c r="UMO169" s="205"/>
      <c r="UMP169" s="205"/>
      <c r="UMQ169" s="205"/>
      <c r="UMR169" s="205"/>
      <c r="UMS169" s="205"/>
      <c r="UMT169" s="205"/>
      <c r="UMU169" s="205"/>
      <c r="UMV169" s="205"/>
      <c r="UMW169" s="205"/>
      <c r="UMX169" s="205"/>
      <c r="UMY169" s="205"/>
      <c r="UMZ169" s="205"/>
      <c r="UNA169" s="205"/>
      <c r="UNB169" s="205"/>
      <c r="UNC169" s="205"/>
      <c r="UND169" s="205"/>
      <c r="UNE169" s="205"/>
      <c r="UNF169" s="205"/>
      <c r="UNG169" s="205"/>
      <c r="UNH169" s="205"/>
      <c r="UNI169" s="205"/>
      <c r="UNJ169" s="205"/>
      <c r="UNK169" s="205"/>
      <c r="UNL169" s="205"/>
      <c r="UNM169" s="205"/>
      <c r="UNN169" s="205"/>
      <c r="UNO169" s="205"/>
      <c r="UNP169" s="205"/>
      <c r="UNQ169" s="205"/>
      <c r="UNR169" s="205"/>
      <c r="UNS169" s="205"/>
      <c r="UNT169" s="205"/>
      <c r="UNU169" s="205"/>
      <c r="UNV169" s="205"/>
      <c r="UNW169" s="205"/>
      <c r="UNX169" s="205"/>
      <c r="UNY169" s="205"/>
      <c r="UNZ169" s="205"/>
      <c r="UOA169" s="205"/>
      <c r="UOB169" s="205"/>
      <c r="UOC169" s="205"/>
      <c r="UOD169" s="205"/>
      <c r="UOE169" s="205"/>
      <c r="UOF169" s="205"/>
      <c r="UOG169" s="205"/>
      <c r="UOH169" s="205"/>
      <c r="UOI169" s="205"/>
      <c r="UOJ169" s="205"/>
      <c r="UOK169" s="205"/>
      <c r="UOL169" s="205"/>
      <c r="UOM169" s="205"/>
      <c r="UON169" s="205"/>
      <c r="UOO169" s="205"/>
      <c r="UOP169" s="205"/>
      <c r="UOQ169" s="205"/>
      <c r="UOR169" s="205"/>
      <c r="UOS169" s="205"/>
      <c r="UOT169" s="205"/>
      <c r="UOU169" s="205"/>
      <c r="UOV169" s="205"/>
      <c r="UOW169" s="205"/>
      <c r="UOX169" s="205"/>
      <c r="UOY169" s="205"/>
      <c r="UOZ169" s="205"/>
      <c r="UPA169" s="205"/>
      <c r="UPB169" s="205"/>
      <c r="UPC169" s="205"/>
      <c r="UPD169" s="205"/>
      <c r="UPE169" s="205"/>
      <c r="UPF169" s="205"/>
      <c r="UPG169" s="205"/>
      <c r="UPH169" s="205"/>
      <c r="UPI169" s="205"/>
      <c r="UPJ169" s="205"/>
      <c r="UPK169" s="205"/>
      <c r="UPL169" s="205"/>
      <c r="UPM169" s="205"/>
      <c r="UPN169" s="205"/>
      <c r="UPO169" s="205"/>
      <c r="UPP169" s="205"/>
      <c r="UPQ169" s="205"/>
      <c r="UPR169" s="205"/>
      <c r="UPS169" s="205"/>
      <c r="UPT169" s="205"/>
      <c r="UPU169" s="205"/>
      <c r="UPV169" s="205"/>
      <c r="UPW169" s="205"/>
      <c r="UPX169" s="205"/>
      <c r="UPY169" s="205"/>
      <c r="UPZ169" s="205"/>
      <c r="UQA169" s="205"/>
      <c r="UQB169" s="205"/>
      <c r="UQC169" s="205"/>
      <c r="UQD169" s="205"/>
      <c r="UQE169" s="205"/>
      <c r="UQF169" s="205"/>
      <c r="UQG169" s="205"/>
      <c r="UQH169" s="205"/>
      <c r="UQI169" s="205"/>
      <c r="UQJ169" s="205"/>
      <c r="UQK169" s="205"/>
      <c r="UQL169" s="205"/>
      <c r="UQM169" s="205"/>
      <c r="UQN169" s="205"/>
      <c r="UQO169" s="205"/>
      <c r="UQP169" s="205"/>
      <c r="UQQ169" s="205"/>
      <c r="UQR169" s="205"/>
      <c r="UQS169" s="205"/>
      <c r="UQT169" s="205"/>
      <c r="UQU169" s="205"/>
      <c r="UQV169" s="205"/>
      <c r="UQW169" s="205"/>
      <c r="UQX169" s="205"/>
      <c r="UQY169" s="205"/>
      <c r="UQZ169" s="205"/>
      <c r="URA169" s="205"/>
      <c r="URB169" s="205"/>
      <c r="URC169" s="205"/>
      <c r="URD169" s="205"/>
      <c r="URE169" s="205"/>
      <c r="URF169" s="205"/>
      <c r="URG169" s="205"/>
      <c r="URH169" s="205"/>
      <c r="URI169" s="205"/>
      <c r="URJ169" s="205"/>
      <c r="URK169" s="205"/>
      <c r="URL169" s="205"/>
      <c r="URM169" s="205"/>
      <c r="URN169" s="205"/>
      <c r="URO169" s="205"/>
      <c r="URP169" s="205"/>
      <c r="URQ169" s="205"/>
      <c r="URR169" s="205"/>
      <c r="URS169" s="205"/>
      <c r="URT169" s="205"/>
      <c r="URU169" s="205"/>
      <c r="URV169" s="205"/>
      <c r="URW169" s="205"/>
      <c r="URX169" s="205"/>
      <c r="URY169" s="205"/>
      <c r="URZ169" s="205"/>
      <c r="USA169" s="205"/>
      <c r="USB169" s="205"/>
      <c r="USC169" s="205"/>
      <c r="USD169" s="205"/>
      <c r="USE169" s="205"/>
      <c r="USF169" s="205"/>
      <c r="USG169" s="205"/>
      <c r="USH169" s="205"/>
      <c r="USI169" s="205"/>
      <c r="USJ169" s="205"/>
      <c r="USK169" s="205"/>
      <c r="USL169" s="205"/>
      <c r="USM169" s="205"/>
      <c r="USN169" s="205"/>
      <c r="USO169" s="205"/>
      <c r="USP169" s="205"/>
      <c r="USQ169" s="205"/>
      <c r="USR169" s="205"/>
      <c r="USS169" s="205"/>
      <c r="UST169" s="205"/>
      <c r="USU169" s="205"/>
      <c r="USV169" s="205"/>
      <c r="USW169" s="205"/>
      <c r="USX169" s="205"/>
      <c r="USY169" s="205"/>
      <c r="USZ169" s="205"/>
      <c r="UTA169" s="205"/>
      <c r="UTB169" s="205"/>
      <c r="UTC169" s="205"/>
      <c r="UTD169" s="205"/>
      <c r="UTE169" s="205"/>
      <c r="UTF169" s="205"/>
      <c r="UTG169" s="205"/>
      <c r="UTH169" s="205"/>
      <c r="UTI169" s="205"/>
      <c r="UTJ169" s="205"/>
      <c r="UTK169" s="205"/>
      <c r="UTL169" s="205"/>
      <c r="UTM169" s="205"/>
      <c r="UTN169" s="205"/>
      <c r="UTO169" s="205"/>
      <c r="UTP169" s="205"/>
      <c r="UTQ169" s="205"/>
      <c r="UTR169" s="205"/>
      <c r="UTS169" s="205"/>
      <c r="UTT169" s="205"/>
      <c r="UTU169" s="205"/>
      <c r="UTV169" s="205"/>
      <c r="UTW169" s="205"/>
      <c r="UTX169" s="205"/>
      <c r="UTY169" s="205"/>
      <c r="UTZ169" s="205"/>
      <c r="UUA169" s="205"/>
      <c r="UUB169" s="205"/>
      <c r="UUC169" s="205"/>
      <c r="UUD169" s="205"/>
      <c r="UUE169" s="205"/>
      <c r="UUF169" s="205"/>
      <c r="UUG169" s="205"/>
      <c r="UUH169" s="205"/>
      <c r="UUI169" s="205"/>
      <c r="UUJ169" s="205"/>
      <c r="UUK169" s="205"/>
      <c r="UUL169" s="205"/>
      <c r="UUM169" s="205"/>
      <c r="UUN169" s="205"/>
      <c r="UUO169" s="205"/>
      <c r="UUP169" s="205"/>
      <c r="UUQ169" s="205"/>
      <c r="UUR169" s="205"/>
      <c r="UUS169" s="205"/>
      <c r="UUT169" s="205"/>
      <c r="UUU169" s="205"/>
      <c r="UUV169" s="205"/>
      <c r="UUW169" s="205"/>
      <c r="UUX169" s="205"/>
      <c r="UUY169" s="205"/>
      <c r="UUZ169" s="205"/>
      <c r="UVA169" s="205"/>
      <c r="UVB169" s="205"/>
      <c r="UVC169" s="205"/>
      <c r="UVD169" s="205"/>
      <c r="UVE169" s="205"/>
      <c r="UVF169" s="205"/>
      <c r="UVG169" s="205"/>
      <c r="UVH169" s="205"/>
      <c r="UVI169" s="205"/>
      <c r="UVJ169" s="205"/>
      <c r="UVK169" s="205"/>
      <c r="UVL169" s="205"/>
      <c r="UVM169" s="205"/>
      <c r="UVN169" s="205"/>
      <c r="UVO169" s="205"/>
      <c r="UVP169" s="205"/>
      <c r="UVQ169" s="205"/>
      <c r="UVR169" s="205"/>
      <c r="UVS169" s="205"/>
      <c r="UVT169" s="205"/>
      <c r="UVU169" s="205"/>
      <c r="UVV169" s="205"/>
      <c r="UVW169" s="205"/>
      <c r="UVX169" s="205"/>
      <c r="UVY169" s="205"/>
      <c r="UVZ169" s="205"/>
      <c r="UWA169" s="205"/>
      <c r="UWB169" s="205"/>
      <c r="UWC169" s="205"/>
      <c r="UWD169" s="205"/>
      <c r="UWE169" s="205"/>
      <c r="UWF169" s="205"/>
      <c r="UWG169" s="205"/>
      <c r="UWH169" s="205"/>
      <c r="UWI169" s="205"/>
      <c r="UWJ169" s="205"/>
      <c r="UWK169" s="205"/>
      <c r="UWL169" s="205"/>
      <c r="UWM169" s="205"/>
      <c r="UWN169" s="205"/>
      <c r="UWO169" s="205"/>
      <c r="UWP169" s="205"/>
      <c r="UWQ169" s="205"/>
      <c r="UWR169" s="205"/>
      <c r="UWS169" s="205"/>
      <c r="UWT169" s="205"/>
      <c r="UWU169" s="205"/>
      <c r="UWV169" s="205"/>
      <c r="UWW169" s="205"/>
      <c r="UWX169" s="205"/>
      <c r="UWY169" s="205"/>
      <c r="UWZ169" s="205"/>
      <c r="UXA169" s="205"/>
      <c r="UXB169" s="205"/>
      <c r="UXC169" s="205"/>
      <c r="UXD169" s="205"/>
      <c r="UXE169" s="205"/>
      <c r="UXF169" s="205"/>
      <c r="UXG169" s="205"/>
      <c r="UXH169" s="205"/>
      <c r="UXI169" s="205"/>
      <c r="UXJ169" s="205"/>
      <c r="UXK169" s="205"/>
      <c r="UXL169" s="205"/>
      <c r="UXM169" s="205"/>
      <c r="UXN169" s="205"/>
      <c r="UXO169" s="205"/>
      <c r="UXP169" s="205"/>
      <c r="UXQ169" s="205"/>
      <c r="UXR169" s="205"/>
      <c r="UXS169" s="205"/>
      <c r="UXT169" s="205"/>
      <c r="UXU169" s="205"/>
      <c r="UXV169" s="205"/>
      <c r="UXW169" s="205"/>
      <c r="UXX169" s="205"/>
      <c r="UXY169" s="205"/>
      <c r="UXZ169" s="205"/>
      <c r="UYA169" s="205"/>
      <c r="UYB169" s="205"/>
      <c r="UYC169" s="205"/>
      <c r="UYD169" s="205"/>
      <c r="UYE169" s="205"/>
      <c r="UYF169" s="205"/>
      <c r="UYG169" s="205"/>
      <c r="UYH169" s="205"/>
      <c r="UYI169" s="205"/>
      <c r="UYJ169" s="205"/>
      <c r="UYK169" s="205"/>
      <c r="UYL169" s="205"/>
      <c r="UYM169" s="205"/>
      <c r="UYN169" s="205"/>
      <c r="UYO169" s="205"/>
      <c r="UYP169" s="205"/>
      <c r="UYQ169" s="205"/>
      <c r="UYR169" s="205"/>
      <c r="UYS169" s="205"/>
      <c r="UYT169" s="205"/>
      <c r="UYU169" s="205"/>
      <c r="UYV169" s="205"/>
      <c r="UYW169" s="205"/>
      <c r="UYX169" s="205"/>
      <c r="UYY169" s="205"/>
      <c r="UYZ169" s="205"/>
      <c r="UZA169" s="205"/>
      <c r="UZB169" s="205"/>
      <c r="UZC169" s="205"/>
      <c r="UZD169" s="205"/>
      <c r="UZE169" s="205"/>
      <c r="UZF169" s="205"/>
      <c r="UZG169" s="205"/>
      <c r="UZH169" s="205"/>
      <c r="UZI169" s="205"/>
      <c r="UZJ169" s="205"/>
      <c r="UZK169" s="205"/>
      <c r="UZL169" s="205"/>
      <c r="UZM169" s="205"/>
      <c r="UZN169" s="205"/>
      <c r="UZO169" s="205"/>
      <c r="UZP169" s="205"/>
      <c r="UZQ169" s="205"/>
      <c r="UZR169" s="205"/>
      <c r="UZS169" s="205"/>
      <c r="UZT169" s="205"/>
      <c r="UZU169" s="205"/>
      <c r="UZV169" s="205"/>
      <c r="UZW169" s="205"/>
      <c r="UZX169" s="205"/>
      <c r="UZY169" s="205"/>
      <c r="UZZ169" s="205"/>
      <c r="VAA169" s="205"/>
      <c r="VAB169" s="205"/>
      <c r="VAC169" s="205"/>
      <c r="VAD169" s="205"/>
      <c r="VAE169" s="205"/>
      <c r="VAF169" s="205"/>
      <c r="VAG169" s="205"/>
      <c r="VAH169" s="205"/>
      <c r="VAI169" s="205"/>
      <c r="VAJ169" s="205"/>
      <c r="VAK169" s="205"/>
      <c r="VAL169" s="205"/>
      <c r="VAM169" s="205"/>
      <c r="VAN169" s="205"/>
      <c r="VAO169" s="205"/>
      <c r="VAP169" s="205"/>
      <c r="VAQ169" s="205"/>
      <c r="VAR169" s="205"/>
      <c r="VAS169" s="205"/>
      <c r="VAT169" s="205"/>
      <c r="VAU169" s="205"/>
      <c r="VAV169" s="205"/>
      <c r="VAW169" s="205"/>
      <c r="VAX169" s="205"/>
      <c r="VAY169" s="205"/>
      <c r="VAZ169" s="205"/>
      <c r="VBA169" s="205"/>
      <c r="VBB169" s="205"/>
      <c r="VBC169" s="205"/>
      <c r="VBD169" s="205"/>
      <c r="VBE169" s="205"/>
      <c r="VBF169" s="205"/>
      <c r="VBG169" s="205"/>
      <c r="VBH169" s="205"/>
      <c r="VBI169" s="205"/>
      <c r="VBJ169" s="205"/>
      <c r="VBK169" s="205"/>
      <c r="VBL169" s="205"/>
      <c r="VBM169" s="205"/>
      <c r="VBN169" s="205"/>
      <c r="VBO169" s="205"/>
      <c r="VBP169" s="205"/>
      <c r="VBQ169" s="205"/>
      <c r="VBR169" s="205"/>
      <c r="VBS169" s="205"/>
      <c r="VBT169" s="205"/>
      <c r="VBU169" s="205"/>
      <c r="VBV169" s="205"/>
      <c r="VBW169" s="205"/>
      <c r="VBX169" s="205"/>
      <c r="VBY169" s="205"/>
      <c r="VBZ169" s="205"/>
      <c r="VCA169" s="205"/>
      <c r="VCB169" s="205"/>
      <c r="VCC169" s="205"/>
      <c r="VCD169" s="205"/>
      <c r="VCE169" s="205"/>
      <c r="VCF169" s="205"/>
      <c r="VCG169" s="205"/>
      <c r="VCH169" s="205"/>
      <c r="VCI169" s="205"/>
      <c r="VCJ169" s="205"/>
      <c r="VCK169" s="205"/>
      <c r="VCL169" s="205"/>
      <c r="VCM169" s="205"/>
      <c r="VCN169" s="205"/>
      <c r="VCO169" s="205"/>
      <c r="VCP169" s="205"/>
      <c r="VCQ169" s="205"/>
      <c r="VCR169" s="205"/>
      <c r="VCS169" s="205"/>
      <c r="VCT169" s="205"/>
      <c r="VCU169" s="205"/>
      <c r="VCV169" s="205"/>
      <c r="VCW169" s="205"/>
      <c r="VCX169" s="205"/>
      <c r="VCY169" s="205"/>
      <c r="VCZ169" s="205"/>
      <c r="VDA169" s="205"/>
      <c r="VDB169" s="205"/>
      <c r="VDC169" s="205"/>
      <c r="VDD169" s="205"/>
      <c r="VDE169" s="205"/>
      <c r="VDF169" s="205"/>
      <c r="VDG169" s="205"/>
      <c r="VDH169" s="205"/>
      <c r="VDI169" s="205"/>
      <c r="VDJ169" s="205"/>
      <c r="VDK169" s="205"/>
      <c r="VDL169" s="205"/>
      <c r="VDM169" s="205"/>
      <c r="VDN169" s="205"/>
      <c r="VDO169" s="205"/>
      <c r="VDP169" s="205"/>
      <c r="VDQ169" s="205"/>
      <c r="VDR169" s="205"/>
      <c r="VDS169" s="205"/>
      <c r="VDT169" s="205"/>
      <c r="VDU169" s="205"/>
      <c r="VDV169" s="205"/>
      <c r="VDW169" s="205"/>
      <c r="VDX169" s="205"/>
      <c r="VDY169" s="205"/>
      <c r="VDZ169" s="205"/>
      <c r="VEA169" s="205"/>
      <c r="VEB169" s="205"/>
      <c r="VEC169" s="205"/>
      <c r="VED169" s="205"/>
      <c r="VEE169" s="205"/>
      <c r="VEF169" s="205"/>
      <c r="VEG169" s="205"/>
      <c r="VEH169" s="205"/>
      <c r="VEI169" s="205"/>
      <c r="VEJ169" s="205"/>
      <c r="VEK169" s="205"/>
      <c r="VEL169" s="205"/>
      <c r="VEM169" s="205"/>
      <c r="VEN169" s="205"/>
      <c r="VEO169" s="205"/>
      <c r="VEP169" s="205"/>
      <c r="VEQ169" s="205"/>
      <c r="VER169" s="205"/>
      <c r="VES169" s="205"/>
      <c r="VET169" s="205"/>
      <c r="VEU169" s="205"/>
      <c r="VEV169" s="205"/>
      <c r="VEW169" s="205"/>
      <c r="VEX169" s="205"/>
      <c r="VEY169" s="205"/>
      <c r="VEZ169" s="205"/>
      <c r="VFA169" s="205"/>
      <c r="VFB169" s="205"/>
      <c r="VFC169" s="205"/>
      <c r="VFD169" s="205"/>
      <c r="VFE169" s="205"/>
      <c r="VFF169" s="205"/>
      <c r="VFG169" s="205"/>
      <c r="VFH169" s="205"/>
      <c r="VFI169" s="205"/>
      <c r="VFJ169" s="205"/>
      <c r="VFK169" s="205"/>
      <c r="VFL169" s="205"/>
      <c r="VFM169" s="205"/>
      <c r="VFN169" s="205"/>
      <c r="VFO169" s="205"/>
      <c r="VFP169" s="205"/>
      <c r="VFQ169" s="205"/>
      <c r="VFR169" s="205"/>
      <c r="VFS169" s="205"/>
      <c r="VFT169" s="205"/>
      <c r="VFU169" s="205"/>
      <c r="VFV169" s="205"/>
      <c r="VFW169" s="205"/>
      <c r="VFX169" s="205"/>
      <c r="VFY169" s="205"/>
      <c r="VFZ169" s="205"/>
      <c r="VGA169" s="205"/>
      <c r="VGB169" s="205"/>
      <c r="VGC169" s="205"/>
      <c r="VGD169" s="205"/>
      <c r="VGE169" s="205"/>
      <c r="VGF169" s="205"/>
      <c r="VGG169" s="205"/>
      <c r="VGH169" s="205"/>
      <c r="VGI169" s="205"/>
      <c r="VGJ169" s="205"/>
      <c r="VGK169" s="205"/>
      <c r="VGL169" s="205"/>
      <c r="VGM169" s="205"/>
      <c r="VGN169" s="205"/>
      <c r="VGO169" s="205"/>
      <c r="VGP169" s="205"/>
      <c r="VGQ169" s="205"/>
      <c r="VGR169" s="205"/>
      <c r="VGS169" s="205"/>
      <c r="VGT169" s="205"/>
      <c r="VGU169" s="205"/>
      <c r="VGV169" s="205"/>
      <c r="VGW169" s="205"/>
      <c r="VGX169" s="205"/>
      <c r="VGY169" s="205"/>
      <c r="VGZ169" s="205"/>
      <c r="VHA169" s="205"/>
      <c r="VHB169" s="205"/>
      <c r="VHC169" s="205"/>
      <c r="VHD169" s="205"/>
      <c r="VHE169" s="205"/>
      <c r="VHF169" s="205"/>
      <c r="VHG169" s="205"/>
      <c r="VHH169" s="205"/>
      <c r="VHI169" s="205"/>
      <c r="VHJ169" s="205"/>
      <c r="VHK169" s="205"/>
      <c r="VHL169" s="205"/>
      <c r="VHM169" s="205"/>
      <c r="VHN169" s="205"/>
      <c r="VHO169" s="205"/>
      <c r="VHP169" s="205"/>
      <c r="VHQ169" s="205"/>
      <c r="VHR169" s="205"/>
      <c r="VHS169" s="205"/>
      <c r="VHT169" s="205"/>
      <c r="VHU169" s="205"/>
      <c r="VHV169" s="205"/>
      <c r="VHW169" s="205"/>
      <c r="VHX169" s="205"/>
      <c r="VHY169" s="205"/>
      <c r="VHZ169" s="205"/>
      <c r="VIA169" s="205"/>
      <c r="VIB169" s="205"/>
      <c r="VIC169" s="205"/>
      <c r="VID169" s="205"/>
      <c r="VIE169" s="205"/>
      <c r="VIF169" s="205"/>
      <c r="VIG169" s="205"/>
      <c r="VIH169" s="205"/>
      <c r="VII169" s="205"/>
      <c r="VIJ169" s="205"/>
      <c r="VIK169" s="205"/>
      <c r="VIL169" s="205"/>
      <c r="VIM169" s="205"/>
      <c r="VIN169" s="205"/>
      <c r="VIO169" s="205"/>
      <c r="VIP169" s="205"/>
      <c r="VIQ169" s="205"/>
      <c r="VIR169" s="205"/>
      <c r="VIS169" s="205"/>
      <c r="VIT169" s="205"/>
      <c r="VIU169" s="205"/>
      <c r="VIV169" s="205"/>
      <c r="VIW169" s="205"/>
      <c r="VIX169" s="205"/>
      <c r="VIY169" s="205"/>
      <c r="VIZ169" s="205"/>
      <c r="VJA169" s="205"/>
      <c r="VJB169" s="205"/>
      <c r="VJC169" s="205"/>
      <c r="VJD169" s="205"/>
      <c r="VJE169" s="205"/>
      <c r="VJF169" s="205"/>
      <c r="VJG169" s="205"/>
      <c r="VJH169" s="205"/>
      <c r="VJI169" s="205"/>
      <c r="VJJ169" s="205"/>
      <c r="VJK169" s="205"/>
      <c r="VJL169" s="205"/>
      <c r="VJM169" s="205"/>
      <c r="VJN169" s="205"/>
      <c r="VJO169" s="205"/>
      <c r="VJP169" s="205"/>
      <c r="VJQ169" s="205"/>
      <c r="VJR169" s="205"/>
      <c r="VJS169" s="205"/>
      <c r="VJT169" s="205"/>
      <c r="VJU169" s="205"/>
      <c r="VJV169" s="205"/>
      <c r="VJW169" s="205"/>
      <c r="VJX169" s="205"/>
      <c r="VJY169" s="205"/>
      <c r="VJZ169" s="205"/>
      <c r="VKA169" s="205"/>
      <c r="VKB169" s="205"/>
      <c r="VKC169" s="205"/>
      <c r="VKD169" s="205"/>
      <c r="VKE169" s="205"/>
      <c r="VKF169" s="205"/>
      <c r="VKG169" s="205"/>
      <c r="VKH169" s="205"/>
      <c r="VKI169" s="205"/>
      <c r="VKJ169" s="205"/>
      <c r="VKK169" s="205"/>
      <c r="VKL169" s="205"/>
      <c r="VKM169" s="205"/>
      <c r="VKN169" s="205"/>
      <c r="VKO169" s="205"/>
      <c r="VKP169" s="205"/>
      <c r="VKQ169" s="205"/>
      <c r="VKR169" s="205"/>
      <c r="VKS169" s="205"/>
      <c r="VKT169" s="205"/>
      <c r="VKU169" s="205"/>
      <c r="VKV169" s="205"/>
      <c r="VKW169" s="205"/>
      <c r="VKX169" s="205"/>
      <c r="VKY169" s="205"/>
      <c r="VKZ169" s="205"/>
      <c r="VLA169" s="205"/>
      <c r="VLB169" s="205"/>
      <c r="VLC169" s="205"/>
      <c r="VLD169" s="205"/>
      <c r="VLE169" s="205"/>
      <c r="VLF169" s="205"/>
      <c r="VLG169" s="205"/>
      <c r="VLH169" s="205"/>
      <c r="VLI169" s="205"/>
      <c r="VLJ169" s="205"/>
      <c r="VLK169" s="205"/>
      <c r="VLL169" s="205"/>
      <c r="VLM169" s="205"/>
      <c r="VLN169" s="205"/>
      <c r="VLO169" s="205"/>
      <c r="VLP169" s="205"/>
      <c r="VLQ169" s="205"/>
      <c r="VLR169" s="205"/>
      <c r="VLS169" s="205"/>
      <c r="VLT169" s="205"/>
      <c r="VLU169" s="205"/>
      <c r="VLV169" s="205"/>
      <c r="VLW169" s="205"/>
      <c r="VLX169" s="205"/>
      <c r="VLY169" s="205"/>
      <c r="VLZ169" s="205"/>
      <c r="VMA169" s="205"/>
      <c r="VMB169" s="205"/>
      <c r="VMC169" s="205"/>
      <c r="VMD169" s="205"/>
      <c r="VME169" s="205"/>
      <c r="VMF169" s="205"/>
      <c r="VMG169" s="205"/>
      <c r="VMH169" s="205"/>
      <c r="VMI169" s="205"/>
      <c r="VMJ169" s="205"/>
      <c r="VMK169" s="205"/>
      <c r="VML169" s="205"/>
      <c r="VMM169" s="205"/>
      <c r="VMN169" s="205"/>
      <c r="VMO169" s="205"/>
      <c r="VMP169" s="205"/>
      <c r="VMQ169" s="205"/>
      <c r="VMR169" s="205"/>
      <c r="VMS169" s="205"/>
      <c r="VMT169" s="205"/>
      <c r="VMU169" s="205"/>
      <c r="VMV169" s="205"/>
      <c r="VMW169" s="205"/>
      <c r="VMX169" s="205"/>
      <c r="VMY169" s="205"/>
      <c r="VMZ169" s="205"/>
      <c r="VNA169" s="205"/>
      <c r="VNB169" s="205"/>
      <c r="VNC169" s="205"/>
      <c r="VND169" s="205"/>
      <c r="VNE169" s="205"/>
      <c r="VNF169" s="205"/>
      <c r="VNG169" s="205"/>
      <c r="VNH169" s="205"/>
      <c r="VNI169" s="205"/>
      <c r="VNJ169" s="205"/>
      <c r="VNK169" s="205"/>
      <c r="VNL169" s="205"/>
      <c r="VNM169" s="205"/>
      <c r="VNN169" s="205"/>
      <c r="VNO169" s="205"/>
      <c r="VNP169" s="205"/>
      <c r="VNQ169" s="205"/>
      <c r="VNR169" s="205"/>
      <c r="VNS169" s="205"/>
      <c r="VNT169" s="205"/>
      <c r="VNU169" s="205"/>
      <c r="VNV169" s="205"/>
      <c r="VNW169" s="205"/>
      <c r="VNX169" s="205"/>
      <c r="VNY169" s="205"/>
      <c r="VNZ169" s="205"/>
      <c r="VOA169" s="205"/>
      <c r="VOB169" s="205"/>
      <c r="VOC169" s="205"/>
      <c r="VOD169" s="205"/>
      <c r="VOE169" s="205"/>
      <c r="VOF169" s="205"/>
      <c r="VOG169" s="205"/>
      <c r="VOH169" s="205"/>
      <c r="VOI169" s="205"/>
      <c r="VOJ169" s="205"/>
      <c r="VOK169" s="205"/>
      <c r="VOL169" s="205"/>
      <c r="VOM169" s="205"/>
      <c r="VON169" s="205"/>
      <c r="VOO169" s="205"/>
      <c r="VOP169" s="205"/>
      <c r="VOQ169" s="205"/>
      <c r="VOR169" s="205"/>
      <c r="VOS169" s="205"/>
      <c r="VOT169" s="205"/>
      <c r="VOU169" s="205"/>
      <c r="VOV169" s="205"/>
      <c r="VOW169" s="205"/>
      <c r="VOX169" s="205"/>
      <c r="VOY169" s="205"/>
      <c r="VOZ169" s="205"/>
      <c r="VPA169" s="205"/>
      <c r="VPB169" s="205"/>
      <c r="VPC169" s="205"/>
      <c r="VPD169" s="205"/>
      <c r="VPE169" s="205"/>
      <c r="VPF169" s="205"/>
      <c r="VPG169" s="205"/>
      <c r="VPH169" s="205"/>
      <c r="VPI169" s="205"/>
      <c r="VPJ169" s="205"/>
      <c r="VPK169" s="205"/>
      <c r="VPL169" s="205"/>
      <c r="VPM169" s="205"/>
      <c r="VPN169" s="205"/>
      <c r="VPO169" s="205"/>
      <c r="VPP169" s="205"/>
      <c r="VPQ169" s="205"/>
      <c r="VPR169" s="205"/>
      <c r="VPS169" s="205"/>
      <c r="VPT169" s="205"/>
      <c r="VPU169" s="205"/>
      <c r="VPV169" s="205"/>
      <c r="VPW169" s="205"/>
      <c r="VPX169" s="205"/>
      <c r="VPY169" s="205"/>
      <c r="VPZ169" s="205"/>
      <c r="VQA169" s="205"/>
      <c r="VQB169" s="205"/>
      <c r="VQC169" s="205"/>
      <c r="VQD169" s="205"/>
      <c r="VQE169" s="205"/>
      <c r="VQF169" s="205"/>
      <c r="VQG169" s="205"/>
      <c r="VQH169" s="205"/>
      <c r="VQI169" s="205"/>
      <c r="VQJ169" s="205"/>
      <c r="VQK169" s="205"/>
      <c r="VQL169" s="205"/>
      <c r="VQM169" s="205"/>
      <c r="VQN169" s="205"/>
      <c r="VQO169" s="205"/>
      <c r="VQP169" s="205"/>
      <c r="VQQ169" s="205"/>
      <c r="VQR169" s="205"/>
      <c r="VQS169" s="205"/>
      <c r="VQT169" s="205"/>
      <c r="VQU169" s="205"/>
      <c r="VQV169" s="205"/>
      <c r="VQW169" s="205"/>
      <c r="VQX169" s="205"/>
      <c r="VQY169" s="205"/>
      <c r="VQZ169" s="205"/>
      <c r="VRA169" s="205"/>
      <c r="VRB169" s="205"/>
      <c r="VRC169" s="205"/>
      <c r="VRD169" s="205"/>
      <c r="VRE169" s="205"/>
      <c r="VRF169" s="205"/>
      <c r="VRG169" s="205"/>
      <c r="VRH169" s="205"/>
      <c r="VRI169" s="205"/>
      <c r="VRJ169" s="205"/>
      <c r="VRK169" s="205"/>
      <c r="VRL169" s="205"/>
      <c r="VRM169" s="205"/>
      <c r="VRN169" s="205"/>
      <c r="VRO169" s="205"/>
      <c r="VRP169" s="205"/>
      <c r="VRQ169" s="205"/>
      <c r="VRR169" s="205"/>
      <c r="VRS169" s="205"/>
      <c r="VRT169" s="205"/>
      <c r="VRU169" s="205"/>
      <c r="VRV169" s="205"/>
      <c r="VRW169" s="205"/>
      <c r="VRX169" s="205"/>
      <c r="VRY169" s="205"/>
      <c r="VRZ169" s="205"/>
      <c r="VSA169" s="205"/>
      <c r="VSB169" s="205"/>
      <c r="VSC169" s="205"/>
      <c r="VSD169" s="205"/>
      <c r="VSE169" s="205"/>
      <c r="VSF169" s="205"/>
      <c r="VSG169" s="205"/>
      <c r="VSH169" s="205"/>
      <c r="VSI169" s="205"/>
      <c r="VSJ169" s="205"/>
      <c r="VSK169" s="205"/>
      <c r="VSL169" s="205"/>
      <c r="VSM169" s="205"/>
      <c r="VSN169" s="205"/>
      <c r="VSO169" s="205"/>
      <c r="VSP169" s="205"/>
      <c r="VSQ169" s="205"/>
      <c r="VSR169" s="205"/>
      <c r="VSS169" s="205"/>
      <c r="VST169" s="205"/>
      <c r="VSU169" s="205"/>
      <c r="VSV169" s="205"/>
      <c r="VSW169" s="205"/>
      <c r="VSX169" s="205"/>
      <c r="VSY169" s="205"/>
      <c r="VSZ169" s="205"/>
      <c r="VTA169" s="205"/>
      <c r="VTB169" s="205"/>
      <c r="VTC169" s="205"/>
      <c r="VTD169" s="205"/>
      <c r="VTE169" s="205"/>
      <c r="VTF169" s="205"/>
      <c r="VTG169" s="205"/>
      <c r="VTH169" s="205"/>
      <c r="VTI169" s="205"/>
      <c r="VTJ169" s="205"/>
      <c r="VTK169" s="205"/>
      <c r="VTL169" s="205"/>
      <c r="VTM169" s="205"/>
      <c r="VTN169" s="205"/>
      <c r="VTO169" s="205"/>
      <c r="VTP169" s="205"/>
      <c r="VTQ169" s="205"/>
      <c r="VTR169" s="205"/>
      <c r="VTS169" s="205"/>
      <c r="VTT169" s="205"/>
      <c r="VTU169" s="205"/>
      <c r="VTV169" s="205"/>
      <c r="VTW169" s="205"/>
      <c r="VTX169" s="205"/>
      <c r="VTY169" s="205"/>
      <c r="VTZ169" s="205"/>
      <c r="VUA169" s="205"/>
      <c r="VUB169" s="205"/>
      <c r="VUC169" s="205"/>
      <c r="VUD169" s="205"/>
      <c r="VUE169" s="205"/>
      <c r="VUF169" s="205"/>
      <c r="VUG169" s="205"/>
      <c r="VUH169" s="205"/>
      <c r="VUI169" s="205"/>
      <c r="VUJ169" s="205"/>
      <c r="VUK169" s="205"/>
      <c r="VUL169" s="205"/>
      <c r="VUM169" s="205"/>
      <c r="VUN169" s="205"/>
      <c r="VUO169" s="205"/>
      <c r="VUP169" s="205"/>
      <c r="VUQ169" s="205"/>
      <c r="VUR169" s="205"/>
      <c r="VUS169" s="205"/>
      <c r="VUT169" s="205"/>
      <c r="VUU169" s="205"/>
      <c r="VUV169" s="205"/>
      <c r="VUW169" s="205"/>
      <c r="VUX169" s="205"/>
      <c r="VUY169" s="205"/>
      <c r="VUZ169" s="205"/>
      <c r="VVA169" s="205"/>
      <c r="VVB169" s="205"/>
      <c r="VVC169" s="205"/>
      <c r="VVD169" s="205"/>
      <c r="VVE169" s="205"/>
      <c r="VVF169" s="205"/>
      <c r="VVG169" s="205"/>
      <c r="VVH169" s="205"/>
      <c r="VVI169" s="205"/>
      <c r="VVJ169" s="205"/>
      <c r="VVK169" s="205"/>
      <c r="VVL169" s="205"/>
      <c r="VVM169" s="205"/>
      <c r="VVN169" s="205"/>
      <c r="VVO169" s="205"/>
      <c r="VVP169" s="205"/>
      <c r="VVQ169" s="205"/>
      <c r="VVR169" s="205"/>
      <c r="VVS169" s="205"/>
      <c r="VVT169" s="205"/>
      <c r="VVU169" s="205"/>
      <c r="VVV169" s="205"/>
      <c r="VVW169" s="205"/>
      <c r="VVX169" s="205"/>
      <c r="VVY169" s="205"/>
      <c r="VVZ169" s="205"/>
      <c r="VWA169" s="205"/>
      <c r="VWB169" s="205"/>
      <c r="VWC169" s="205"/>
      <c r="VWD169" s="205"/>
      <c r="VWE169" s="205"/>
      <c r="VWF169" s="205"/>
      <c r="VWG169" s="205"/>
      <c r="VWH169" s="205"/>
      <c r="VWI169" s="205"/>
      <c r="VWJ169" s="205"/>
      <c r="VWK169" s="205"/>
      <c r="VWL169" s="205"/>
      <c r="VWM169" s="205"/>
      <c r="VWN169" s="205"/>
      <c r="VWO169" s="205"/>
      <c r="VWP169" s="205"/>
      <c r="VWQ169" s="205"/>
      <c r="VWR169" s="205"/>
      <c r="VWS169" s="205"/>
      <c r="VWT169" s="205"/>
      <c r="VWU169" s="205"/>
      <c r="VWV169" s="205"/>
      <c r="VWW169" s="205"/>
      <c r="VWX169" s="205"/>
      <c r="VWY169" s="205"/>
      <c r="VWZ169" s="205"/>
      <c r="VXA169" s="205"/>
      <c r="VXB169" s="205"/>
      <c r="VXC169" s="205"/>
      <c r="VXD169" s="205"/>
      <c r="VXE169" s="205"/>
      <c r="VXF169" s="205"/>
      <c r="VXG169" s="205"/>
      <c r="VXH169" s="205"/>
      <c r="VXI169" s="205"/>
      <c r="VXJ169" s="205"/>
      <c r="VXK169" s="205"/>
      <c r="VXL169" s="205"/>
      <c r="VXM169" s="205"/>
      <c r="VXN169" s="205"/>
      <c r="VXO169" s="205"/>
      <c r="VXP169" s="205"/>
      <c r="VXQ169" s="205"/>
      <c r="VXR169" s="205"/>
      <c r="VXS169" s="205"/>
      <c r="VXT169" s="205"/>
      <c r="VXU169" s="205"/>
      <c r="VXV169" s="205"/>
      <c r="VXW169" s="205"/>
      <c r="VXX169" s="205"/>
      <c r="VXY169" s="205"/>
      <c r="VXZ169" s="205"/>
      <c r="VYA169" s="205"/>
      <c r="VYB169" s="205"/>
      <c r="VYC169" s="205"/>
      <c r="VYD169" s="205"/>
      <c r="VYE169" s="205"/>
      <c r="VYF169" s="205"/>
      <c r="VYG169" s="205"/>
      <c r="VYH169" s="205"/>
      <c r="VYI169" s="205"/>
      <c r="VYJ169" s="205"/>
      <c r="VYK169" s="205"/>
      <c r="VYL169" s="205"/>
      <c r="VYM169" s="205"/>
      <c r="VYN169" s="205"/>
      <c r="VYO169" s="205"/>
      <c r="VYP169" s="205"/>
      <c r="VYQ169" s="205"/>
      <c r="VYR169" s="205"/>
      <c r="VYS169" s="205"/>
      <c r="VYT169" s="205"/>
      <c r="VYU169" s="205"/>
      <c r="VYV169" s="205"/>
      <c r="VYW169" s="205"/>
      <c r="VYX169" s="205"/>
      <c r="VYY169" s="205"/>
      <c r="VYZ169" s="205"/>
      <c r="VZA169" s="205"/>
      <c r="VZB169" s="205"/>
      <c r="VZC169" s="205"/>
      <c r="VZD169" s="205"/>
      <c r="VZE169" s="205"/>
      <c r="VZF169" s="205"/>
      <c r="VZG169" s="205"/>
      <c r="VZH169" s="205"/>
      <c r="VZI169" s="205"/>
      <c r="VZJ169" s="205"/>
      <c r="VZK169" s="205"/>
      <c r="VZL169" s="205"/>
      <c r="VZM169" s="205"/>
      <c r="VZN169" s="205"/>
      <c r="VZO169" s="205"/>
      <c r="VZP169" s="205"/>
      <c r="VZQ169" s="205"/>
      <c r="VZR169" s="205"/>
      <c r="VZS169" s="205"/>
      <c r="VZT169" s="205"/>
      <c r="VZU169" s="205"/>
      <c r="VZV169" s="205"/>
      <c r="VZW169" s="205"/>
      <c r="VZX169" s="205"/>
      <c r="VZY169" s="205"/>
      <c r="VZZ169" s="205"/>
      <c r="WAA169" s="205"/>
      <c r="WAB169" s="205"/>
      <c r="WAC169" s="205"/>
      <c r="WAD169" s="205"/>
      <c r="WAE169" s="205"/>
      <c r="WAF169" s="205"/>
      <c r="WAG169" s="205"/>
      <c r="WAH169" s="205"/>
      <c r="WAI169" s="205"/>
      <c r="WAJ169" s="205"/>
      <c r="WAK169" s="205"/>
      <c r="WAL169" s="205"/>
      <c r="WAM169" s="205"/>
      <c r="WAN169" s="205"/>
      <c r="WAO169" s="205"/>
      <c r="WAP169" s="205"/>
      <c r="WAQ169" s="205"/>
      <c r="WAR169" s="205"/>
      <c r="WAS169" s="205"/>
      <c r="WAT169" s="205"/>
      <c r="WAU169" s="205"/>
      <c r="WAV169" s="205"/>
      <c r="WAW169" s="205"/>
      <c r="WAX169" s="205"/>
      <c r="WAY169" s="205"/>
      <c r="WAZ169" s="205"/>
      <c r="WBA169" s="205"/>
      <c r="WBB169" s="205"/>
      <c r="WBC169" s="205"/>
      <c r="WBD169" s="205"/>
      <c r="WBE169" s="205"/>
      <c r="WBF169" s="205"/>
      <c r="WBG169" s="205"/>
      <c r="WBH169" s="205"/>
      <c r="WBI169" s="205"/>
      <c r="WBJ169" s="205"/>
      <c r="WBK169" s="205"/>
      <c r="WBL169" s="205"/>
      <c r="WBM169" s="205"/>
      <c r="WBN169" s="205"/>
      <c r="WBO169" s="205"/>
      <c r="WBP169" s="205"/>
      <c r="WBQ169" s="205"/>
      <c r="WBR169" s="205"/>
      <c r="WBS169" s="205"/>
      <c r="WBT169" s="205"/>
      <c r="WBU169" s="205"/>
      <c r="WBV169" s="205"/>
      <c r="WBW169" s="205"/>
      <c r="WBX169" s="205"/>
      <c r="WBY169" s="205"/>
      <c r="WBZ169" s="205"/>
      <c r="WCA169" s="205"/>
      <c r="WCB169" s="205"/>
      <c r="WCC169" s="205"/>
      <c r="WCD169" s="205"/>
      <c r="WCE169" s="205"/>
      <c r="WCF169" s="205"/>
      <c r="WCG169" s="205"/>
      <c r="WCH169" s="205"/>
      <c r="WCI169" s="205"/>
      <c r="WCJ169" s="205"/>
      <c r="WCK169" s="205"/>
      <c r="WCL169" s="205"/>
      <c r="WCM169" s="205"/>
      <c r="WCN169" s="205"/>
      <c r="WCO169" s="205"/>
      <c r="WCP169" s="205"/>
      <c r="WCQ169" s="205"/>
      <c r="WCR169" s="205"/>
      <c r="WCS169" s="205"/>
      <c r="WCT169" s="205"/>
      <c r="WCU169" s="205"/>
      <c r="WCV169" s="205"/>
      <c r="WCW169" s="205"/>
      <c r="WCX169" s="205"/>
      <c r="WCY169" s="205"/>
      <c r="WCZ169" s="205"/>
      <c r="WDA169" s="205"/>
      <c r="WDB169" s="205"/>
      <c r="WDC169" s="205"/>
      <c r="WDD169" s="205"/>
      <c r="WDE169" s="205"/>
      <c r="WDF169" s="205"/>
      <c r="WDG169" s="205"/>
      <c r="WDH169" s="205"/>
      <c r="WDI169" s="205"/>
      <c r="WDJ169" s="205"/>
      <c r="WDK169" s="205"/>
      <c r="WDL169" s="205"/>
      <c r="WDM169" s="205"/>
      <c r="WDN169" s="205"/>
      <c r="WDO169" s="205"/>
      <c r="WDP169" s="205"/>
      <c r="WDQ169" s="205"/>
      <c r="WDR169" s="205"/>
      <c r="WDS169" s="205"/>
      <c r="WDT169" s="205"/>
      <c r="WDU169" s="205"/>
      <c r="WDV169" s="205"/>
      <c r="WDW169" s="205"/>
      <c r="WDX169" s="205"/>
      <c r="WDY169" s="205"/>
      <c r="WDZ169" s="205"/>
      <c r="WEA169" s="205"/>
      <c r="WEB169" s="205"/>
      <c r="WEC169" s="205"/>
      <c r="WED169" s="205"/>
      <c r="WEE169" s="205"/>
      <c r="WEF169" s="205"/>
      <c r="WEG169" s="205"/>
      <c r="WEH169" s="205"/>
      <c r="WEI169" s="205"/>
      <c r="WEJ169" s="205"/>
      <c r="WEK169" s="205"/>
      <c r="WEL169" s="205"/>
      <c r="WEM169" s="205"/>
      <c r="WEN169" s="205"/>
      <c r="WEO169" s="205"/>
      <c r="WEP169" s="205"/>
      <c r="WEQ169" s="205"/>
      <c r="WER169" s="205"/>
      <c r="WES169" s="205"/>
      <c r="WET169" s="205"/>
      <c r="WEU169" s="205"/>
      <c r="WEV169" s="205"/>
      <c r="WEW169" s="205"/>
      <c r="WEX169" s="205"/>
      <c r="WEY169" s="205"/>
      <c r="WEZ169" s="205"/>
      <c r="WFA169" s="205"/>
      <c r="WFB169" s="205"/>
      <c r="WFC169" s="205"/>
      <c r="WFD169" s="205"/>
      <c r="WFE169" s="205"/>
      <c r="WFF169" s="205"/>
      <c r="WFG169" s="205"/>
      <c r="WFH169" s="205"/>
      <c r="WFI169" s="205"/>
      <c r="WFJ169" s="205"/>
      <c r="WFK169" s="205"/>
      <c r="WFL169" s="205"/>
      <c r="WFM169" s="205"/>
      <c r="WFN169" s="205"/>
      <c r="WFO169" s="205"/>
      <c r="WFP169" s="205"/>
      <c r="WFQ169" s="205"/>
      <c r="WFR169" s="205"/>
      <c r="WFS169" s="205"/>
      <c r="WFT169" s="205"/>
      <c r="WFU169" s="205"/>
      <c r="WFV169" s="205"/>
      <c r="WFW169" s="205"/>
      <c r="WFX169" s="205"/>
      <c r="WFY169" s="205"/>
      <c r="WFZ169" s="205"/>
      <c r="WGA169" s="205"/>
      <c r="WGB169" s="205"/>
      <c r="WGC169" s="205"/>
      <c r="WGD169" s="205"/>
      <c r="WGE169" s="205"/>
      <c r="WGF169" s="205"/>
      <c r="WGG169" s="205"/>
      <c r="WGH169" s="205"/>
      <c r="WGI169" s="205"/>
      <c r="WGJ169" s="205"/>
      <c r="WGK169" s="205"/>
      <c r="WGL169" s="205"/>
      <c r="WGM169" s="205"/>
      <c r="WGN169" s="205"/>
      <c r="WGO169" s="205"/>
      <c r="WGP169" s="205"/>
      <c r="WGQ169" s="205"/>
      <c r="WGR169" s="205"/>
      <c r="WGS169" s="205"/>
      <c r="WGT169" s="205"/>
      <c r="WGU169" s="205"/>
      <c r="WGV169" s="205"/>
      <c r="WGW169" s="205"/>
      <c r="WGX169" s="205"/>
      <c r="WGY169" s="205"/>
      <c r="WGZ169" s="205"/>
      <c r="WHA169" s="205"/>
      <c r="WHB169" s="205"/>
      <c r="WHC169" s="205"/>
      <c r="WHD169" s="205"/>
      <c r="WHE169" s="205"/>
      <c r="WHF169" s="205"/>
      <c r="WHG169" s="205"/>
      <c r="WHH169" s="205"/>
      <c r="WHI169" s="205"/>
      <c r="WHJ169" s="205"/>
      <c r="WHK169" s="205"/>
      <c r="WHL169" s="205"/>
      <c r="WHM169" s="205"/>
      <c r="WHN169" s="205"/>
      <c r="WHO169" s="205"/>
      <c r="WHP169" s="205"/>
      <c r="WHQ169" s="205"/>
      <c r="WHR169" s="205"/>
      <c r="WHS169" s="205"/>
      <c r="WHT169" s="205"/>
      <c r="WHU169" s="205"/>
      <c r="WHV169" s="205"/>
      <c r="WHW169" s="205"/>
      <c r="WHX169" s="205"/>
      <c r="WHY169" s="205"/>
      <c r="WHZ169" s="205"/>
      <c r="WIA169" s="205"/>
      <c r="WIB169" s="205"/>
      <c r="WIC169" s="205"/>
      <c r="WID169" s="205"/>
      <c r="WIE169" s="205"/>
      <c r="WIF169" s="205"/>
      <c r="WIG169" s="205"/>
      <c r="WIH169" s="205"/>
      <c r="WII169" s="205"/>
      <c r="WIJ169" s="205"/>
      <c r="WIK169" s="205"/>
      <c r="WIL169" s="205"/>
      <c r="WIM169" s="205"/>
      <c r="WIN169" s="205"/>
      <c r="WIO169" s="205"/>
      <c r="WIP169" s="205"/>
      <c r="WIQ169" s="205"/>
      <c r="WIR169" s="205"/>
      <c r="WIS169" s="205"/>
      <c r="WIT169" s="205"/>
      <c r="WIU169" s="205"/>
      <c r="WIV169" s="205"/>
      <c r="WIW169" s="205"/>
      <c r="WIX169" s="205"/>
      <c r="WIY169" s="205"/>
      <c r="WIZ169" s="205"/>
      <c r="WJA169" s="205"/>
      <c r="WJB169" s="205"/>
      <c r="WJC169" s="205"/>
      <c r="WJD169" s="205"/>
      <c r="WJE169" s="205"/>
      <c r="WJF169" s="205"/>
      <c r="WJG169" s="205"/>
      <c r="WJH169" s="205"/>
      <c r="WJI169" s="205"/>
      <c r="WJJ169" s="205"/>
      <c r="WJK169" s="205"/>
      <c r="WJL169" s="205"/>
      <c r="WJM169" s="205"/>
      <c r="WJN169" s="205"/>
      <c r="WJO169" s="205"/>
      <c r="WJP169" s="205"/>
      <c r="WJQ169" s="205"/>
      <c r="WJR169" s="205"/>
      <c r="WJS169" s="205"/>
      <c r="WJT169" s="205"/>
      <c r="WJU169" s="205"/>
      <c r="WJV169" s="205"/>
      <c r="WJW169" s="205"/>
      <c r="WJX169" s="205"/>
      <c r="WJY169" s="205"/>
      <c r="WJZ169" s="205"/>
      <c r="WKA169" s="205"/>
      <c r="WKB169" s="205"/>
      <c r="WKC169" s="205"/>
      <c r="WKD169" s="205"/>
      <c r="WKE169" s="205"/>
      <c r="WKF169" s="205"/>
      <c r="WKG169" s="205"/>
      <c r="WKH169" s="205"/>
      <c r="WKI169" s="205"/>
      <c r="WKJ169" s="205"/>
      <c r="WKK169" s="205"/>
      <c r="WKL169" s="205"/>
      <c r="WKM169" s="205"/>
      <c r="WKN169" s="205"/>
      <c r="WKO169" s="205"/>
      <c r="WKP169" s="205"/>
      <c r="WKQ169" s="205"/>
      <c r="WKR169" s="205"/>
      <c r="WKS169" s="205"/>
      <c r="WKT169" s="205"/>
      <c r="WKU169" s="205"/>
      <c r="WKV169" s="205"/>
      <c r="WKW169" s="205"/>
      <c r="WKX169" s="205"/>
      <c r="WKY169" s="205"/>
      <c r="WKZ169" s="205"/>
      <c r="WLA169" s="205"/>
      <c r="WLB169" s="205"/>
      <c r="WLC169" s="205"/>
      <c r="WLD169" s="205"/>
      <c r="WLE169" s="205"/>
      <c r="WLF169" s="205"/>
      <c r="WLG169" s="205"/>
      <c r="WLH169" s="205"/>
      <c r="WLI169" s="205"/>
      <c r="WLJ169" s="205"/>
      <c r="WLK169" s="205"/>
      <c r="WLL169" s="205"/>
      <c r="WLM169" s="205"/>
      <c r="WLN169" s="205"/>
      <c r="WLO169" s="205"/>
      <c r="WLP169" s="205"/>
      <c r="WLQ169" s="205"/>
      <c r="WLR169" s="205"/>
      <c r="WLS169" s="205"/>
      <c r="WLT169" s="205"/>
      <c r="WLU169" s="205"/>
      <c r="WLV169" s="205"/>
      <c r="WLW169" s="205"/>
      <c r="WLX169" s="205"/>
      <c r="WLY169" s="205"/>
      <c r="WLZ169" s="205"/>
      <c r="WMA169" s="205"/>
      <c r="WMB169" s="205"/>
      <c r="WMC169" s="205"/>
      <c r="WMD169" s="205"/>
      <c r="WME169" s="205"/>
      <c r="WMF169" s="205"/>
      <c r="WMG169" s="205"/>
      <c r="WMH169" s="205"/>
      <c r="WMI169" s="205"/>
      <c r="WMJ169" s="205"/>
      <c r="WMK169" s="205"/>
      <c r="WML169" s="205"/>
      <c r="WMM169" s="205"/>
      <c r="WMN169" s="205"/>
      <c r="WMO169" s="205"/>
      <c r="WMP169" s="205"/>
      <c r="WMQ169" s="205"/>
      <c r="WMR169" s="205"/>
      <c r="WMS169" s="205"/>
      <c r="WMT169" s="205"/>
      <c r="WMU169" s="205"/>
      <c r="WMV169" s="205"/>
      <c r="WMW169" s="205"/>
      <c r="WMX169" s="205"/>
      <c r="WMY169" s="205"/>
      <c r="WMZ169" s="205"/>
      <c r="WNA169" s="205"/>
      <c r="WNB169" s="205"/>
      <c r="WNC169" s="205"/>
      <c r="WND169" s="205"/>
      <c r="WNE169" s="205"/>
      <c r="WNF169" s="205"/>
      <c r="WNG169" s="205"/>
      <c r="WNH169" s="205"/>
      <c r="WNI169" s="205"/>
      <c r="WNJ169" s="205"/>
      <c r="WNK169" s="205"/>
      <c r="WNL169" s="205"/>
      <c r="WNM169" s="205"/>
      <c r="WNN169" s="205"/>
      <c r="WNO169" s="205"/>
      <c r="WNP169" s="205"/>
      <c r="WNQ169" s="205"/>
      <c r="WNR169" s="205"/>
      <c r="WNS169" s="205"/>
      <c r="WNT169" s="205"/>
      <c r="WNU169" s="205"/>
      <c r="WNV169" s="205"/>
      <c r="WNW169" s="205"/>
      <c r="WNX169" s="205"/>
      <c r="WNY169" s="205"/>
      <c r="WNZ169" s="205"/>
      <c r="WOA169" s="205"/>
      <c r="WOB169" s="205"/>
      <c r="WOC169" s="205"/>
      <c r="WOD169" s="205"/>
      <c r="WOE169" s="205"/>
      <c r="WOF169" s="205"/>
      <c r="WOG169" s="205"/>
      <c r="WOH169" s="205"/>
      <c r="WOI169" s="205"/>
      <c r="WOJ169" s="205"/>
      <c r="WOK169" s="205"/>
      <c r="WOL169" s="205"/>
      <c r="WOM169" s="205"/>
      <c r="WON169" s="205"/>
      <c r="WOO169" s="205"/>
      <c r="WOP169" s="205"/>
      <c r="WOQ169" s="205"/>
      <c r="WOR169" s="205"/>
      <c r="WOS169" s="205"/>
      <c r="WOT169" s="205"/>
      <c r="WOU169" s="205"/>
      <c r="WOV169" s="205"/>
      <c r="WOW169" s="205"/>
      <c r="WOX169" s="205"/>
      <c r="WOY169" s="205"/>
      <c r="WOZ169" s="205"/>
      <c r="WPA169" s="205"/>
      <c r="WPB169" s="205"/>
      <c r="WPC169" s="205"/>
      <c r="WPD169" s="205"/>
      <c r="WPE169" s="205"/>
      <c r="WPF169" s="205"/>
      <c r="WPG169" s="205"/>
      <c r="WPH169" s="205"/>
      <c r="WPI169" s="205"/>
      <c r="WPJ169" s="205"/>
      <c r="WPK169" s="205"/>
      <c r="WPL169" s="205"/>
      <c r="WPM169" s="205"/>
      <c r="WPN169" s="205"/>
      <c r="WPO169" s="205"/>
      <c r="WPP169" s="205"/>
      <c r="WPQ169" s="205"/>
      <c r="WPR169" s="205"/>
      <c r="WPS169" s="205"/>
      <c r="WPT169" s="205"/>
      <c r="WPU169" s="205"/>
      <c r="WPV169" s="205"/>
      <c r="WPW169" s="205"/>
      <c r="WPX169" s="205"/>
      <c r="WPY169" s="205"/>
      <c r="WPZ169" s="205"/>
      <c r="WQA169" s="205"/>
      <c r="WQB169" s="205"/>
      <c r="WQC169" s="205"/>
      <c r="WQD169" s="205"/>
      <c r="WQE169" s="205"/>
      <c r="WQF169" s="205"/>
      <c r="WQG169" s="205"/>
      <c r="WQH169" s="205"/>
      <c r="WQI169" s="205"/>
      <c r="WQJ169" s="205"/>
      <c r="WQK169" s="205"/>
      <c r="WQL169" s="205"/>
      <c r="WQM169" s="205"/>
      <c r="WQN169" s="205"/>
      <c r="WQO169" s="205"/>
      <c r="WQP169" s="205"/>
      <c r="WQQ169" s="205"/>
      <c r="WQR169" s="205"/>
      <c r="WQS169" s="205"/>
      <c r="WQT169" s="205"/>
      <c r="WQU169" s="205"/>
      <c r="WQV169" s="205"/>
      <c r="WQW169" s="205"/>
      <c r="WQX169" s="205"/>
      <c r="WQY169" s="205"/>
      <c r="WQZ169" s="205"/>
      <c r="WRA169" s="205"/>
      <c r="WRB169" s="205"/>
      <c r="WRC169" s="205"/>
      <c r="WRD169" s="205"/>
      <c r="WRE169" s="205"/>
      <c r="WRF169" s="205"/>
      <c r="WRG169" s="205"/>
      <c r="WRH169" s="205"/>
      <c r="WRI169" s="205"/>
      <c r="WRJ169" s="205"/>
      <c r="WRK169" s="205"/>
      <c r="WRL169" s="205"/>
      <c r="WRM169" s="205"/>
      <c r="WRN169" s="205"/>
      <c r="WRO169" s="205"/>
      <c r="WRP169" s="205"/>
      <c r="WRQ169" s="205"/>
      <c r="WRR169" s="205"/>
      <c r="WRS169" s="205"/>
      <c r="WRT169" s="205"/>
      <c r="WRU169" s="205"/>
      <c r="WRV169" s="205"/>
      <c r="WRW169" s="205"/>
      <c r="WRX169" s="205"/>
      <c r="WRY169" s="205"/>
      <c r="WRZ169" s="205"/>
      <c r="WSA169" s="205"/>
      <c r="WSB169" s="205"/>
      <c r="WSC169" s="205"/>
      <c r="WSD169" s="205"/>
      <c r="WSE169" s="205"/>
      <c r="WSF169" s="205"/>
      <c r="WSG169" s="205"/>
      <c r="WSH169" s="205"/>
      <c r="WSI169" s="205"/>
      <c r="WSJ169" s="205"/>
      <c r="WSK169" s="205"/>
      <c r="WSL169" s="205"/>
      <c r="WSM169" s="205"/>
      <c r="WSN169" s="205"/>
      <c r="WSO169" s="205"/>
      <c r="WSP169" s="205"/>
      <c r="WSQ169" s="205"/>
      <c r="WSR169" s="205"/>
      <c r="WSS169" s="205"/>
      <c r="WST169" s="205"/>
      <c r="WSU169" s="205"/>
      <c r="WSV169" s="205"/>
      <c r="WSW169" s="205"/>
      <c r="WSX169" s="205"/>
      <c r="WSY169" s="205"/>
      <c r="WSZ169" s="205"/>
      <c r="WTA169" s="205"/>
      <c r="WTB169" s="205"/>
      <c r="WTC169" s="205"/>
      <c r="WTD169" s="205"/>
      <c r="WTE169" s="205"/>
      <c r="WTF169" s="205"/>
      <c r="WTG169" s="205"/>
      <c r="WTH169" s="205"/>
      <c r="WTI169" s="205"/>
      <c r="WTJ169" s="205"/>
      <c r="WTK169" s="205"/>
      <c r="WTL169" s="205"/>
      <c r="WTM169" s="205"/>
      <c r="WTN169" s="205"/>
      <c r="WTO169" s="205"/>
      <c r="WTP169" s="205"/>
      <c r="WTQ169" s="205"/>
      <c r="WTR169" s="205"/>
      <c r="WTS169" s="205"/>
      <c r="WTT169" s="205"/>
      <c r="WTU169" s="205"/>
      <c r="WTV169" s="205"/>
      <c r="WTW169" s="205"/>
      <c r="WTX169" s="205"/>
      <c r="WTY169" s="205"/>
      <c r="WTZ169" s="205"/>
      <c r="WUA169" s="205"/>
      <c r="WUB169" s="205"/>
      <c r="WUC169" s="205"/>
      <c r="WUD169" s="205"/>
      <c r="WUE169" s="205"/>
      <c r="WUF169" s="205"/>
      <c r="WUG169" s="205"/>
      <c r="WUH169" s="205"/>
      <c r="WUI169" s="205"/>
      <c r="WUJ169" s="205"/>
      <c r="WUK169" s="205"/>
      <c r="WUL169" s="205"/>
      <c r="WUM169" s="205"/>
      <c r="WUN169" s="205"/>
      <c r="WUO169" s="205"/>
      <c r="WUP169" s="205"/>
      <c r="WUQ169" s="205"/>
      <c r="WUR169" s="205"/>
      <c r="WUS169" s="205"/>
      <c r="WUT169" s="205"/>
      <c r="WUU169" s="205"/>
      <c r="WUV169" s="205"/>
      <c r="WUW169" s="205"/>
      <c r="WUX169" s="205"/>
      <c r="WUY169" s="205"/>
      <c r="WUZ169" s="205"/>
      <c r="WVA169" s="205"/>
      <c r="WVB169" s="205"/>
      <c r="WVC169" s="205"/>
      <c r="WVD169" s="205"/>
      <c r="WVE169" s="205"/>
      <c r="WVF169" s="205"/>
      <c r="WVG169" s="205"/>
      <c r="WVH169" s="205"/>
      <c r="WVI169" s="205"/>
      <c r="WVJ169" s="205"/>
      <c r="WVK169" s="205"/>
      <c r="WVL169" s="205"/>
      <c r="WVM169" s="205"/>
      <c r="WVN169" s="205"/>
      <c r="WVO169" s="205"/>
      <c r="WVP169" s="205"/>
      <c r="WVQ169" s="205"/>
      <c r="WVR169" s="205"/>
      <c r="WVS169" s="205"/>
      <c r="WVT169" s="205"/>
      <c r="WVU169" s="205"/>
      <c r="WVV169" s="205"/>
      <c r="WVW169" s="205"/>
      <c r="WVX169" s="205"/>
      <c r="WVY169" s="205"/>
      <c r="WVZ169" s="205"/>
      <c r="WWA169" s="205"/>
      <c r="WWB169" s="205"/>
      <c r="WWC169" s="205"/>
      <c r="WWD169" s="205"/>
      <c r="WWE169" s="205"/>
      <c r="WWF169" s="205"/>
      <c r="WWG169" s="205"/>
      <c r="WWH169" s="205"/>
      <c r="WWI169" s="205"/>
      <c r="WWJ169" s="205"/>
      <c r="WWK169" s="205"/>
      <c r="WWL169" s="205"/>
      <c r="WWM169" s="205"/>
      <c r="WWN169" s="205"/>
      <c r="WWO169" s="205"/>
      <c r="WWP169" s="205"/>
      <c r="WWQ169" s="205"/>
      <c r="WWR169" s="205"/>
      <c r="WWS169" s="205"/>
      <c r="WWT169" s="205"/>
      <c r="WWU169" s="205"/>
      <c r="WWV169" s="205"/>
      <c r="WWW169" s="205"/>
      <c r="WWX169" s="205"/>
      <c r="WWY169" s="205"/>
      <c r="WWZ169" s="205"/>
      <c r="WXA169" s="205"/>
      <c r="WXB169" s="205"/>
      <c r="WXC169" s="205"/>
      <c r="WXD169" s="205"/>
      <c r="WXE169" s="205"/>
      <c r="WXF169" s="205"/>
      <c r="WXG169" s="205"/>
      <c r="WXH169" s="205"/>
      <c r="WXI169" s="205"/>
      <c r="WXJ169" s="205"/>
      <c r="WXK169" s="205"/>
      <c r="WXL169" s="205"/>
      <c r="WXM169" s="205"/>
      <c r="WXN169" s="205"/>
      <c r="WXO169" s="205"/>
      <c r="WXP169" s="205"/>
      <c r="WXQ169" s="205"/>
      <c r="WXR169" s="205"/>
      <c r="WXS169" s="205"/>
      <c r="WXT169" s="205"/>
      <c r="WXU169" s="205"/>
      <c r="WXV169" s="205"/>
      <c r="WXW169" s="205"/>
      <c r="WXX169" s="205"/>
      <c r="WXY169" s="205"/>
      <c r="WXZ169" s="205"/>
      <c r="WYA169" s="205"/>
      <c r="WYB169" s="205"/>
      <c r="WYC169" s="205"/>
      <c r="WYD169" s="205"/>
      <c r="WYE169" s="205"/>
      <c r="WYF169" s="205"/>
      <c r="WYG169" s="205"/>
      <c r="WYH169" s="205"/>
      <c r="WYI169" s="205"/>
      <c r="WYJ169" s="205"/>
      <c r="WYK169" s="205"/>
      <c r="WYL169" s="205"/>
      <c r="WYM169" s="205"/>
      <c r="WYN169" s="205"/>
      <c r="WYO169" s="205"/>
      <c r="WYP169" s="205"/>
      <c r="WYQ169" s="205"/>
      <c r="WYR169" s="205"/>
      <c r="WYS169" s="205"/>
      <c r="WYT169" s="205"/>
      <c r="WYU169" s="205"/>
      <c r="WYV169" s="205"/>
      <c r="WYW169" s="205"/>
      <c r="WYX169" s="205"/>
      <c r="WYY169" s="205"/>
      <c r="WYZ169" s="205"/>
      <c r="WZA169" s="205"/>
      <c r="WZB169" s="205"/>
      <c r="WZC169" s="205"/>
      <c r="WZD169" s="205"/>
      <c r="WZE169" s="205"/>
      <c r="WZF169" s="205"/>
      <c r="WZG169" s="205"/>
      <c r="WZH169" s="205"/>
      <c r="WZI169" s="205"/>
      <c r="WZJ169" s="205"/>
      <c r="WZK169" s="205"/>
      <c r="WZL169" s="205"/>
      <c r="WZM169" s="205"/>
      <c r="WZN169" s="205"/>
      <c r="WZO169" s="205"/>
      <c r="WZP169" s="205"/>
      <c r="WZQ169" s="205"/>
      <c r="WZR169" s="205"/>
      <c r="WZS169" s="205"/>
      <c r="WZT169" s="205"/>
      <c r="WZU169" s="205"/>
      <c r="WZV169" s="205"/>
      <c r="WZW169" s="205"/>
      <c r="WZX169" s="205"/>
      <c r="WZY169" s="205"/>
      <c r="WZZ169" s="205"/>
      <c r="XAA169" s="205"/>
      <c r="XAB169" s="205"/>
      <c r="XAC169" s="205"/>
      <c r="XAD169" s="205"/>
      <c r="XAE169" s="205"/>
      <c r="XAF169" s="205"/>
      <c r="XAG169" s="205"/>
      <c r="XAH169" s="205"/>
      <c r="XAI169" s="205"/>
      <c r="XAJ169" s="205"/>
      <c r="XAK169" s="205"/>
      <c r="XAL169" s="205"/>
      <c r="XAM169" s="205"/>
      <c r="XAN169" s="205"/>
      <c r="XAO169" s="205"/>
      <c r="XAP169" s="205"/>
      <c r="XAQ169" s="205"/>
      <c r="XAR169" s="205"/>
      <c r="XAS169" s="205"/>
      <c r="XAT169" s="205"/>
      <c r="XAU169" s="205"/>
      <c r="XAV169" s="205"/>
      <c r="XAW169" s="205"/>
      <c r="XAX169" s="205"/>
      <c r="XAY169" s="205"/>
      <c r="XAZ169" s="205"/>
      <c r="XBA169" s="205"/>
      <c r="XBB169" s="205"/>
      <c r="XBC169" s="205"/>
      <c r="XBD169" s="205"/>
      <c r="XBE169" s="205"/>
      <c r="XBF169" s="205"/>
      <c r="XBG169" s="205"/>
      <c r="XBH169" s="205"/>
      <c r="XBI169" s="205"/>
      <c r="XBJ169" s="205"/>
      <c r="XBK169" s="205"/>
      <c r="XBL169" s="205"/>
      <c r="XBM169" s="205"/>
      <c r="XBN169" s="205"/>
      <c r="XBO169" s="205"/>
      <c r="XBP169" s="205"/>
      <c r="XBQ169" s="205"/>
      <c r="XBR169" s="205"/>
      <c r="XBS169" s="205"/>
      <c r="XBT169" s="205"/>
      <c r="XBU169" s="205"/>
      <c r="XBV169" s="205"/>
      <c r="XBW169" s="205"/>
      <c r="XBX169" s="205"/>
      <c r="XBY169" s="205"/>
      <c r="XBZ169" s="205"/>
      <c r="XCA169" s="205"/>
      <c r="XCB169" s="205"/>
      <c r="XCC169" s="205"/>
      <c r="XCD169" s="205"/>
      <c r="XCE169" s="205"/>
      <c r="XCF169" s="205"/>
      <c r="XCG169" s="205"/>
      <c r="XCH169" s="205"/>
      <c r="XCI169" s="205"/>
      <c r="XCJ169" s="205"/>
      <c r="XCK169" s="205"/>
      <c r="XCL169" s="205"/>
      <c r="XCM169" s="205"/>
      <c r="XCN169" s="205"/>
      <c r="XCO169" s="205"/>
      <c r="XCP169" s="205"/>
      <c r="XCQ169" s="205"/>
      <c r="XCR169" s="205"/>
      <c r="XCS169" s="205"/>
      <c r="XCT169" s="205"/>
      <c r="XCU169" s="205"/>
      <c r="XCV169" s="205"/>
      <c r="XCW169" s="205"/>
      <c r="XCX169" s="205"/>
      <c r="XCY169" s="205"/>
      <c r="XCZ169" s="205"/>
      <c r="XDA169" s="205"/>
      <c r="XDB169" s="205"/>
      <c r="XDC169" s="205"/>
      <c r="XDD169" s="205"/>
      <c r="XDE169" s="205"/>
      <c r="XDF169" s="205"/>
      <c r="XDG169" s="205"/>
      <c r="XDH169" s="205"/>
      <c r="XDI169" s="205"/>
      <c r="XDJ169" s="205"/>
      <c r="XDK169" s="205"/>
      <c r="XDL169" s="205"/>
      <c r="XDM169" s="205"/>
      <c r="XDN169" s="205"/>
      <c r="XDO169" s="205"/>
      <c r="XDP169" s="205"/>
      <c r="XDQ169" s="205"/>
      <c r="XDR169" s="205"/>
      <c r="XDS169" s="205"/>
      <c r="XDT169" s="205"/>
      <c r="XDU169" s="205"/>
      <c r="XDV169" s="205"/>
      <c r="XDW169" s="205"/>
      <c r="XDX169" s="205"/>
      <c r="XDY169" s="205"/>
      <c r="XDZ169" s="205"/>
      <c r="XEA169" s="205"/>
      <c r="XEB169" s="205"/>
      <c r="XEC169" s="205"/>
      <c r="XED169" s="205"/>
      <c r="XEE169" s="205"/>
      <c r="XEF169" s="205"/>
      <c r="XEG169" s="205"/>
      <c r="XEH169" s="205"/>
      <c r="XEI169" s="205"/>
      <c r="XEJ169" s="205"/>
    </row>
    <row r="170" spans="1:16364" s="263" customFormat="1" ht="94.5" customHeight="1">
      <c r="A170" s="239" t="s">
        <v>293</v>
      </c>
      <c r="B170" s="238" t="s">
        <v>64</v>
      </c>
      <c r="C170" s="238" t="s">
        <v>2752</v>
      </c>
      <c r="D170" s="239" t="s">
        <v>296</v>
      </c>
      <c r="E170" s="239" t="s">
        <v>297</v>
      </c>
      <c r="F170" s="238" t="s">
        <v>911</v>
      </c>
      <c r="G170" s="239" t="s">
        <v>2435</v>
      </c>
      <c r="H170" s="239" t="s">
        <v>286</v>
      </c>
      <c r="I170" s="239" t="s">
        <v>2436</v>
      </c>
      <c r="J170" s="239" t="s">
        <v>314</v>
      </c>
      <c r="K170" s="239" t="s">
        <v>2474</v>
      </c>
      <c r="L170" s="239"/>
      <c r="M170" s="239"/>
      <c r="N170" s="239"/>
      <c r="O170" s="239" t="s">
        <v>2438</v>
      </c>
      <c r="P170" s="242" t="s">
        <v>2454</v>
      </c>
      <c r="Q170" s="239" t="s">
        <v>2512</v>
      </c>
      <c r="R170" s="243" t="s">
        <v>20</v>
      </c>
      <c r="S170" s="244" t="s">
        <v>86</v>
      </c>
      <c r="T170" s="244">
        <v>3950</v>
      </c>
      <c r="U170" s="244"/>
      <c r="V170" s="244"/>
      <c r="W170" s="244"/>
      <c r="X170" s="244"/>
      <c r="Y170" s="244"/>
      <c r="Z170" s="244"/>
      <c r="AA170" s="244"/>
      <c r="AB170" s="244"/>
      <c r="AC170" s="244"/>
      <c r="AD170" s="244"/>
      <c r="AE170" s="244"/>
      <c r="AF170" s="244"/>
      <c r="AG170" s="245" t="s">
        <v>78</v>
      </c>
      <c r="AH170" s="244" t="s">
        <v>108</v>
      </c>
      <c r="AI170" s="244" t="s">
        <v>80</v>
      </c>
      <c r="AJ170" s="244" t="s">
        <v>81</v>
      </c>
      <c r="AK170" s="244" t="s">
        <v>2513</v>
      </c>
      <c r="AL170" s="244"/>
      <c r="AM170" s="246">
        <v>0</v>
      </c>
      <c r="AN170" s="244"/>
      <c r="AO170" s="306">
        <v>0.15</v>
      </c>
      <c r="AP170" s="244"/>
      <c r="AQ170" s="244"/>
      <c r="AR170" s="246"/>
      <c r="AS170" s="246"/>
      <c r="AT170" s="244"/>
      <c r="AU170" s="244"/>
      <c r="AV170" s="244"/>
      <c r="AW170" s="244"/>
      <c r="AX170" s="246">
        <v>0.03</v>
      </c>
      <c r="AY170" s="244"/>
      <c r="AZ170" s="244"/>
      <c r="BA170" s="246">
        <v>0.05</v>
      </c>
      <c r="BB170" s="244"/>
      <c r="BC170" s="244"/>
      <c r="BD170" s="246">
        <v>0.1</v>
      </c>
      <c r="BE170" s="244"/>
      <c r="BF170" s="244"/>
      <c r="BG170" s="246">
        <v>0.15</v>
      </c>
      <c r="BH170" s="205"/>
      <c r="BI170" s="205"/>
      <c r="BJ170" s="205"/>
      <c r="BK170" s="205"/>
      <c r="BL170" s="205"/>
      <c r="BM170" s="205"/>
      <c r="BN170" s="205"/>
      <c r="BO170" s="205"/>
      <c r="BP170" s="205"/>
      <c r="BQ170" s="205"/>
      <c r="BR170" s="205"/>
      <c r="BS170" s="205"/>
      <c r="BT170" s="205"/>
      <c r="BU170" s="205"/>
      <c r="BV170" s="205"/>
      <c r="BW170" s="205"/>
      <c r="BX170" s="205"/>
      <c r="BY170" s="205"/>
      <c r="BZ170" s="205"/>
      <c r="CA170" s="205"/>
      <c r="CB170" s="205"/>
      <c r="CC170" s="205"/>
      <c r="CD170" s="205"/>
      <c r="CE170" s="205"/>
      <c r="CF170" s="205"/>
      <c r="CG170" s="205"/>
      <c r="CH170" s="205"/>
      <c r="CI170" s="205"/>
      <c r="CJ170" s="205"/>
      <c r="CK170" s="205"/>
      <c r="CL170" s="205"/>
      <c r="CM170" s="205"/>
      <c r="CN170" s="205"/>
      <c r="CO170" s="205"/>
      <c r="CP170" s="205"/>
      <c r="CQ170" s="205"/>
      <c r="CR170" s="205"/>
      <c r="CS170" s="205"/>
      <c r="CT170" s="205"/>
      <c r="CU170" s="205"/>
      <c r="CV170" s="205"/>
      <c r="CW170" s="205"/>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205"/>
      <c r="GQ170" s="205"/>
      <c r="GR170" s="205"/>
      <c r="GS170" s="205"/>
      <c r="GT170" s="205"/>
      <c r="GU170" s="205"/>
      <c r="GV170" s="205"/>
      <c r="GW170" s="205"/>
      <c r="GX170" s="205"/>
      <c r="GY170" s="205"/>
      <c r="GZ170" s="205"/>
      <c r="HA170" s="205"/>
      <c r="HB170" s="205"/>
      <c r="HC170" s="205"/>
      <c r="HD170" s="205"/>
      <c r="HE170" s="205"/>
      <c r="HF170" s="205"/>
      <c r="HG170" s="205"/>
      <c r="HH170" s="205"/>
      <c r="HI170" s="205"/>
      <c r="HJ170" s="205"/>
      <c r="HK170" s="205"/>
      <c r="HL170" s="205"/>
      <c r="HM170" s="205"/>
      <c r="HN170" s="205"/>
      <c r="HO170" s="205"/>
      <c r="HP170" s="205"/>
      <c r="HQ170" s="205"/>
      <c r="HR170" s="205"/>
      <c r="HS170" s="205"/>
      <c r="HT170" s="205"/>
      <c r="HU170" s="205"/>
      <c r="HV170" s="205"/>
      <c r="HW170" s="205"/>
      <c r="HX170" s="205"/>
      <c r="HY170" s="205"/>
      <c r="HZ170" s="205"/>
      <c r="IA170" s="205"/>
      <c r="IB170" s="205"/>
      <c r="IC170" s="205"/>
      <c r="ID170" s="205"/>
      <c r="IE170" s="205"/>
      <c r="IF170" s="205"/>
      <c r="IG170" s="205"/>
      <c r="IH170" s="205"/>
      <c r="II170" s="205"/>
      <c r="IJ170" s="205"/>
      <c r="IK170" s="205"/>
      <c r="IL170" s="205"/>
      <c r="IM170" s="205"/>
      <c r="IN170" s="205"/>
      <c r="IO170" s="205"/>
      <c r="IP170" s="205"/>
      <c r="IQ170" s="205"/>
      <c r="IR170" s="205"/>
      <c r="IS170" s="205"/>
      <c r="IT170" s="205"/>
      <c r="IU170" s="205"/>
      <c r="IV170" s="205"/>
      <c r="IW170" s="205"/>
      <c r="IX170" s="205"/>
      <c r="IY170" s="205"/>
      <c r="IZ170" s="205"/>
      <c r="JA170" s="205"/>
      <c r="JB170" s="205"/>
      <c r="JC170" s="205"/>
      <c r="JD170" s="205"/>
      <c r="JE170" s="205"/>
      <c r="JF170" s="205"/>
      <c r="JG170" s="205"/>
      <c r="JH170" s="205"/>
      <c r="JI170" s="205"/>
      <c r="JJ170" s="205"/>
      <c r="JK170" s="205"/>
      <c r="JL170" s="205"/>
      <c r="JM170" s="205"/>
      <c r="JN170" s="205"/>
      <c r="JO170" s="205"/>
      <c r="JP170" s="205"/>
      <c r="JQ170" s="205"/>
      <c r="JR170" s="205"/>
      <c r="JS170" s="205"/>
      <c r="JT170" s="205"/>
      <c r="JU170" s="205"/>
      <c r="JV170" s="205"/>
      <c r="JW170" s="205"/>
      <c r="JX170" s="205"/>
      <c r="JY170" s="205"/>
      <c r="JZ170" s="205"/>
      <c r="KA170" s="205"/>
      <c r="KB170" s="205"/>
      <c r="KC170" s="205"/>
      <c r="KD170" s="205"/>
      <c r="KE170" s="205"/>
      <c r="KF170" s="205"/>
      <c r="KG170" s="205"/>
      <c r="KH170" s="205"/>
      <c r="KI170" s="205"/>
      <c r="KJ170" s="205"/>
      <c r="KK170" s="205"/>
      <c r="KL170" s="205"/>
      <c r="KM170" s="205"/>
      <c r="KN170" s="205"/>
      <c r="KO170" s="205"/>
      <c r="KP170" s="205"/>
      <c r="KQ170" s="205"/>
      <c r="KR170" s="205"/>
      <c r="KS170" s="205"/>
      <c r="KT170" s="205"/>
      <c r="KU170" s="205"/>
      <c r="KV170" s="205"/>
      <c r="KW170" s="205"/>
      <c r="KX170" s="205"/>
      <c r="KY170" s="205"/>
      <c r="KZ170" s="205"/>
      <c r="LA170" s="205"/>
      <c r="LB170" s="205"/>
      <c r="LC170" s="205"/>
      <c r="LD170" s="205"/>
      <c r="LE170" s="205"/>
      <c r="LF170" s="205"/>
      <c r="LG170" s="205"/>
      <c r="LH170" s="205"/>
      <c r="LI170" s="205"/>
      <c r="LJ170" s="205"/>
      <c r="LK170" s="205"/>
      <c r="LL170" s="205"/>
      <c r="LM170" s="205"/>
      <c r="LN170" s="205"/>
      <c r="LO170" s="205"/>
      <c r="LP170" s="205"/>
      <c r="LQ170" s="205"/>
      <c r="LR170" s="205"/>
      <c r="LS170" s="205"/>
      <c r="LT170" s="205"/>
      <c r="LU170" s="205"/>
      <c r="LV170" s="205"/>
      <c r="LW170" s="205"/>
      <c r="LX170" s="205"/>
      <c r="LY170" s="205"/>
      <c r="LZ170" s="205"/>
      <c r="MA170" s="205"/>
      <c r="MB170" s="205"/>
      <c r="MC170" s="205"/>
      <c r="MD170" s="205"/>
      <c r="ME170" s="205"/>
      <c r="MF170" s="205"/>
      <c r="MG170" s="205"/>
      <c r="MH170" s="205"/>
      <c r="MI170" s="205"/>
      <c r="MJ170" s="205"/>
      <c r="MK170" s="205"/>
      <c r="ML170" s="205"/>
      <c r="MM170" s="205"/>
      <c r="MN170" s="205"/>
      <c r="MO170" s="205"/>
      <c r="MP170" s="205"/>
      <c r="MQ170" s="205"/>
      <c r="MR170" s="205"/>
      <c r="MS170" s="205"/>
      <c r="MT170" s="205"/>
      <c r="MU170" s="205"/>
      <c r="MV170" s="205"/>
      <c r="MW170" s="205"/>
      <c r="MX170" s="205"/>
      <c r="MY170" s="205"/>
      <c r="MZ170" s="205"/>
      <c r="NA170" s="205"/>
      <c r="NB170" s="205"/>
      <c r="NC170" s="205"/>
      <c r="ND170" s="205"/>
      <c r="NE170" s="205"/>
      <c r="NF170" s="205"/>
      <c r="NG170" s="205"/>
      <c r="NH170" s="205"/>
      <c r="NI170" s="205"/>
      <c r="NJ170" s="205"/>
      <c r="NK170" s="205"/>
      <c r="NL170" s="205"/>
      <c r="NM170" s="205"/>
      <c r="NN170" s="205"/>
      <c r="NO170" s="205"/>
      <c r="NP170" s="205"/>
      <c r="NQ170" s="205"/>
      <c r="NR170" s="205"/>
      <c r="NS170" s="205"/>
      <c r="NT170" s="205"/>
      <c r="NU170" s="205"/>
      <c r="NV170" s="205"/>
      <c r="NW170" s="205"/>
      <c r="NX170" s="205"/>
      <c r="NY170" s="205"/>
      <c r="NZ170" s="205"/>
      <c r="OA170" s="205"/>
      <c r="OB170" s="205"/>
      <c r="OC170" s="205"/>
      <c r="OD170" s="205"/>
      <c r="OE170" s="205"/>
      <c r="OF170" s="205"/>
      <c r="OG170" s="205"/>
      <c r="OH170" s="205"/>
      <c r="OI170" s="205"/>
      <c r="OJ170" s="205"/>
      <c r="OK170" s="205"/>
      <c r="OL170" s="205"/>
      <c r="OM170" s="205"/>
      <c r="ON170" s="205"/>
      <c r="OO170" s="205"/>
      <c r="OP170" s="205"/>
      <c r="OQ170" s="205"/>
      <c r="OR170" s="205"/>
      <c r="OS170" s="205"/>
      <c r="OT170" s="205"/>
      <c r="OU170" s="205"/>
      <c r="OV170" s="205"/>
      <c r="OW170" s="205"/>
      <c r="OX170" s="205"/>
      <c r="OY170" s="205"/>
      <c r="OZ170" s="205"/>
      <c r="PA170" s="205"/>
      <c r="PB170" s="205"/>
      <c r="PC170" s="205"/>
      <c r="PD170" s="205"/>
      <c r="PE170" s="205"/>
      <c r="PF170" s="205"/>
      <c r="PG170" s="205"/>
      <c r="PH170" s="205"/>
      <c r="PI170" s="205"/>
      <c r="PJ170" s="205"/>
      <c r="PK170" s="205"/>
      <c r="PL170" s="205"/>
      <c r="PM170" s="205"/>
      <c r="PN170" s="205"/>
      <c r="PO170" s="205"/>
      <c r="PP170" s="205"/>
      <c r="PQ170" s="205"/>
      <c r="PR170" s="205"/>
      <c r="PS170" s="205"/>
      <c r="PT170" s="205"/>
      <c r="PU170" s="205"/>
      <c r="PV170" s="205"/>
      <c r="PW170" s="205"/>
      <c r="PX170" s="205"/>
      <c r="PY170" s="205"/>
      <c r="PZ170" s="205"/>
      <c r="QA170" s="205"/>
      <c r="QB170" s="205"/>
      <c r="QC170" s="205"/>
      <c r="QD170" s="205"/>
      <c r="QE170" s="205"/>
      <c r="QF170" s="205"/>
      <c r="QG170" s="205"/>
      <c r="QH170" s="205"/>
      <c r="QI170" s="205"/>
      <c r="QJ170" s="205"/>
      <c r="QK170" s="205"/>
      <c r="QL170" s="205"/>
      <c r="QM170" s="205"/>
      <c r="QN170" s="205"/>
      <c r="QO170" s="205"/>
      <c r="QP170" s="205"/>
      <c r="QQ170" s="205"/>
      <c r="QR170" s="205"/>
      <c r="QS170" s="205"/>
      <c r="QT170" s="205"/>
      <c r="QU170" s="205"/>
      <c r="QV170" s="205"/>
      <c r="QW170" s="205"/>
      <c r="QX170" s="205"/>
      <c r="QY170" s="205"/>
      <c r="QZ170" s="205"/>
      <c r="RA170" s="205"/>
      <c r="RB170" s="205"/>
      <c r="RC170" s="205"/>
      <c r="RD170" s="205"/>
      <c r="RE170" s="205"/>
      <c r="RF170" s="205"/>
      <c r="RG170" s="205"/>
      <c r="RH170" s="205"/>
      <c r="RI170" s="205"/>
      <c r="RJ170" s="205"/>
      <c r="RK170" s="205"/>
      <c r="RL170" s="205"/>
      <c r="RM170" s="205"/>
      <c r="RN170" s="205"/>
      <c r="RO170" s="205"/>
      <c r="RP170" s="205"/>
      <c r="RQ170" s="205"/>
      <c r="RR170" s="205"/>
      <c r="RS170" s="205"/>
      <c r="RT170" s="205"/>
      <c r="RU170" s="205"/>
      <c r="RV170" s="205"/>
      <c r="RW170" s="205"/>
      <c r="RX170" s="205"/>
      <c r="RY170" s="205"/>
      <c r="RZ170" s="205"/>
      <c r="SA170" s="205"/>
      <c r="SB170" s="205"/>
      <c r="SC170" s="205"/>
      <c r="SD170" s="205"/>
      <c r="SE170" s="205"/>
      <c r="SF170" s="205"/>
      <c r="SG170" s="205"/>
      <c r="SH170" s="205"/>
      <c r="SI170" s="205"/>
      <c r="SJ170" s="205"/>
      <c r="SK170" s="205"/>
      <c r="SL170" s="205"/>
      <c r="SM170" s="205"/>
      <c r="SN170" s="205"/>
      <c r="SO170" s="205"/>
      <c r="SP170" s="205"/>
      <c r="SQ170" s="205"/>
      <c r="SR170" s="205"/>
      <c r="SS170" s="205"/>
      <c r="ST170" s="205"/>
      <c r="SU170" s="205"/>
      <c r="SV170" s="205"/>
      <c r="SW170" s="205"/>
      <c r="SX170" s="205"/>
      <c r="SY170" s="205"/>
      <c r="SZ170" s="205"/>
      <c r="TA170" s="205"/>
      <c r="TB170" s="205"/>
      <c r="TC170" s="205"/>
      <c r="TD170" s="205"/>
      <c r="TE170" s="205"/>
      <c r="TF170" s="205"/>
      <c r="TG170" s="205"/>
      <c r="TH170" s="205"/>
      <c r="TI170" s="205"/>
      <c r="TJ170" s="205"/>
      <c r="TK170" s="205"/>
      <c r="TL170" s="205"/>
      <c r="TM170" s="205"/>
      <c r="TN170" s="205"/>
      <c r="TO170" s="205"/>
      <c r="TP170" s="205"/>
      <c r="TQ170" s="205"/>
      <c r="TR170" s="205"/>
      <c r="TS170" s="205"/>
      <c r="TT170" s="205"/>
      <c r="TU170" s="205"/>
      <c r="TV170" s="205"/>
      <c r="TW170" s="205"/>
      <c r="TX170" s="205"/>
      <c r="TY170" s="205"/>
      <c r="TZ170" s="205"/>
      <c r="UA170" s="205"/>
      <c r="UB170" s="205"/>
      <c r="UC170" s="205"/>
      <c r="UD170" s="205"/>
      <c r="UE170" s="205"/>
      <c r="UF170" s="205"/>
      <c r="UG170" s="205"/>
      <c r="UH170" s="205"/>
      <c r="UI170" s="205"/>
      <c r="UJ170" s="205"/>
      <c r="UK170" s="205"/>
      <c r="UL170" s="205"/>
      <c r="UM170" s="205"/>
      <c r="UN170" s="205"/>
      <c r="UO170" s="205"/>
      <c r="UP170" s="205"/>
      <c r="UQ170" s="205"/>
      <c r="UR170" s="205"/>
      <c r="US170" s="205"/>
      <c r="UT170" s="205"/>
      <c r="UU170" s="205"/>
      <c r="UV170" s="205"/>
      <c r="UW170" s="205"/>
      <c r="UX170" s="205"/>
      <c r="UY170" s="205"/>
      <c r="UZ170" s="205"/>
      <c r="VA170" s="205"/>
      <c r="VB170" s="205"/>
      <c r="VC170" s="205"/>
      <c r="VD170" s="205"/>
      <c r="VE170" s="205"/>
      <c r="VF170" s="205"/>
      <c r="VG170" s="205"/>
      <c r="VH170" s="205"/>
      <c r="VI170" s="205"/>
      <c r="VJ170" s="205"/>
      <c r="VK170" s="205"/>
      <c r="VL170" s="205"/>
      <c r="VM170" s="205"/>
      <c r="VN170" s="205"/>
      <c r="VO170" s="205"/>
      <c r="VP170" s="205"/>
      <c r="VQ170" s="205"/>
      <c r="VR170" s="205"/>
      <c r="VS170" s="205"/>
      <c r="VT170" s="205"/>
      <c r="VU170" s="205"/>
      <c r="VV170" s="205"/>
      <c r="VW170" s="205"/>
      <c r="VX170" s="205"/>
      <c r="VY170" s="205"/>
      <c r="VZ170" s="205"/>
      <c r="WA170" s="205"/>
      <c r="WB170" s="205"/>
      <c r="WC170" s="205"/>
      <c r="WD170" s="205"/>
      <c r="WE170" s="205"/>
      <c r="WF170" s="205"/>
      <c r="WG170" s="205"/>
      <c r="WH170" s="205"/>
      <c r="WI170" s="205"/>
      <c r="WJ170" s="205"/>
      <c r="WK170" s="205"/>
      <c r="WL170" s="205"/>
      <c r="WM170" s="205"/>
      <c r="WN170" s="205"/>
      <c r="WO170" s="205"/>
      <c r="WP170" s="205"/>
      <c r="WQ170" s="205"/>
      <c r="WR170" s="205"/>
      <c r="WS170" s="205"/>
      <c r="WT170" s="205"/>
      <c r="WU170" s="205"/>
      <c r="WV170" s="205"/>
      <c r="WW170" s="205"/>
      <c r="WX170" s="205"/>
      <c r="WY170" s="205"/>
      <c r="WZ170" s="205"/>
      <c r="XA170" s="205"/>
      <c r="XB170" s="205"/>
      <c r="XC170" s="205"/>
      <c r="XD170" s="205"/>
      <c r="XE170" s="205"/>
      <c r="XF170" s="205"/>
      <c r="XG170" s="205"/>
      <c r="XH170" s="205"/>
      <c r="XI170" s="205"/>
      <c r="XJ170" s="205"/>
      <c r="XK170" s="205"/>
      <c r="XL170" s="205"/>
      <c r="XM170" s="205"/>
      <c r="XN170" s="205"/>
      <c r="XO170" s="205"/>
      <c r="XP170" s="205"/>
      <c r="XQ170" s="205"/>
      <c r="XR170" s="205"/>
      <c r="XS170" s="205"/>
      <c r="XT170" s="205"/>
      <c r="XU170" s="205"/>
      <c r="XV170" s="205"/>
      <c r="XW170" s="205"/>
      <c r="XX170" s="205"/>
      <c r="XY170" s="205"/>
      <c r="XZ170" s="205"/>
      <c r="YA170" s="205"/>
      <c r="YB170" s="205"/>
      <c r="YC170" s="205"/>
      <c r="YD170" s="205"/>
      <c r="YE170" s="205"/>
      <c r="YF170" s="205"/>
      <c r="YG170" s="205"/>
      <c r="YH170" s="205"/>
      <c r="YI170" s="205"/>
      <c r="YJ170" s="205"/>
      <c r="YK170" s="205"/>
      <c r="YL170" s="205"/>
      <c r="YM170" s="205"/>
      <c r="YN170" s="205"/>
      <c r="YO170" s="205"/>
      <c r="YP170" s="205"/>
      <c r="YQ170" s="205"/>
      <c r="YR170" s="205"/>
      <c r="YS170" s="205"/>
      <c r="YT170" s="205"/>
      <c r="YU170" s="205"/>
      <c r="YV170" s="205"/>
      <c r="YW170" s="205"/>
      <c r="YX170" s="205"/>
      <c r="YY170" s="205"/>
      <c r="YZ170" s="205"/>
      <c r="ZA170" s="205"/>
      <c r="ZB170" s="205"/>
      <c r="ZC170" s="205"/>
      <c r="ZD170" s="205"/>
      <c r="ZE170" s="205"/>
      <c r="ZF170" s="205"/>
      <c r="ZG170" s="205"/>
      <c r="ZH170" s="205"/>
      <c r="ZI170" s="205"/>
      <c r="ZJ170" s="205"/>
      <c r="ZK170" s="205"/>
      <c r="ZL170" s="205"/>
      <c r="ZM170" s="205"/>
      <c r="ZN170" s="205"/>
      <c r="ZO170" s="205"/>
      <c r="ZP170" s="205"/>
      <c r="ZQ170" s="205"/>
      <c r="ZR170" s="205"/>
      <c r="ZS170" s="205"/>
      <c r="ZT170" s="205"/>
      <c r="ZU170" s="205"/>
      <c r="ZV170" s="205"/>
      <c r="ZW170" s="205"/>
      <c r="ZX170" s="205"/>
      <c r="ZY170" s="205"/>
      <c r="ZZ170" s="205"/>
      <c r="AAA170" s="205"/>
      <c r="AAB170" s="205"/>
      <c r="AAC170" s="205"/>
      <c r="AAD170" s="205"/>
      <c r="AAE170" s="205"/>
      <c r="AAF170" s="205"/>
      <c r="AAG170" s="205"/>
      <c r="AAH170" s="205"/>
      <c r="AAI170" s="205"/>
      <c r="AAJ170" s="205"/>
      <c r="AAK170" s="205"/>
      <c r="AAL170" s="205"/>
      <c r="AAM170" s="205"/>
      <c r="AAN170" s="205"/>
      <c r="AAO170" s="205"/>
      <c r="AAP170" s="205"/>
      <c r="AAQ170" s="205"/>
      <c r="AAR170" s="205"/>
      <c r="AAS170" s="205"/>
      <c r="AAT170" s="205"/>
      <c r="AAU170" s="205"/>
      <c r="AAV170" s="205"/>
      <c r="AAW170" s="205"/>
      <c r="AAX170" s="205"/>
      <c r="AAY170" s="205"/>
      <c r="AAZ170" s="205"/>
      <c r="ABA170" s="205"/>
      <c r="ABB170" s="205"/>
      <c r="ABC170" s="205"/>
      <c r="ABD170" s="205"/>
      <c r="ABE170" s="205"/>
      <c r="ABF170" s="205"/>
      <c r="ABG170" s="205"/>
      <c r="ABH170" s="205"/>
      <c r="ABI170" s="205"/>
      <c r="ABJ170" s="205"/>
      <c r="ABK170" s="205"/>
      <c r="ABL170" s="205"/>
      <c r="ABM170" s="205"/>
      <c r="ABN170" s="205"/>
      <c r="ABO170" s="205"/>
      <c r="ABP170" s="205"/>
      <c r="ABQ170" s="205"/>
      <c r="ABR170" s="205"/>
      <c r="ABS170" s="205"/>
      <c r="ABT170" s="205"/>
      <c r="ABU170" s="205"/>
      <c r="ABV170" s="205"/>
      <c r="ABW170" s="205"/>
      <c r="ABX170" s="205"/>
      <c r="ABY170" s="205"/>
      <c r="ABZ170" s="205"/>
      <c r="ACA170" s="205"/>
      <c r="ACB170" s="205"/>
      <c r="ACC170" s="205"/>
      <c r="ACD170" s="205"/>
      <c r="ACE170" s="205"/>
      <c r="ACF170" s="205"/>
      <c r="ACG170" s="205"/>
      <c r="ACH170" s="205"/>
      <c r="ACI170" s="205"/>
      <c r="ACJ170" s="205"/>
      <c r="ACK170" s="205"/>
      <c r="ACL170" s="205"/>
      <c r="ACM170" s="205"/>
      <c r="ACN170" s="205"/>
      <c r="ACO170" s="205"/>
      <c r="ACP170" s="205"/>
      <c r="ACQ170" s="205"/>
      <c r="ACR170" s="205"/>
      <c r="ACS170" s="205"/>
      <c r="ACT170" s="205"/>
      <c r="ACU170" s="205"/>
      <c r="ACV170" s="205"/>
      <c r="ACW170" s="205"/>
      <c r="ACX170" s="205"/>
      <c r="ACY170" s="205"/>
      <c r="ACZ170" s="205"/>
      <c r="ADA170" s="205"/>
      <c r="ADB170" s="205"/>
      <c r="ADC170" s="205"/>
      <c r="ADD170" s="205"/>
      <c r="ADE170" s="205"/>
      <c r="ADF170" s="205"/>
      <c r="ADG170" s="205"/>
      <c r="ADH170" s="205"/>
      <c r="ADI170" s="205"/>
      <c r="ADJ170" s="205"/>
      <c r="ADK170" s="205"/>
      <c r="ADL170" s="205"/>
      <c r="ADM170" s="205"/>
      <c r="ADN170" s="205"/>
      <c r="ADO170" s="205"/>
      <c r="ADP170" s="205"/>
      <c r="ADQ170" s="205"/>
      <c r="ADR170" s="205"/>
      <c r="ADS170" s="205"/>
      <c r="ADT170" s="205"/>
      <c r="ADU170" s="205"/>
      <c r="ADV170" s="205"/>
      <c r="ADW170" s="205"/>
      <c r="ADX170" s="205"/>
      <c r="ADY170" s="205"/>
      <c r="ADZ170" s="205"/>
      <c r="AEA170" s="205"/>
      <c r="AEB170" s="205"/>
      <c r="AEC170" s="205"/>
      <c r="AED170" s="205"/>
      <c r="AEE170" s="205"/>
      <c r="AEF170" s="205"/>
      <c r="AEG170" s="205"/>
      <c r="AEH170" s="205"/>
      <c r="AEI170" s="205"/>
      <c r="AEJ170" s="205"/>
      <c r="AEK170" s="205"/>
      <c r="AEL170" s="205"/>
      <c r="AEM170" s="205"/>
      <c r="AEN170" s="205"/>
      <c r="AEO170" s="205"/>
      <c r="AEP170" s="205"/>
      <c r="AEQ170" s="205"/>
      <c r="AER170" s="205"/>
      <c r="AES170" s="205"/>
      <c r="AET170" s="205"/>
      <c r="AEU170" s="205"/>
      <c r="AEV170" s="205"/>
      <c r="AEW170" s="205"/>
      <c r="AEX170" s="205"/>
      <c r="AEY170" s="205"/>
      <c r="AEZ170" s="205"/>
      <c r="AFA170" s="205"/>
      <c r="AFB170" s="205"/>
      <c r="AFC170" s="205"/>
      <c r="AFD170" s="205"/>
      <c r="AFE170" s="205"/>
      <c r="AFF170" s="205"/>
      <c r="AFG170" s="205"/>
      <c r="AFH170" s="205"/>
      <c r="AFI170" s="205"/>
      <c r="AFJ170" s="205"/>
      <c r="AFK170" s="205"/>
      <c r="AFL170" s="205"/>
      <c r="AFM170" s="205"/>
      <c r="AFN170" s="205"/>
      <c r="AFO170" s="205"/>
      <c r="AFP170" s="205"/>
      <c r="AFQ170" s="205"/>
      <c r="AFR170" s="205"/>
      <c r="AFS170" s="205"/>
      <c r="AFT170" s="205"/>
      <c r="AFU170" s="205"/>
      <c r="AFV170" s="205"/>
      <c r="AFW170" s="205"/>
      <c r="AFX170" s="205"/>
      <c r="AFY170" s="205"/>
      <c r="AFZ170" s="205"/>
      <c r="AGA170" s="205"/>
      <c r="AGB170" s="205"/>
      <c r="AGC170" s="205"/>
      <c r="AGD170" s="205"/>
      <c r="AGE170" s="205"/>
      <c r="AGF170" s="205"/>
      <c r="AGG170" s="205"/>
      <c r="AGH170" s="205"/>
      <c r="AGI170" s="205"/>
      <c r="AGJ170" s="205"/>
      <c r="AGK170" s="205"/>
      <c r="AGL170" s="205"/>
      <c r="AGM170" s="205"/>
      <c r="AGN170" s="205"/>
      <c r="AGO170" s="205"/>
      <c r="AGP170" s="205"/>
      <c r="AGQ170" s="205"/>
      <c r="AGR170" s="205"/>
      <c r="AGS170" s="205"/>
      <c r="AGT170" s="205"/>
      <c r="AGU170" s="205"/>
      <c r="AGV170" s="205"/>
      <c r="AGW170" s="205"/>
      <c r="AGX170" s="205"/>
      <c r="AGY170" s="205"/>
      <c r="AGZ170" s="205"/>
      <c r="AHA170" s="205"/>
      <c r="AHB170" s="205"/>
      <c r="AHC170" s="205"/>
      <c r="AHD170" s="205"/>
      <c r="AHE170" s="205"/>
      <c r="AHF170" s="205"/>
      <c r="AHG170" s="205"/>
      <c r="AHH170" s="205"/>
      <c r="AHI170" s="205"/>
      <c r="AHJ170" s="205"/>
      <c r="AHK170" s="205"/>
      <c r="AHL170" s="205"/>
      <c r="AHM170" s="205"/>
      <c r="AHN170" s="205"/>
      <c r="AHO170" s="205"/>
      <c r="AHP170" s="205"/>
      <c r="AHQ170" s="205"/>
      <c r="AHR170" s="205"/>
      <c r="AHS170" s="205"/>
      <c r="AHT170" s="205"/>
      <c r="AHU170" s="205"/>
      <c r="AHV170" s="205"/>
      <c r="AHW170" s="205"/>
      <c r="AHX170" s="205"/>
      <c r="AHY170" s="205"/>
      <c r="AHZ170" s="205"/>
      <c r="AIA170" s="205"/>
      <c r="AIB170" s="205"/>
      <c r="AIC170" s="205"/>
      <c r="AID170" s="205"/>
      <c r="AIE170" s="205"/>
      <c r="AIF170" s="205"/>
      <c r="AIG170" s="205"/>
      <c r="AIH170" s="205"/>
      <c r="AII170" s="205"/>
      <c r="AIJ170" s="205"/>
      <c r="AIK170" s="205"/>
      <c r="AIL170" s="205"/>
      <c r="AIM170" s="205"/>
      <c r="AIN170" s="205"/>
      <c r="AIO170" s="205"/>
      <c r="AIP170" s="205"/>
      <c r="AIQ170" s="205"/>
      <c r="AIR170" s="205"/>
      <c r="AIS170" s="205"/>
      <c r="AIT170" s="205"/>
      <c r="AIU170" s="205"/>
      <c r="AIV170" s="205"/>
      <c r="AIW170" s="205"/>
      <c r="AIX170" s="205"/>
      <c r="AIY170" s="205"/>
      <c r="AIZ170" s="205"/>
      <c r="AJA170" s="205"/>
      <c r="AJB170" s="205"/>
      <c r="AJC170" s="205"/>
      <c r="AJD170" s="205"/>
      <c r="AJE170" s="205"/>
      <c r="AJF170" s="205"/>
      <c r="AJG170" s="205"/>
      <c r="AJH170" s="205"/>
      <c r="AJI170" s="205"/>
      <c r="AJJ170" s="205"/>
      <c r="AJK170" s="205"/>
      <c r="AJL170" s="205"/>
      <c r="AJM170" s="205"/>
      <c r="AJN170" s="205"/>
      <c r="AJO170" s="205"/>
      <c r="AJP170" s="205"/>
      <c r="AJQ170" s="205"/>
      <c r="AJR170" s="205"/>
      <c r="AJS170" s="205"/>
      <c r="AJT170" s="205"/>
      <c r="AJU170" s="205"/>
      <c r="AJV170" s="205"/>
      <c r="AJW170" s="205"/>
      <c r="AJX170" s="205"/>
      <c r="AJY170" s="205"/>
      <c r="AJZ170" s="205"/>
      <c r="AKA170" s="205"/>
      <c r="AKB170" s="205"/>
      <c r="AKC170" s="205"/>
      <c r="AKD170" s="205"/>
      <c r="AKE170" s="205"/>
      <c r="AKF170" s="205"/>
      <c r="AKG170" s="205"/>
      <c r="AKH170" s="205"/>
      <c r="AKI170" s="205"/>
      <c r="AKJ170" s="205"/>
      <c r="AKK170" s="205"/>
      <c r="AKL170" s="205"/>
      <c r="AKM170" s="205"/>
      <c r="AKN170" s="205"/>
      <c r="AKO170" s="205"/>
      <c r="AKP170" s="205"/>
      <c r="AKQ170" s="205"/>
      <c r="AKR170" s="205"/>
      <c r="AKS170" s="205"/>
      <c r="AKT170" s="205"/>
      <c r="AKU170" s="205"/>
      <c r="AKV170" s="205"/>
      <c r="AKW170" s="205"/>
      <c r="AKX170" s="205"/>
      <c r="AKY170" s="205"/>
      <c r="AKZ170" s="205"/>
      <c r="ALA170" s="205"/>
      <c r="ALB170" s="205"/>
      <c r="ALC170" s="205"/>
      <c r="ALD170" s="205"/>
      <c r="ALE170" s="205"/>
      <c r="ALF170" s="205"/>
      <c r="ALG170" s="205"/>
      <c r="ALH170" s="205"/>
      <c r="ALI170" s="205"/>
      <c r="ALJ170" s="205"/>
      <c r="ALK170" s="205"/>
      <c r="ALL170" s="205"/>
      <c r="ALM170" s="205"/>
      <c r="ALN170" s="205"/>
      <c r="ALO170" s="205"/>
      <c r="ALP170" s="205"/>
      <c r="ALQ170" s="205"/>
      <c r="ALR170" s="205"/>
      <c r="ALS170" s="205"/>
      <c r="ALT170" s="205"/>
      <c r="ALU170" s="205"/>
      <c r="ALV170" s="205"/>
      <c r="ALW170" s="205"/>
      <c r="ALX170" s="205"/>
      <c r="ALY170" s="205"/>
      <c r="ALZ170" s="205"/>
      <c r="AMA170" s="205"/>
      <c r="AMB170" s="205"/>
      <c r="AMC170" s="205"/>
      <c r="AMD170" s="205"/>
      <c r="AME170" s="205"/>
      <c r="AMF170" s="205"/>
      <c r="AMG170" s="205"/>
      <c r="AMH170" s="205"/>
      <c r="AMI170" s="205"/>
      <c r="AMJ170" s="205"/>
      <c r="AMK170" s="205"/>
      <c r="AML170" s="205"/>
      <c r="AMM170" s="205"/>
      <c r="AMN170" s="205"/>
      <c r="AMO170" s="205"/>
      <c r="AMP170" s="205"/>
      <c r="AMQ170" s="205"/>
      <c r="AMR170" s="205"/>
      <c r="AMS170" s="205"/>
      <c r="AMT170" s="205"/>
      <c r="AMU170" s="205"/>
      <c r="AMV170" s="205"/>
      <c r="AMW170" s="205"/>
      <c r="AMX170" s="205"/>
      <c r="AMY170" s="205"/>
      <c r="AMZ170" s="205"/>
      <c r="ANA170" s="205"/>
      <c r="ANB170" s="205"/>
      <c r="ANC170" s="205"/>
      <c r="AND170" s="205"/>
      <c r="ANE170" s="205"/>
      <c r="ANF170" s="205"/>
      <c r="ANG170" s="205"/>
      <c r="ANH170" s="205"/>
      <c r="ANI170" s="205"/>
      <c r="ANJ170" s="205"/>
      <c r="ANK170" s="205"/>
      <c r="ANL170" s="205"/>
      <c r="ANM170" s="205"/>
      <c r="ANN170" s="205"/>
      <c r="ANO170" s="205"/>
      <c r="ANP170" s="205"/>
      <c r="ANQ170" s="205"/>
      <c r="ANR170" s="205"/>
      <c r="ANS170" s="205"/>
      <c r="ANT170" s="205"/>
      <c r="ANU170" s="205"/>
      <c r="ANV170" s="205"/>
      <c r="ANW170" s="205"/>
      <c r="ANX170" s="205"/>
      <c r="ANY170" s="205"/>
      <c r="ANZ170" s="205"/>
      <c r="AOA170" s="205"/>
      <c r="AOB170" s="205"/>
      <c r="AOC170" s="205"/>
      <c r="AOD170" s="205"/>
      <c r="AOE170" s="205"/>
      <c r="AOF170" s="205"/>
      <c r="AOG170" s="205"/>
      <c r="AOH170" s="205"/>
      <c r="AOI170" s="205"/>
      <c r="AOJ170" s="205"/>
      <c r="AOK170" s="205"/>
      <c r="AOL170" s="205"/>
      <c r="AOM170" s="205"/>
      <c r="AON170" s="205"/>
      <c r="AOO170" s="205"/>
      <c r="AOP170" s="205"/>
      <c r="AOQ170" s="205"/>
      <c r="AOR170" s="205"/>
      <c r="AOS170" s="205"/>
      <c r="AOT170" s="205"/>
      <c r="AOU170" s="205"/>
      <c r="AOV170" s="205"/>
      <c r="AOW170" s="205"/>
      <c r="AOX170" s="205"/>
      <c r="AOY170" s="205"/>
      <c r="AOZ170" s="205"/>
      <c r="APA170" s="205"/>
      <c r="APB170" s="205"/>
      <c r="APC170" s="205"/>
      <c r="APD170" s="205"/>
      <c r="APE170" s="205"/>
      <c r="APF170" s="205"/>
      <c r="APG170" s="205"/>
      <c r="APH170" s="205"/>
      <c r="API170" s="205"/>
      <c r="APJ170" s="205"/>
      <c r="APK170" s="205"/>
      <c r="APL170" s="205"/>
      <c r="APM170" s="205"/>
      <c r="APN170" s="205"/>
      <c r="APO170" s="205"/>
      <c r="APP170" s="205"/>
      <c r="APQ170" s="205"/>
      <c r="APR170" s="205"/>
      <c r="APS170" s="205"/>
      <c r="APT170" s="205"/>
      <c r="APU170" s="205"/>
      <c r="APV170" s="205"/>
      <c r="APW170" s="205"/>
      <c r="APX170" s="205"/>
      <c r="APY170" s="205"/>
      <c r="APZ170" s="205"/>
      <c r="AQA170" s="205"/>
      <c r="AQB170" s="205"/>
      <c r="AQC170" s="205"/>
      <c r="AQD170" s="205"/>
      <c r="AQE170" s="205"/>
      <c r="AQF170" s="205"/>
      <c r="AQG170" s="205"/>
      <c r="AQH170" s="205"/>
      <c r="AQI170" s="205"/>
      <c r="AQJ170" s="205"/>
      <c r="AQK170" s="205"/>
      <c r="AQL170" s="205"/>
      <c r="AQM170" s="205"/>
      <c r="AQN170" s="205"/>
      <c r="AQO170" s="205"/>
      <c r="AQP170" s="205"/>
      <c r="AQQ170" s="205"/>
      <c r="AQR170" s="205"/>
      <c r="AQS170" s="205"/>
      <c r="AQT170" s="205"/>
      <c r="AQU170" s="205"/>
      <c r="AQV170" s="205"/>
      <c r="AQW170" s="205"/>
      <c r="AQX170" s="205"/>
      <c r="AQY170" s="205"/>
      <c r="AQZ170" s="205"/>
      <c r="ARA170" s="205"/>
      <c r="ARB170" s="205"/>
      <c r="ARC170" s="205"/>
      <c r="ARD170" s="205"/>
      <c r="ARE170" s="205"/>
      <c r="ARF170" s="205"/>
      <c r="ARG170" s="205"/>
      <c r="ARH170" s="205"/>
      <c r="ARI170" s="205"/>
      <c r="ARJ170" s="205"/>
      <c r="ARK170" s="205"/>
      <c r="ARL170" s="205"/>
      <c r="ARM170" s="205"/>
      <c r="ARN170" s="205"/>
      <c r="ARO170" s="205"/>
      <c r="ARP170" s="205"/>
      <c r="ARQ170" s="205"/>
      <c r="ARR170" s="205"/>
      <c r="ARS170" s="205"/>
      <c r="ART170" s="205"/>
      <c r="ARU170" s="205"/>
      <c r="ARV170" s="205"/>
      <c r="ARW170" s="205"/>
      <c r="ARX170" s="205"/>
      <c r="ARY170" s="205"/>
      <c r="ARZ170" s="205"/>
      <c r="ASA170" s="205"/>
      <c r="ASB170" s="205"/>
      <c r="ASC170" s="205"/>
      <c r="ASD170" s="205"/>
      <c r="ASE170" s="205"/>
      <c r="ASF170" s="205"/>
      <c r="ASG170" s="205"/>
      <c r="ASH170" s="205"/>
      <c r="ASI170" s="205"/>
      <c r="ASJ170" s="205"/>
      <c r="ASK170" s="205"/>
      <c r="ASL170" s="205"/>
      <c r="ASM170" s="205"/>
      <c r="ASN170" s="205"/>
      <c r="ASO170" s="205"/>
      <c r="ASP170" s="205"/>
      <c r="ASQ170" s="205"/>
      <c r="ASR170" s="205"/>
      <c r="ASS170" s="205"/>
      <c r="AST170" s="205"/>
      <c r="ASU170" s="205"/>
      <c r="ASV170" s="205"/>
      <c r="ASW170" s="205"/>
      <c r="ASX170" s="205"/>
      <c r="ASY170" s="205"/>
      <c r="ASZ170" s="205"/>
      <c r="ATA170" s="205"/>
      <c r="ATB170" s="205"/>
      <c r="ATC170" s="205"/>
      <c r="ATD170" s="205"/>
      <c r="ATE170" s="205"/>
      <c r="ATF170" s="205"/>
      <c r="ATG170" s="205"/>
      <c r="ATH170" s="205"/>
      <c r="ATI170" s="205"/>
      <c r="ATJ170" s="205"/>
      <c r="ATK170" s="205"/>
      <c r="ATL170" s="205"/>
      <c r="ATM170" s="205"/>
      <c r="ATN170" s="205"/>
      <c r="ATO170" s="205"/>
      <c r="ATP170" s="205"/>
      <c r="ATQ170" s="205"/>
      <c r="ATR170" s="205"/>
      <c r="ATS170" s="205"/>
      <c r="ATT170" s="205"/>
      <c r="ATU170" s="205"/>
      <c r="ATV170" s="205"/>
      <c r="ATW170" s="205"/>
      <c r="ATX170" s="205"/>
      <c r="ATY170" s="205"/>
      <c r="ATZ170" s="205"/>
      <c r="AUA170" s="205"/>
      <c r="AUB170" s="205"/>
      <c r="AUC170" s="205"/>
      <c r="AUD170" s="205"/>
      <c r="AUE170" s="205"/>
      <c r="AUF170" s="205"/>
      <c r="AUG170" s="205"/>
      <c r="AUH170" s="205"/>
      <c r="AUI170" s="205"/>
      <c r="AUJ170" s="205"/>
      <c r="AUK170" s="205"/>
      <c r="AUL170" s="205"/>
      <c r="AUM170" s="205"/>
      <c r="AUN170" s="205"/>
      <c r="AUO170" s="205"/>
      <c r="AUP170" s="205"/>
      <c r="AUQ170" s="205"/>
      <c r="AUR170" s="205"/>
      <c r="AUS170" s="205"/>
      <c r="AUT170" s="205"/>
      <c r="AUU170" s="205"/>
      <c r="AUV170" s="205"/>
      <c r="AUW170" s="205"/>
      <c r="AUX170" s="205"/>
      <c r="AUY170" s="205"/>
      <c r="AUZ170" s="205"/>
      <c r="AVA170" s="205"/>
      <c r="AVB170" s="205"/>
      <c r="AVC170" s="205"/>
      <c r="AVD170" s="205"/>
      <c r="AVE170" s="205"/>
      <c r="AVF170" s="205"/>
      <c r="AVG170" s="205"/>
      <c r="AVH170" s="205"/>
      <c r="AVI170" s="205"/>
      <c r="AVJ170" s="205"/>
      <c r="AVK170" s="205"/>
      <c r="AVL170" s="205"/>
      <c r="AVM170" s="205"/>
      <c r="AVN170" s="205"/>
      <c r="AVO170" s="205"/>
      <c r="AVP170" s="205"/>
      <c r="AVQ170" s="205"/>
      <c r="AVR170" s="205"/>
      <c r="AVS170" s="205"/>
      <c r="AVT170" s="205"/>
      <c r="AVU170" s="205"/>
      <c r="AVV170" s="205"/>
      <c r="AVW170" s="205"/>
      <c r="AVX170" s="205"/>
      <c r="AVY170" s="205"/>
      <c r="AVZ170" s="205"/>
      <c r="AWA170" s="205"/>
      <c r="AWB170" s="205"/>
      <c r="AWC170" s="205"/>
      <c r="AWD170" s="205"/>
      <c r="AWE170" s="205"/>
      <c r="AWF170" s="205"/>
      <c r="AWG170" s="205"/>
      <c r="AWH170" s="205"/>
      <c r="AWI170" s="205"/>
      <c r="AWJ170" s="205"/>
      <c r="AWK170" s="205"/>
      <c r="AWL170" s="205"/>
      <c r="AWM170" s="205"/>
      <c r="AWN170" s="205"/>
      <c r="AWO170" s="205"/>
      <c r="AWP170" s="205"/>
      <c r="AWQ170" s="205"/>
      <c r="AWR170" s="205"/>
      <c r="AWS170" s="205"/>
      <c r="AWT170" s="205"/>
      <c r="AWU170" s="205"/>
      <c r="AWV170" s="205"/>
      <c r="AWW170" s="205"/>
      <c r="AWX170" s="205"/>
      <c r="AWY170" s="205"/>
      <c r="AWZ170" s="205"/>
      <c r="AXA170" s="205"/>
      <c r="AXB170" s="205"/>
      <c r="AXC170" s="205"/>
      <c r="AXD170" s="205"/>
      <c r="AXE170" s="205"/>
      <c r="AXF170" s="205"/>
      <c r="AXG170" s="205"/>
      <c r="AXH170" s="205"/>
      <c r="AXI170" s="205"/>
      <c r="AXJ170" s="205"/>
      <c r="AXK170" s="205"/>
      <c r="AXL170" s="205"/>
      <c r="AXM170" s="205"/>
      <c r="AXN170" s="205"/>
      <c r="AXO170" s="205"/>
      <c r="AXP170" s="205"/>
      <c r="AXQ170" s="205"/>
      <c r="AXR170" s="205"/>
      <c r="AXS170" s="205"/>
      <c r="AXT170" s="205"/>
      <c r="AXU170" s="205"/>
      <c r="AXV170" s="205"/>
      <c r="AXW170" s="205"/>
      <c r="AXX170" s="205"/>
      <c r="AXY170" s="205"/>
      <c r="AXZ170" s="205"/>
      <c r="AYA170" s="205"/>
      <c r="AYB170" s="205"/>
      <c r="AYC170" s="205"/>
      <c r="AYD170" s="205"/>
      <c r="AYE170" s="205"/>
      <c r="AYF170" s="205"/>
      <c r="AYG170" s="205"/>
      <c r="AYH170" s="205"/>
      <c r="AYI170" s="205"/>
      <c r="AYJ170" s="205"/>
      <c r="AYK170" s="205"/>
      <c r="AYL170" s="205"/>
      <c r="AYM170" s="205"/>
      <c r="AYN170" s="205"/>
      <c r="AYO170" s="205"/>
      <c r="AYP170" s="205"/>
      <c r="AYQ170" s="205"/>
      <c r="AYR170" s="205"/>
      <c r="AYS170" s="205"/>
      <c r="AYT170" s="205"/>
      <c r="AYU170" s="205"/>
      <c r="AYV170" s="205"/>
      <c r="AYW170" s="205"/>
      <c r="AYX170" s="205"/>
      <c r="AYY170" s="205"/>
      <c r="AYZ170" s="205"/>
      <c r="AZA170" s="205"/>
      <c r="AZB170" s="205"/>
      <c r="AZC170" s="205"/>
      <c r="AZD170" s="205"/>
      <c r="AZE170" s="205"/>
      <c r="AZF170" s="205"/>
      <c r="AZG170" s="205"/>
      <c r="AZH170" s="205"/>
      <c r="AZI170" s="205"/>
      <c r="AZJ170" s="205"/>
      <c r="AZK170" s="205"/>
      <c r="AZL170" s="205"/>
      <c r="AZM170" s="205"/>
      <c r="AZN170" s="205"/>
      <c r="AZO170" s="205"/>
      <c r="AZP170" s="205"/>
      <c r="AZQ170" s="205"/>
      <c r="AZR170" s="205"/>
      <c r="AZS170" s="205"/>
      <c r="AZT170" s="205"/>
      <c r="AZU170" s="205"/>
      <c r="AZV170" s="205"/>
      <c r="AZW170" s="205"/>
      <c r="AZX170" s="205"/>
      <c r="AZY170" s="205"/>
      <c r="AZZ170" s="205"/>
      <c r="BAA170" s="205"/>
      <c r="BAB170" s="205"/>
      <c r="BAC170" s="205"/>
      <c r="BAD170" s="205"/>
      <c r="BAE170" s="205"/>
      <c r="BAF170" s="205"/>
      <c r="BAG170" s="205"/>
      <c r="BAH170" s="205"/>
      <c r="BAI170" s="205"/>
      <c r="BAJ170" s="205"/>
      <c r="BAK170" s="205"/>
      <c r="BAL170" s="205"/>
      <c r="BAM170" s="205"/>
      <c r="BAN170" s="205"/>
      <c r="BAO170" s="205"/>
      <c r="BAP170" s="205"/>
      <c r="BAQ170" s="205"/>
      <c r="BAR170" s="205"/>
      <c r="BAS170" s="205"/>
      <c r="BAT170" s="205"/>
      <c r="BAU170" s="205"/>
      <c r="BAV170" s="205"/>
      <c r="BAW170" s="205"/>
      <c r="BAX170" s="205"/>
      <c r="BAY170" s="205"/>
      <c r="BAZ170" s="205"/>
      <c r="BBA170" s="205"/>
      <c r="BBB170" s="205"/>
      <c r="BBC170" s="205"/>
      <c r="BBD170" s="205"/>
      <c r="BBE170" s="205"/>
      <c r="BBF170" s="205"/>
      <c r="BBG170" s="205"/>
      <c r="BBH170" s="205"/>
      <c r="BBI170" s="205"/>
      <c r="BBJ170" s="205"/>
      <c r="BBK170" s="205"/>
      <c r="BBL170" s="205"/>
      <c r="BBM170" s="205"/>
      <c r="BBN170" s="205"/>
      <c r="BBO170" s="205"/>
      <c r="BBP170" s="205"/>
      <c r="BBQ170" s="205"/>
      <c r="BBR170" s="205"/>
      <c r="BBS170" s="205"/>
      <c r="BBT170" s="205"/>
      <c r="BBU170" s="205"/>
      <c r="BBV170" s="205"/>
      <c r="BBW170" s="205"/>
      <c r="BBX170" s="205"/>
      <c r="BBY170" s="205"/>
      <c r="BBZ170" s="205"/>
      <c r="BCA170" s="205"/>
      <c r="BCB170" s="205"/>
      <c r="BCC170" s="205"/>
      <c r="BCD170" s="205"/>
      <c r="BCE170" s="205"/>
      <c r="BCF170" s="205"/>
      <c r="BCG170" s="205"/>
      <c r="BCH170" s="205"/>
      <c r="BCI170" s="205"/>
      <c r="BCJ170" s="205"/>
      <c r="BCK170" s="205"/>
      <c r="BCL170" s="205"/>
      <c r="BCM170" s="205"/>
      <c r="BCN170" s="205"/>
      <c r="BCO170" s="205"/>
      <c r="BCP170" s="205"/>
      <c r="BCQ170" s="205"/>
      <c r="BCR170" s="205"/>
      <c r="BCS170" s="205"/>
      <c r="BCT170" s="205"/>
      <c r="BCU170" s="205"/>
      <c r="BCV170" s="205"/>
      <c r="BCW170" s="205"/>
      <c r="BCX170" s="205"/>
      <c r="BCY170" s="205"/>
      <c r="BCZ170" s="205"/>
      <c r="BDA170" s="205"/>
      <c r="BDB170" s="205"/>
      <c r="BDC170" s="205"/>
      <c r="BDD170" s="205"/>
      <c r="BDE170" s="205"/>
      <c r="BDF170" s="205"/>
      <c r="BDG170" s="205"/>
      <c r="BDH170" s="205"/>
      <c r="BDI170" s="205"/>
      <c r="BDJ170" s="205"/>
      <c r="BDK170" s="205"/>
      <c r="BDL170" s="205"/>
      <c r="BDM170" s="205"/>
      <c r="BDN170" s="205"/>
      <c r="BDO170" s="205"/>
      <c r="BDP170" s="205"/>
      <c r="BDQ170" s="205"/>
      <c r="BDR170" s="205"/>
      <c r="BDS170" s="205"/>
      <c r="BDT170" s="205"/>
      <c r="BDU170" s="205"/>
      <c r="BDV170" s="205"/>
      <c r="BDW170" s="205"/>
      <c r="BDX170" s="205"/>
      <c r="BDY170" s="205"/>
      <c r="BDZ170" s="205"/>
      <c r="BEA170" s="205"/>
      <c r="BEB170" s="205"/>
      <c r="BEC170" s="205"/>
      <c r="BED170" s="205"/>
      <c r="BEE170" s="205"/>
      <c r="BEF170" s="205"/>
      <c r="BEG170" s="205"/>
      <c r="BEH170" s="205"/>
      <c r="BEI170" s="205"/>
      <c r="BEJ170" s="205"/>
      <c r="BEK170" s="205"/>
      <c r="BEL170" s="205"/>
      <c r="BEM170" s="205"/>
      <c r="BEN170" s="205"/>
      <c r="BEO170" s="205"/>
      <c r="BEP170" s="205"/>
      <c r="BEQ170" s="205"/>
      <c r="BER170" s="205"/>
      <c r="BES170" s="205"/>
      <c r="BET170" s="205"/>
      <c r="BEU170" s="205"/>
      <c r="BEV170" s="205"/>
      <c r="BEW170" s="205"/>
      <c r="BEX170" s="205"/>
      <c r="BEY170" s="205"/>
      <c r="BEZ170" s="205"/>
      <c r="BFA170" s="205"/>
      <c r="BFB170" s="205"/>
      <c r="BFC170" s="205"/>
      <c r="BFD170" s="205"/>
      <c r="BFE170" s="205"/>
      <c r="BFF170" s="205"/>
      <c r="BFG170" s="205"/>
      <c r="BFH170" s="205"/>
      <c r="BFI170" s="205"/>
      <c r="BFJ170" s="205"/>
      <c r="BFK170" s="205"/>
      <c r="BFL170" s="205"/>
      <c r="BFM170" s="205"/>
      <c r="BFN170" s="205"/>
      <c r="BFO170" s="205"/>
      <c r="BFP170" s="205"/>
      <c r="BFQ170" s="205"/>
      <c r="BFR170" s="205"/>
      <c r="BFS170" s="205"/>
      <c r="BFT170" s="205"/>
      <c r="BFU170" s="205"/>
      <c r="BFV170" s="205"/>
      <c r="BFW170" s="205"/>
      <c r="BFX170" s="205"/>
      <c r="BFY170" s="205"/>
      <c r="BFZ170" s="205"/>
      <c r="BGA170" s="205"/>
      <c r="BGB170" s="205"/>
      <c r="BGC170" s="205"/>
      <c r="BGD170" s="205"/>
      <c r="BGE170" s="205"/>
      <c r="BGF170" s="205"/>
      <c r="BGG170" s="205"/>
      <c r="BGH170" s="205"/>
      <c r="BGI170" s="205"/>
      <c r="BGJ170" s="205"/>
      <c r="BGK170" s="205"/>
      <c r="BGL170" s="205"/>
      <c r="BGM170" s="205"/>
      <c r="BGN170" s="205"/>
      <c r="BGO170" s="205"/>
      <c r="BGP170" s="205"/>
      <c r="BGQ170" s="205"/>
      <c r="BGR170" s="205"/>
      <c r="BGS170" s="205"/>
      <c r="BGT170" s="205"/>
      <c r="BGU170" s="205"/>
      <c r="BGV170" s="205"/>
      <c r="BGW170" s="205"/>
      <c r="BGX170" s="205"/>
      <c r="BGY170" s="205"/>
      <c r="BGZ170" s="205"/>
      <c r="BHA170" s="205"/>
      <c r="BHB170" s="205"/>
      <c r="BHC170" s="205"/>
      <c r="BHD170" s="205"/>
      <c r="BHE170" s="205"/>
      <c r="BHF170" s="205"/>
      <c r="BHG170" s="205"/>
      <c r="BHH170" s="205"/>
      <c r="BHI170" s="205"/>
      <c r="BHJ170" s="205"/>
      <c r="BHK170" s="205"/>
      <c r="BHL170" s="205"/>
      <c r="BHM170" s="205"/>
      <c r="BHN170" s="205"/>
      <c r="BHO170" s="205"/>
      <c r="BHP170" s="205"/>
      <c r="BHQ170" s="205"/>
      <c r="BHR170" s="205"/>
      <c r="BHS170" s="205"/>
      <c r="BHT170" s="205"/>
      <c r="BHU170" s="205"/>
      <c r="BHV170" s="205"/>
      <c r="BHW170" s="205"/>
      <c r="BHX170" s="205"/>
      <c r="BHY170" s="205"/>
      <c r="BHZ170" s="205"/>
      <c r="BIA170" s="205"/>
      <c r="BIB170" s="205"/>
      <c r="BIC170" s="205"/>
      <c r="BID170" s="205"/>
      <c r="BIE170" s="205"/>
      <c r="BIF170" s="205"/>
      <c r="BIG170" s="205"/>
      <c r="BIH170" s="205"/>
      <c r="BII170" s="205"/>
      <c r="BIJ170" s="205"/>
      <c r="BIK170" s="205"/>
      <c r="BIL170" s="205"/>
      <c r="BIM170" s="205"/>
      <c r="BIN170" s="205"/>
      <c r="BIO170" s="205"/>
      <c r="BIP170" s="205"/>
      <c r="BIQ170" s="205"/>
      <c r="BIR170" s="205"/>
      <c r="BIS170" s="205"/>
      <c r="BIT170" s="205"/>
      <c r="BIU170" s="205"/>
      <c r="BIV170" s="205"/>
      <c r="BIW170" s="205"/>
      <c r="BIX170" s="205"/>
      <c r="BIY170" s="205"/>
      <c r="BIZ170" s="205"/>
      <c r="BJA170" s="205"/>
      <c r="BJB170" s="205"/>
      <c r="BJC170" s="205"/>
      <c r="BJD170" s="205"/>
      <c r="BJE170" s="205"/>
      <c r="BJF170" s="205"/>
      <c r="BJG170" s="205"/>
      <c r="BJH170" s="205"/>
      <c r="BJI170" s="205"/>
      <c r="BJJ170" s="205"/>
      <c r="BJK170" s="205"/>
      <c r="BJL170" s="205"/>
      <c r="BJM170" s="205"/>
      <c r="BJN170" s="205"/>
      <c r="BJO170" s="205"/>
      <c r="BJP170" s="205"/>
      <c r="BJQ170" s="205"/>
      <c r="BJR170" s="205"/>
      <c r="BJS170" s="205"/>
      <c r="BJT170" s="205"/>
      <c r="BJU170" s="205"/>
      <c r="BJV170" s="205"/>
      <c r="BJW170" s="205"/>
      <c r="BJX170" s="205"/>
      <c r="BJY170" s="205"/>
      <c r="BJZ170" s="205"/>
      <c r="BKA170" s="205"/>
      <c r="BKB170" s="205"/>
      <c r="BKC170" s="205"/>
      <c r="BKD170" s="205"/>
      <c r="BKE170" s="205"/>
      <c r="BKF170" s="205"/>
      <c r="BKG170" s="205"/>
      <c r="BKH170" s="205"/>
      <c r="BKI170" s="205"/>
      <c r="BKJ170" s="205"/>
      <c r="BKK170" s="205"/>
      <c r="BKL170" s="205"/>
      <c r="BKM170" s="205"/>
      <c r="BKN170" s="205"/>
      <c r="BKO170" s="205"/>
      <c r="BKP170" s="205"/>
      <c r="BKQ170" s="205"/>
      <c r="BKR170" s="205"/>
      <c r="BKS170" s="205"/>
      <c r="BKT170" s="205"/>
      <c r="BKU170" s="205"/>
      <c r="BKV170" s="205"/>
      <c r="BKW170" s="205"/>
      <c r="BKX170" s="205"/>
      <c r="BKY170" s="205"/>
      <c r="BKZ170" s="205"/>
      <c r="BLA170" s="205"/>
      <c r="BLB170" s="205"/>
      <c r="BLC170" s="205"/>
      <c r="BLD170" s="205"/>
      <c r="BLE170" s="205"/>
      <c r="BLF170" s="205"/>
      <c r="BLG170" s="205"/>
      <c r="BLH170" s="205"/>
      <c r="BLI170" s="205"/>
      <c r="BLJ170" s="205"/>
      <c r="BLK170" s="205"/>
      <c r="BLL170" s="205"/>
      <c r="BLM170" s="205"/>
      <c r="BLN170" s="205"/>
      <c r="BLO170" s="205"/>
      <c r="BLP170" s="205"/>
      <c r="BLQ170" s="205"/>
      <c r="BLR170" s="205"/>
      <c r="BLS170" s="205"/>
      <c r="BLT170" s="205"/>
      <c r="BLU170" s="205"/>
      <c r="BLV170" s="205"/>
      <c r="BLW170" s="205"/>
      <c r="BLX170" s="205"/>
      <c r="BLY170" s="205"/>
      <c r="BLZ170" s="205"/>
      <c r="BMA170" s="205"/>
      <c r="BMB170" s="205"/>
      <c r="BMC170" s="205"/>
      <c r="BMD170" s="205"/>
      <c r="BME170" s="205"/>
      <c r="BMF170" s="205"/>
      <c r="BMG170" s="205"/>
      <c r="BMH170" s="205"/>
      <c r="BMI170" s="205"/>
      <c r="BMJ170" s="205"/>
      <c r="BMK170" s="205"/>
      <c r="BML170" s="205"/>
      <c r="BMM170" s="205"/>
      <c r="BMN170" s="205"/>
      <c r="BMO170" s="205"/>
      <c r="BMP170" s="205"/>
      <c r="BMQ170" s="205"/>
      <c r="BMR170" s="205"/>
      <c r="BMS170" s="205"/>
      <c r="BMT170" s="205"/>
      <c r="BMU170" s="205"/>
      <c r="BMV170" s="205"/>
      <c r="BMW170" s="205"/>
      <c r="BMX170" s="205"/>
      <c r="BMY170" s="205"/>
      <c r="BMZ170" s="205"/>
      <c r="BNA170" s="205"/>
      <c r="BNB170" s="205"/>
      <c r="BNC170" s="205"/>
      <c r="BND170" s="205"/>
      <c r="BNE170" s="205"/>
      <c r="BNF170" s="205"/>
      <c r="BNG170" s="205"/>
      <c r="BNH170" s="205"/>
      <c r="BNI170" s="205"/>
      <c r="BNJ170" s="205"/>
      <c r="BNK170" s="205"/>
      <c r="BNL170" s="205"/>
      <c r="BNM170" s="205"/>
      <c r="BNN170" s="205"/>
      <c r="BNO170" s="205"/>
      <c r="BNP170" s="205"/>
      <c r="BNQ170" s="205"/>
      <c r="BNR170" s="205"/>
      <c r="BNS170" s="205"/>
      <c r="BNT170" s="205"/>
      <c r="BNU170" s="205"/>
      <c r="BNV170" s="205"/>
      <c r="BNW170" s="205"/>
      <c r="BNX170" s="205"/>
      <c r="BNY170" s="205"/>
      <c r="BNZ170" s="205"/>
      <c r="BOA170" s="205"/>
      <c r="BOB170" s="205"/>
      <c r="BOC170" s="205"/>
      <c r="BOD170" s="205"/>
      <c r="BOE170" s="205"/>
      <c r="BOF170" s="205"/>
      <c r="BOG170" s="205"/>
      <c r="BOH170" s="205"/>
      <c r="BOI170" s="205"/>
      <c r="BOJ170" s="205"/>
      <c r="BOK170" s="205"/>
      <c r="BOL170" s="205"/>
      <c r="BOM170" s="205"/>
      <c r="BON170" s="205"/>
      <c r="BOO170" s="205"/>
      <c r="BOP170" s="205"/>
      <c r="BOQ170" s="205"/>
      <c r="BOR170" s="205"/>
      <c r="BOS170" s="205"/>
      <c r="BOT170" s="205"/>
      <c r="BOU170" s="205"/>
      <c r="BOV170" s="205"/>
      <c r="BOW170" s="205"/>
      <c r="BOX170" s="205"/>
      <c r="BOY170" s="205"/>
      <c r="BOZ170" s="205"/>
      <c r="BPA170" s="205"/>
      <c r="BPB170" s="205"/>
      <c r="BPC170" s="205"/>
      <c r="BPD170" s="205"/>
      <c r="BPE170" s="205"/>
      <c r="BPF170" s="205"/>
      <c r="BPG170" s="205"/>
      <c r="BPH170" s="205"/>
      <c r="BPI170" s="205"/>
      <c r="BPJ170" s="205"/>
      <c r="BPK170" s="205"/>
      <c r="BPL170" s="205"/>
      <c r="BPM170" s="205"/>
      <c r="BPN170" s="205"/>
      <c r="BPO170" s="205"/>
      <c r="BPP170" s="205"/>
      <c r="BPQ170" s="205"/>
      <c r="BPR170" s="205"/>
      <c r="BPS170" s="205"/>
      <c r="BPT170" s="205"/>
      <c r="BPU170" s="205"/>
      <c r="BPV170" s="205"/>
      <c r="BPW170" s="205"/>
      <c r="BPX170" s="205"/>
      <c r="BPY170" s="205"/>
      <c r="BPZ170" s="205"/>
      <c r="BQA170" s="205"/>
      <c r="BQB170" s="205"/>
      <c r="BQC170" s="205"/>
      <c r="BQD170" s="205"/>
      <c r="BQE170" s="205"/>
      <c r="BQF170" s="205"/>
      <c r="BQG170" s="205"/>
      <c r="BQH170" s="205"/>
      <c r="BQI170" s="205"/>
      <c r="BQJ170" s="205"/>
      <c r="BQK170" s="205"/>
      <c r="BQL170" s="205"/>
      <c r="BQM170" s="205"/>
      <c r="BQN170" s="205"/>
      <c r="BQO170" s="205"/>
      <c r="BQP170" s="205"/>
      <c r="BQQ170" s="205"/>
      <c r="BQR170" s="205"/>
      <c r="BQS170" s="205"/>
      <c r="BQT170" s="205"/>
      <c r="BQU170" s="205"/>
      <c r="BQV170" s="205"/>
      <c r="BQW170" s="205"/>
      <c r="BQX170" s="205"/>
      <c r="BQY170" s="205"/>
      <c r="BQZ170" s="205"/>
      <c r="BRA170" s="205"/>
      <c r="BRB170" s="205"/>
      <c r="BRC170" s="205"/>
      <c r="BRD170" s="205"/>
      <c r="BRE170" s="205"/>
      <c r="BRF170" s="205"/>
      <c r="BRG170" s="205"/>
      <c r="BRH170" s="205"/>
      <c r="BRI170" s="205"/>
      <c r="BRJ170" s="205"/>
      <c r="BRK170" s="205"/>
      <c r="BRL170" s="205"/>
      <c r="BRM170" s="205"/>
      <c r="BRN170" s="205"/>
      <c r="BRO170" s="205"/>
      <c r="BRP170" s="205"/>
      <c r="BRQ170" s="205"/>
      <c r="BRR170" s="205"/>
      <c r="BRS170" s="205"/>
      <c r="BRT170" s="205"/>
      <c r="BRU170" s="205"/>
      <c r="BRV170" s="205"/>
      <c r="BRW170" s="205"/>
      <c r="BRX170" s="205"/>
      <c r="BRY170" s="205"/>
      <c r="BRZ170" s="205"/>
      <c r="BSA170" s="205"/>
      <c r="BSB170" s="205"/>
      <c r="BSC170" s="205"/>
      <c r="BSD170" s="205"/>
      <c r="BSE170" s="205"/>
      <c r="BSF170" s="205"/>
      <c r="BSG170" s="205"/>
      <c r="BSH170" s="205"/>
      <c r="BSI170" s="205"/>
      <c r="BSJ170" s="205"/>
      <c r="BSK170" s="205"/>
      <c r="BSL170" s="205"/>
      <c r="BSM170" s="205"/>
      <c r="BSN170" s="205"/>
      <c r="BSO170" s="205"/>
      <c r="BSP170" s="205"/>
      <c r="BSQ170" s="205"/>
      <c r="BSR170" s="205"/>
      <c r="BSS170" s="205"/>
      <c r="BST170" s="205"/>
      <c r="BSU170" s="205"/>
      <c r="BSV170" s="205"/>
      <c r="BSW170" s="205"/>
      <c r="BSX170" s="205"/>
      <c r="BSY170" s="205"/>
      <c r="BSZ170" s="205"/>
      <c r="BTA170" s="205"/>
      <c r="BTB170" s="205"/>
      <c r="BTC170" s="205"/>
      <c r="BTD170" s="205"/>
      <c r="BTE170" s="205"/>
      <c r="BTF170" s="205"/>
      <c r="BTG170" s="205"/>
      <c r="BTH170" s="205"/>
      <c r="BTI170" s="205"/>
      <c r="BTJ170" s="205"/>
      <c r="BTK170" s="205"/>
      <c r="BTL170" s="205"/>
      <c r="BTM170" s="205"/>
      <c r="BTN170" s="205"/>
      <c r="BTO170" s="205"/>
      <c r="BTP170" s="205"/>
      <c r="BTQ170" s="205"/>
      <c r="BTR170" s="205"/>
      <c r="BTS170" s="205"/>
      <c r="BTT170" s="205"/>
      <c r="BTU170" s="205"/>
      <c r="BTV170" s="205"/>
      <c r="BTW170" s="205"/>
      <c r="BTX170" s="205"/>
      <c r="BTY170" s="205"/>
      <c r="BTZ170" s="205"/>
      <c r="BUA170" s="205"/>
      <c r="BUB170" s="205"/>
      <c r="BUC170" s="205"/>
      <c r="BUD170" s="205"/>
      <c r="BUE170" s="205"/>
      <c r="BUF170" s="205"/>
      <c r="BUG170" s="205"/>
      <c r="BUH170" s="205"/>
      <c r="BUI170" s="205"/>
      <c r="BUJ170" s="205"/>
      <c r="BUK170" s="205"/>
      <c r="BUL170" s="205"/>
      <c r="BUM170" s="205"/>
      <c r="BUN170" s="205"/>
      <c r="BUO170" s="205"/>
      <c r="BUP170" s="205"/>
      <c r="BUQ170" s="205"/>
      <c r="BUR170" s="205"/>
      <c r="BUS170" s="205"/>
      <c r="BUT170" s="205"/>
      <c r="BUU170" s="205"/>
      <c r="BUV170" s="205"/>
      <c r="BUW170" s="205"/>
      <c r="BUX170" s="205"/>
      <c r="BUY170" s="205"/>
      <c r="BUZ170" s="205"/>
      <c r="BVA170" s="205"/>
      <c r="BVB170" s="205"/>
      <c r="BVC170" s="205"/>
      <c r="BVD170" s="205"/>
      <c r="BVE170" s="205"/>
      <c r="BVF170" s="205"/>
      <c r="BVG170" s="205"/>
      <c r="BVH170" s="205"/>
      <c r="BVI170" s="205"/>
      <c r="BVJ170" s="205"/>
      <c r="BVK170" s="205"/>
      <c r="BVL170" s="205"/>
      <c r="BVM170" s="205"/>
      <c r="BVN170" s="205"/>
      <c r="BVO170" s="205"/>
      <c r="BVP170" s="205"/>
      <c r="BVQ170" s="205"/>
      <c r="BVR170" s="205"/>
      <c r="BVS170" s="205"/>
      <c r="BVT170" s="205"/>
      <c r="BVU170" s="205"/>
      <c r="BVV170" s="205"/>
      <c r="BVW170" s="205"/>
      <c r="BVX170" s="205"/>
      <c r="BVY170" s="205"/>
      <c r="BVZ170" s="205"/>
      <c r="BWA170" s="205"/>
      <c r="BWB170" s="205"/>
      <c r="BWC170" s="205"/>
      <c r="BWD170" s="205"/>
      <c r="BWE170" s="205"/>
      <c r="BWF170" s="205"/>
      <c r="BWG170" s="205"/>
      <c r="BWH170" s="205"/>
      <c r="BWI170" s="205"/>
      <c r="BWJ170" s="205"/>
      <c r="BWK170" s="205"/>
      <c r="BWL170" s="205"/>
      <c r="BWM170" s="205"/>
      <c r="BWN170" s="205"/>
      <c r="BWO170" s="205"/>
      <c r="BWP170" s="205"/>
      <c r="BWQ170" s="205"/>
      <c r="BWR170" s="205"/>
      <c r="BWS170" s="205"/>
      <c r="BWT170" s="205"/>
      <c r="BWU170" s="205"/>
      <c r="BWV170" s="205"/>
      <c r="BWW170" s="205"/>
      <c r="BWX170" s="205"/>
      <c r="BWY170" s="205"/>
      <c r="BWZ170" s="205"/>
      <c r="BXA170" s="205"/>
      <c r="BXB170" s="205"/>
      <c r="BXC170" s="205"/>
      <c r="BXD170" s="205"/>
      <c r="BXE170" s="205"/>
      <c r="BXF170" s="205"/>
      <c r="BXG170" s="205"/>
      <c r="BXH170" s="205"/>
      <c r="BXI170" s="205"/>
      <c r="BXJ170" s="205"/>
      <c r="BXK170" s="205"/>
      <c r="BXL170" s="205"/>
      <c r="BXM170" s="205"/>
      <c r="BXN170" s="205"/>
      <c r="BXO170" s="205"/>
      <c r="BXP170" s="205"/>
      <c r="BXQ170" s="205"/>
      <c r="BXR170" s="205"/>
      <c r="BXS170" s="205"/>
      <c r="BXT170" s="205"/>
      <c r="BXU170" s="205"/>
      <c r="BXV170" s="205"/>
      <c r="BXW170" s="205"/>
      <c r="BXX170" s="205"/>
      <c r="BXY170" s="205"/>
      <c r="BXZ170" s="205"/>
      <c r="BYA170" s="205"/>
      <c r="BYB170" s="205"/>
      <c r="BYC170" s="205"/>
      <c r="BYD170" s="205"/>
      <c r="BYE170" s="205"/>
      <c r="BYF170" s="205"/>
      <c r="BYG170" s="205"/>
      <c r="BYH170" s="205"/>
      <c r="BYI170" s="205"/>
      <c r="BYJ170" s="205"/>
      <c r="BYK170" s="205"/>
      <c r="BYL170" s="205"/>
      <c r="BYM170" s="205"/>
      <c r="BYN170" s="205"/>
      <c r="BYO170" s="205"/>
      <c r="BYP170" s="205"/>
      <c r="BYQ170" s="205"/>
      <c r="BYR170" s="205"/>
      <c r="BYS170" s="205"/>
      <c r="BYT170" s="205"/>
      <c r="BYU170" s="205"/>
      <c r="BYV170" s="205"/>
      <c r="BYW170" s="205"/>
      <c r="BYX170" s="205"/>
      <c r="BYY170" s="205"/>
      <c r="BYZ170" s="205"/>
      <c r="BZA170" s="205"/>
      <c r="BZB170" s="205"/>
      <c r="BZC170" s="205"/>
      <c r="BZD170" s="205"/>
      <c r="BZE170" s="205"/>
      <c r="BZF170" s="205"/>
      <c r="BZG170" s="205"/>
      <c r="BZH170" s="205"/>
      <c r="BZI170" s="205"/>
      <c r="BZJ170" s="205"/>
      <c r="BZK170" s="205"/>
      <c r="BZL170" s="205"/>
      <c r="BZM170" s="205"/>
      <c r="BZN170" s="205"/>
      <c r="BZO170" s="205"/>
      <c r="BZP170" s="205"/>
      <c r="BZQ170" s="205"/>
      <c r="BZR170" s="205"/>
      <c r="BZS170" s="205"/>
      <c r="BZT170" s="205"/>
      <c r="BZU170" s="205"/>
      <c r="BZV170" s="205"/>
      <c r="BZW170" s="205"/>
      <c r="BZX170" s="205"/>
      <c r="BZY170" s="205"/>
      <c r="BZZ170" s="205"/>
      <c r="CAA170" s="205"/>
      <c r="CAB170" s="205"/>
      <c r="CAC170" s="205"/>
      <c r="CAD170" s="205"/>
      <c r="CAE170" s="205"/>
      <c r="CAF170" s="205"/>
      <c r="CAG170" s="205"/>
      <c r="CAH170" s="205"/>
      <c r="CAI170" s="205"/>
      <c r="CAJ170" s="205"/>
      <c r="CAK170" s="205"/>
      <c r="CAL170" s="205"/>
      <c r="CAM170" s="205"/>
      <c r="CAN170" s="205"/>
      <c r="CAO170" s="205"/>
      <c r="CAP170" s="205"/>
      <c r="CAQ170" s="205"/>
      <c r="CAR170" s="205"/>
      <c r="CAS170" s="205"/>
      <c r="CAT170" s="205"/>
      <c r="CAU170" s="205"/>
      <c r="CAV170" s="205"/>
      <c r="CAW170" s="205"/>
      <c r="CAX170" s="205"/>
      <c r="CAY170" s="205"/>
      <c r="CAZ170" s="205"/>
      <c r="CBA170" s="205"/>
      <c r="CBB170" s="205"/>
      <c r="CBC170" s="205"/>
      <c r="CBD170" s="205"/>
      <c r="CBE170" s="205"/>
      <c r="CBF170" s="205"/>
      <c r="CBG170" s="205"/>
      <c r="CBH170" s="205"/>
      <c r="CBI170" s="205"/>
      <c r="CBJ170" s="205"/>
      <c r="CBK170" s="205"/>
      <c r="CBL170" s="205"/>
      <c r="CBM170" s="205"/>
      <c r="CBN170" s="205"/>
      <c r="CBO170" s="205"/>
      <c r="CBP170" s="205"/>
      <c r="CBQ170" s="205"/>
      <c r="CBR170" s="205"/>
      <c r="CBS170" s="205"/>
      <c r="CBT170" s="205"/>
      <c r="CBU170" s="205"/>
      <c r="CBV170" s="205"/>
      <c r="CBW170" s="205"/>
      <c r="CBX170" s="205"/>
      <c r="CBY170" s="205"/>
      <c r="CBZ170" s="205"/>
      <c r="CCA170" s="205"/>
      <c r="CCB170" s="205"/>
      <c r="CCC170" s="205"/>
      <c r="CCD170" s="205"/>
      <c r="CCE170" s="205"/>
      <c r="CCF170" s="205"/>
      <c r="CCG170" s="205"/>
      <c r="CCH170" s="205"/>
      <c r="CCI170" s="205"/>
      <c r="CCJ170" s="205"/>
      <c r="CCK170" s="205"/>
      <c r="CCL170" s="205"/>
      <c r="CCM170" s="205"/>
      <c r="CCN170" s="205"/>
      <c r="CCO170" s="205"/>
      <c r="CCP170" s="205"/>
      <c r="CCQ170" s="205"/>
      <c r="CCR170" s="205"/>
      <c r="CCS170" s="205"/>
      <c r="CCT170" s="205"/>
      <c r="CCU170" s="205"/>
      <c r="CCV170" s="205"/>
      <c r="CCW170" s="205"/>
      <c r="CCX170" s="205"/>
      <c r="CCY170" s="205"/>
      <c r="CCZ170" s="205"/>
      <c r="CDA170" s="205"/>
      <c r="CDB170" s="205"/>
      <c r="CDC170" s="205"/>
      <c r="CDD170" s="205"/>
      <c r="CDE170" s="205"/>
      <c r="CDF170" s="205"/>
      <c r="CDG170" s="205"/>
      <c r="CDH170" s="205"/>
      <c r="CDI170" s="205"/>
      <c r="CDJ170" s="205"/>
      <c r="CDK170" s="205"/>
      <c r="CDL170" s="205"/>
      <c r="CDM170" s="205"/>
      <c r="CDN170" s="205"/>
      <c r="CDO170" s="205"/>
      <c r="CDP170" s="205"/>
      <c r="CDQ170" s="205"/>
      <c r="CDR170" s="205"/>
      <c r="CDS170" s="205"/>
      <c r="CDT170" s="205"/>
      <c r="CDU170" s="205"/>
      <c r="CDV170" s="205"/>
      <c r="CDW170" s="205"/>
      <c r="CDX170" s="205"/>
      <c r="CDY170" s="205"/>
      <c r="CDZ170" s="205"/>
      <c r="CEA170" s="205"/>
      <c r="CEB170" s="205"/>
      <c r="CEC170" s="205"/>
      <c r="CED170" s="205"/>
      <c r="CEE170" s="205"/>
      <c r="CEF170" s="205"/>
      <c r="CEG170" s="205"/>
      <c r="CEH170" s="205"/>
      <c r="CEI170" s="205"/>
      <c r="CEJ170" s="205"/>
      <c r="CEK170" s="205"/>
      <c r="CEL170" s="205"/>
      <c r="CEM170" s="205"/>
      <c r="CEN170" s="205"/>
      <c r="CEO170" s="205"/>
      <c r="CEP170" s="205"/>
      <c r="CEQ170" s="205"/>
      <c r="CER170" s="205"/>
      <c r="CES170" s="205"/>
      <c r="CET170" s="205"/>
      <c r="CEU170" s="205"/>
      <c r="CEV170" s="205"/>
      <c r="CEW170" s="205"/>
      <c r="CEX170" s="205"/>
      <c r="CEY170" s="205"/>
      <c r="CEZ170" s="205"/>
      <c r="CFA170" s="205"/>
      <c r="CFB170" s="205"/>
      <c r="CFC170" s="205"/>
      <c r="CFD170" s="205"/>
      <c r="CFE170" s="205"/>
      <c r="CFF170" s="205"/>
      <c r="CFG170" s="205"/>
      <c r="CFH170" s="205"/>
      <c r="CFI170" s="205"/>
      <c r="CFJ170" s="205"/>
      <c r="CFK170" s="205"/>
      <c r="CFL170" s="205"/>
      <c r="CFM170" s="205"/>
      <c r="CFN170" s="205"/>
      <c r="CFO170" s="205"/>
      <c r="CFP170" s="205"/>
      <c r="CFQ170" s="205"/>
      <c r="CFR170" s="205"/>
      <c r="CFS170" s="205"/>
      <c r="CFT170" s="205"/>
      <c r="CFU170" s="205"/>
      <c r="CFV170" s="205"/>
      <c r="CFW170" s="205"/>
      <c r="CFX170" s="205"/>
      <c r="CFY170" s="205"/>
      <c r="CFZ170" s="205"/>
      <c r="CGA170" s="205"/>
      <c r="CGB170" s="205"/>
      <c r="CGC170" s="205"/>
      <c r="CGD170" s="205"/>
      <c r="CGE170" s="205"/>
      <c r="CGF170" s="205"/>
      <c r="CGG170" s="205"/>
      <c r="CGH170" s="205"/>
      <c r="CGI170" s="205"/>
      <c r="CGJ170" s="205"/>
      <c r="CGK170" s="205"/>
      <c r="CGL170" s="205"/>
      <c r="CGM170" s="205"/>
      <c r="CGN170" s="205"/>
      <c r="CGO170" s="205"/>
      <c r="CGP170" s="205"/>
      <c r="CGQ170" s="205"/>
      <c r="CGR170" s="205"/>
      <c r="CGS170" s="205"/>
      <c r="CGT170" s="205"/>
      <c r="CGU170" s="205"/>
      <c r="CGV170" s="205"/>
      <c r="CGW170" s="205"/>
      <c r="CGX170" s="205"/>
      <c r="CGY170" s="205"/>
      <c r="CGZ170" s="205"/>
      <c r="CHA170" s="205"/>
      <c r="CHB170" s="205"/>
      <c r="CHC170" s="205"/>
      <c r="CHD170" s="205"/>
      <c r="CHE170" s="205"/>
      <c r="CHF170" s="205"/>
      <c r="CHG170" s="205"/>
      <c r="CHH170" s="205"/>
      <c r="CHI170" s="205"/>
      <c r="CHJ170" s="205"/>
      <c r="CHK170" s="205"/>
      <c r="CHL170" s="205"/>
      <c r="CHM170" s="205"/>
      <c r="CHN170" s="205"/>
      <c r="CHO170" s="205"/>
      <c r="CHP170" s="205"/>
      <c r="CHQ170" s="205"/>
      <c r="CHR170" s="205"/>
      <c r="CHS170" s="205"/>
      <c r="CHT170" s="205"/>
      <c r="CHU170" s="205"/>
      <c r="CHV170" s="205"/>
      <c r="CHW170" s="205"/>
      <c r="CHX170" s="205"/>
      <c r="CHY170" s="205"/>
      <c r="CHZ170" s="205"/>
      <c r="CIA170" s="205"/>
      <c r="CIB170" s="205"/>
      <c r="CIC170" s="205"/>
      <c r="CID170" s="205"/>
      <c r="CIE170" s="205"/>
      <c r="CIF170" s="205"/>
      <c r="CIG170" s="205"/>
      <c r="CIH170" s="205"/>
      <c r="CII170" s="205"/>
      <c r="CIJ170" s="205"/>
      <c r="CIK170" s="205"/>
      <c r="CIL170" s="205"/>
      <c r="CIM170" s="205"/>
      <c r="CIN170" s="205"/>
      <c r="CIO170" s="205"/>
      <c r="CIP170" s="205"/>
      <c r="CIQ170" s="205"/>
      <c r="CIR170" s="205"/>
      <c r="CIS170" s="205"/>
      <c r="CIT170" s="205"/>
      <c r="CIU170" s="205"/>
      <c r="CIV170" s="205"/>
      <c r="CIW170" s="205"/>
      <c r="CIX170" s="205"/>
      <c r="CIY170" s="205"/>
      <c r="CIZ170" s="205"/>
      <c r="CJA170" s="205"/>
      <c r="CJB170" s="205"/>
      <c r="CJC170" s="205"/>
      <c r="CJD170" s="205"/>
      <c r="CJE170" s="205"/>
      <c r="CJF170" s="205"/>
      <c r="CJG170" s="205"/>
      <c r="CJH170" s="205"/>
      <c r="CJI170" s="205"/>
      <c r="CJJ170" s="205"/>
      <c r="CJK170" s="205"/>
      <c r="CJL170" s="205"/>
      <c r="CJM170" s="205"/>
      <c r="CJN170" s="205"/>
      <c r="CJO170" s="205"/>
      <c r="CJP170" s="205"/>
      <c r="CJQ170" s="205"/>
      <c r="CJR170" s="205"/>
      <c r="CJS170" s="205"/>
      <c r="CJT170" s="205"/>
      <c r="CJU170" s="205"/>
      <c r="CJV170" s="205"/>
      <c r="CJW170" s="205"/>
      <c r="CJX170" s="205"/>
      <c r="CJY170" s="205"/>
      <c r="CJZ170" s="205"/>
      <c r="CKA170" s="205"/>
      <c r="CKB170" s="205"/>
      <c r="CKC170" s="205"/>
      <c r="CKD170" s="205"/>
      <c r="CKE170" s="205"/>
      <c r="CKF170" s="205"/>
      <c r="CKG170" s="205"/>
      <c r="CKH170" s="205"/>
      <c r="CKI170" s="205"/>
      <c r="CKJ170" s="205"/>
      <c r="CKK170" s="205"/>
      <c r="CKL170" s="205"/>
      <c r="CKM170" s="205"/>
      <c r="CKN170" s="205"/>
      <c r="CKO170" s="205"/>
      <c r="CKP170" s="205"/>
      <c r="CKQ170" s="205"/>
      <c r="CKR170" s="205"/>
      <c r="CKS170" s="205"/>
      <c r="CKT170" s="205"/>
      <c r="CKU170" s="205"/>
      <c r="CKV170" s="205"/>
      <c r="CKW170" s="205"/>
      <c r="CKX170" s="205"/>
      <c r="CKY170" s="205"/>
      <c r="CKZ170" s="205"/>
      <c r="CLA170" s="205"/>
      <c r="CLB170" s="205"/>
      <c r="CLC170" s="205"/>
      <c r="CLD170" s="205"/>
      <c r="CLE170" s="205"/>
      <c r="CLF170" s="205"/>
      <c r="CLG170" s="205"/>
      <c r="CLH170" s="205"/>
      <c r="CLI170" s="205"/>
      <c r="CLJ170" s="205"/>
      <c r="CLK170" s="205"/>
      <c r="CLL170" s="205"/>
      <c r="CLM170" s="205"/>
      <c r="CLN170" s="205"/>
      <c r="CLO170" s="205"/>
      <c r="CLP170" s="205"/>
      <c r="CLQ170" s="205"/>
      <c r="CLR170" s="205"/>
      <c r="CLS170" s="205"/>
      <c r="CLT170" s="205"/>
      <c r="CLU170" s="205"/>
      <c r="CLV170" s="205"/>
      <c r="CLW170" s="205"/>
      <c r="CLX170" s="205"/>
      <c r="CLY170" s="205"/>
      <c r="CLZ170" s="205"/>
      <c r="CMA170" s="205"/>
      <c r="CMB170" s="205"/>
      <c r="CMC170" s="205"/>
      <c r="CMD170" s="205"/>
      <c r="CME170" s="205"/>
      <c r="CMF170" s="205"/>
      <c r="CMG170" s="205"/>
      <c r="CMH170" s="205"/>
      <c r="CMI170" s="205"/>
      <c r="CMJ170" s="205"/>
      <c r="CMK170" s="205"/>
      <c r="CML170" s="205"/>
      <c r="CMM170" s="205"/>
      <c r="CMN170" s="205"/>
      <c r="CMO170" s="205"/>
      <c r="CMP170" s="205"/>
      <c r="CMQ170" s="205"/>
      <c r="CMR170" s="205"/>
      <c r="CMS170" s="205"/>
      <c r="CMT170" s="205"/>
      <c r="CMU170" s="205"/>
      <c r="CMV170" s="205"/>
      <c r="CMW170" s="205"/>
      <c r="CMX170" s="205"/>
      <c r="CMY170" s="205"/>
      <c r="CMZ170" s="205"/>
      <c r="CNA170" s="205"/>
      <c r="CNB170" s="205"/>
      <c r="CNC170" s="205"/>
      <c r="CND170" s="205"/>
      <c r="CNE170" s="205"/>
      <c r="CNF170" s="205"/>
      <c r="CNG170" s="205"/>
      <c r="CNH170" s="205"/>
      <c r="CNI170" s="205"/>
      <c r="CNJ170" s="205"/>
      <c r="CNK170" s="205"/>
      <c r="CNL170" s="205"/>
      <c r="CNM170" s="205"/>
      <c r="CNN170" s="205"/>
      <c r="CNO170" s="205"/>
      <c r="CNP170" s="205"/>
      <c r="CNQ170" s="205"/>
      <c r="CNR170" s="205"/>
      <c r="CNS170" s="205"/>
      <c r="CNT170" s="205"/>
      <c r="CNU170" s="205"/>
      <c r="CNV170" s="205"/>
      <c r="CNW170" s="205"/>
      <c r="CNX170" s="205"/>
      <c r="CNY170" s="205"/>
      <c r="CNZ170" s="205"/>
      <c r="COA170" s="205"/>
      <c r="COB170" s="205"/>
      <c r="COC170" s="205"/>
      <c r="COD170" s="205"/>
      <c r="COE170" s="205"/>
      <c r="COF170" s="205"/>
      <c r="COG170" s="205"/>
      <c r="COH170" s="205"/>
      <c r="COI170" s="205"/>
      <c r="COJ170" s="205"/>
      <c r="COK170" s="205"/>
      <c r="COL170" s="205"/>
      <c r="COM170" s="205"/>
      <c r="CON170" s="205"/>
      <c r="COO170" s="205"/>
      <c r="COP170" s="205"/>
      <c r="COQ170" s="205"/>
      <c r="COR170" s="205"/>
      <c r="COS170" s="205"/>
      <c r="COT170" s="205"/>
      <c r="COU170" s="205"/>
      <c r="COV170" s="205"/>
      <c r="COW170" s="205"/>
      <c r="COX170" s="205"/>
      <c r="COY170" s="205"/>
      <c r="COZ170" s="205"/>
      <c r="CPA170" s="205"/>
      <c r="CPB170" s="205"/>
      <c r="CPC170" s="205"/>
      <c r="CPD170" s="205"/>
      <c r="CPE170" s="205"/>
      <c r="CPF170" s="205"/>
      <c r="CPG170" s="205"/>
      <c r="CPH170" s="205"/>
      <c r="CPI170" s="205"/>
      <c r="CPJ170" s="205"/>
      <c r="CPK170" s="205"/>
      <c r="CPL170" s="205"/>
      <c r="CPM170" s="205"/>
      <c r="CPN170" s="205"/>
      <c r="CPO170" s="205"/>
      <c r="CPP170" s="205"/>
      <c r="CPQ170" s="205"/>
      <c r="CPR170" s="205"/>
      <c r="CPS170" s="205"/>
      <c r="CPT170" s="205"/>
      <c r="CPU170" s="205"/>
      <c r="CPV170" s="205"/>
      <c r="CPW170" s="205"/>
      <c r="CPX170" s="205"/>
      <c r="CPY170" s="205"/>
      <c r="CPZ170" s="205"/>
      <c r="CQA170" s="205"/>
      <c r="CQB170" s="205"/>
      <c r="CQC170" s="205"/>
      <c r="CQD170" s="205"/>
      <c r="CQE170" s="205"/>
      <c r="CQF170" s="205"/>
      <c r="CQG170" s="205"/>
      <c r="CQH170" s="205"/>
      <c r="CQI170" s="205"/>
      <c r="CQJ170" s="205"/>
      <c r="CQK170" s="205"/>
      <c r="CQL170" s="205"/>
      <c r="CQM170" s="205"/>
      <c r="CQN170" s="205"/>
      <c r="CQO170" s="205"/>
      <c r="CQP170" s="205"/>
      <c r="CQQ170" s="205"/>
      <c r="CQR170" s="205"/>
      <c r="CQS170" s="205"/>
      <c r="CQT170" s="205"/>
      <c r="CQU170" s="205"/>
      <c r="CQV170" s="205"/>
      <c r="CQW170" s="205"/>
      <c r="CQX170" s="205"/>
      <c r="CQY170" s="205"/>
      <c r="CQZ170" s="205"/>
      <c r="CRA170" s="205"/>
      <c r="CRB170" s="205"/>
      <c r="CRC170" s="205"/>
      <c r="CRD170" s="205"/>
      <c r="CRE170" s="205"/>
      <c r="CRF170" s="205"/>
      <c r="CRG170" s="205"/>
      <c r="CRH170" s="205"/>
      <c r="CRI170" s="205"/>
      <c r="CRJ170" s="205"/>
      <c r="CRK170" s="205"/>
      <c r="CRL170" s="205"/>
      <c r="CRM170" s="205"/>
      <c r="CRN170" s="205"/>
      <c r="CRO170" s="205"/>
      <c r="CRP170" s="205"/>
      <c r="CRQ170" s="205"/>
      <c r="CRR170" s="205"/>
      <c r="CRS170" s="205"/>
      <c r="CRT170" s="205"/>
      <c r="CRU170" s="205"/>
      <c r="CRV170" s="205"/>
      <c r="CRW170" s="205"/>
      <c r="CRX170" s="205"/>
      <c r="CRY170" s="205"/>
      <c r="CRZ170" s="205"/>
      <c r="CSA170" s="205"/>
      <c r="CSB170" s="205"/>
      <c r="CSC170" s="205"/>
      <c r="CSD170" s="205"/>
      <c r="CSE170" s="205"/>
      <c r="CSF170" s="205"/>
      <c r="CSG170" s="205"/>
      <c r="CSH170" s="205"/>
      <c r="CSI170" s="205"/>
      <c r="CSJ170" s="205"/>
      <c r="CSK170" s="205"/>
      <c r="CSL170" s="205"/>
      <c r="CSM170" s="205"/>
      <c r="CSN170" s="205"/>
      <c r="CSO170" s="205"/>
      <c r="CSP170" s="205"/>
      <c r="CSQ170" s="205"/>
      <c r="CSR170" s="205"/>
      <c r="CSS170" s="205"/>
      <c r="CST170" s="205"/>
      <c r="CSU170" s="205"/>
      <c r="CSV170" s="205"/>
      <c r="CSW170" s="205"/>
      <c r="CSX170" s="205"/>
      <c r="CSY170" s="205"/>
      <c r="CSZ170" s="205"/>
      <c r="CTA170" s="205"/>
      <c r="CTB170" s="205"/>
      <c r="CTC170" s="205"/>
      <c r="CTD170" s="205"/>
      <c r="CTE170" s="205"/>
      <c r="CTF170" s="205"/>
      <c r="CTG170" s="205"/>
      <c r="CTH170" s="205"/>
      <c r="CTI170" s="205"/>
      <c r="CTJ170" s="205"/>
      <c r="CTK170" s="205"/>
      <c r="CTL170" s="205"/>
      <c r="CTM170" s="205"/>
      <c r="CTN170" s="205"/>
      <c r="CTO170" s="205"/>
      <c r="CTP170" s="205"/>
      <c r="CTQ170" s="205"/>
      <c r="CTR170" s="205"/>
      <c r="CTS170" s="205"/>
      <c r="CTT170" s="205"/>
      <c r="CTU170" s="205"/>
      <c r="CTV170" s="205"/>
      <c r="CTW170" s="205"/>
      <c r="CTX170" s="205"/>
      <c r="CTY170" s="205"/>
      <c r="CTZ170" s="205"/>
      <c r="CUA170" s="205"/>
      <c r="CUB170" s="205"/>
      <c r="CUC170" s="205"/>
      <c r="CUD170" s="205"/>
      <c r="CUE170" s="205"/>
      <c r="CUF170" s="205"/>
      <c r="CUG170" s="205"/>
      <c r="CUH170" s="205"/>
      <c r="CUI170" s="205"/>
      <c r="CUJ170" s="205"/>
      <c r="CUK170" s="205"/>
      <c r="CUL170" s="205"/>
      <c r="CUM170" s="205"/>
      <c r="CUN170" s="205"/>
      <c r="CUO170" s="205"/>
      <c r="CUP170" s="205"/>
      <c r="CUQ170" s="205"/>
      <c r="CUR170" s="205"/>
      <c r="CUS170" s="205"/>
      <c r="CUT170" s="205"/>
      <c r="CUU170" s="205"/>
      <c r="CUV170" s="205"/>
      <c r="CUW170" s="205"/>
      <c r="CUX170" s="205"/>
      <c r="CUY170" s="205"/>
      <c r="CUZ170" s="205"/>
      <c r="CVA170" s="205"/>
      <c r="CVB170" s="205"/>
      <c r="CVC170" s="205"/>
      <c r="CVD170" s="205"/>
      <c r="CVE170" s="205"/>
      <c r="CVF170" s="205"/>
      <c r="CVG170" s="205"/>
      <c r="CVH170" s="205"/>
      <c r="CVI170" s="205"/>
      <c r="CVJ170" s="205"/>
      <c r="CVK170" s="205"/>
      <c r="CVL170" s="205"/>
      <c r="CVM170" s="205"/>
      <c r="CVN170" s="205"/>
      <c r="CVO170" s="205"/>
      <c r="CVP170" s="205"/>
      <c r="CVQ170" s="205"/>
      <c r="CVR170" s="205"/>
      <c r="CVS170" s="205"/>
      <c r="CVT170" s="205"/>
      <c r="CVU170" s="205"/>
      <c r="CVV170" s="205"/>
      <c r="CVW170" s="205"/>
      <c r="CVX170" s="205"/>
      <c r="CVY170" s="205"/>
      <c r="CVZ170" s="205"/>
      <c r="CWA170" s="205"/>
      <c r="CWB170" s="205"/>
      <c r="CWC170" s="205"/>
      <c r="CWD170" s="205"/>
      <c r="CWE170" s="205"/>
      <c r="CWF170" s="205"/>
      <c r="CWG170" s="205"/>
      <c r="CWH170" s="205"/>
      <c r="CWI170" s="205"/>
      <c r="CWJ170" s="205"/>
      <c r="CWK170" s="205"/>
      <c r="CWL170" s="205"/>
      <c r="CWM170" s="205"/>
      <c r="CWN170" s="205"/>
      <c r="CWO170" s="205"/>
      <c r="CWP170" s="205"/>
      <c r="CWQ170" s="205"/>
      <c r="CWR170" s="205"/>
      <c r="CWS170" s="205"/>
      <c r="CWT170" s="205"/>
      <c r="CWU170" s="205"/>
      <c r="CWV170" s="205"/>
      <c r="CWW170" s="205"/>
      <c r="CWX170" s="205"/>
      <c r="CWY170" s="205"/>
      <c r="CWZ170" s="205"/>
      <c r="CXA170" s="205"/>
      <c r="CXB170" s="205"/>
      <c r="CXC170" s="205"/>
      <c r="CXD170" s="205"/>
      <c r="CXE170" s="205"/>
      <c r="CXF170" s="205"/>
      <c r="CXG170" s="205"/>
      <c r="CXH170" s="205"/>
      <c r="CXI170" s="205"/>
      <c r="CXJ170" s="205"/>
      <c r="CXK170" s="205"/>
      <c r="CXL170" s="205"/>
      <c r="CXM170" s="205"/>
      <c r="CXN170" s="205"/>
      <c r="CXO170" s="205"/>
      <c r="CXP170" s="205"/>
      <c r="CXQ170" s="205"/>
      <c r="CXR170" s="205"/>
      <c r="CXS170" s="205"/>
      <c r="CXT170" s="205"/>
      <c r="CXU170" s="205"/>
      <c r="CXV170" s="205"/>
      <c r="CXW170" s="205"/>
      <c r="CXX170" s="205"/>
      <c r="CXY170" s="205"/>
      <c r="CXZ170" s="205"/>
      <c r="CYA170" s="205"/>
      <c r="CYB170" s="205"/>
      <c r="CYC170" s="205"/>
      <c r="CYD170" s="205"/>
      <c r="CYE170" s="205"/>
      <c r="CYF170" s="205"/>
      <c r="CYG170" s="205"/>
      <c r="CYH170" s="205"/>
      <c r="CYI170" s="205"/>
      <c r="CYJ170" s="205"/>
      <c r="CYK170" s="205"/>
      <c r="CYL170" s="205"/>
      <c r="CYM170" s="205"/>
      <c r="CYN170" s="205"/>
      <c r="CYO170" s="205"/>
      <c r="CYP170" s="205"/>
      <c r="CYQ170" s="205"/>
      <c r="CYR170" s="205"/>
      <c r="CYS170" s="205"/>
      <c r="CYT170" s="205"/>
      <c r="CYU170" s="205"/>
      <c r="CYV170" s="205"/>
      <c r="CYW170" s="205"/>
      <c r="CYX170" s="205"/>
      <c r="CYY170" s="205"/>
      <c r="CYZ170" s="205"/>
      <c r="CZA170" s="205"/>
      <c r="CZB170" s="205"/>
      <c r="CZC170" s="205"/>
      <c r="CZD170" s="205"/>
      <c r="CZE170" s="205"/>
      <c r="CZF170" s="205"/>
      <c r="CZG170" s="205"/>
      <c r="CZH170" s="205"/>
      <c r="CZI170" s="205"/>
      <c r="CZJ170" s="205"/>
      <c r="CZK170" s="205"/>
      <c r="CZL170" s="205"/>
      <c r="CZM170" s="205"/>
      <c r="CZN170" s="205"/>
      <c r="CZO170" s="205"/>
      <c r="CZP170" s="205"/>
      <c r="CZQ170" s="205"/>
      <c r="CZR170" s="205"/>
      <c r="CZS170" s="205"/>
      <c r="CZT170" s="205"/>
      <c r="CZU170" s="205"/>
      <c r="CZV170" s="205"/>
      <c r="CZW170" s="205"/>
      <c r="CZX170" s="205"/>
      <c r="CZY170" s="205"/>
      <c r="CZZ170" s="205"/>
      <c r="DAA170" s="205"/>
      <c r="DAB170" s="205"/>
      <c r="DAC170" s="205"/>
      <c r="DAD170" s="205"/>
      <c r="DAE170" s="205"/>
      <c r="DAF170" s="205"/>
      <c r="DAG170" s="205"/>
      <c r="DAH170" s="205"/>
      <c r="DAI170" s="205"/>
      <c r="DAJ170" s="205"/>
      <c r="DAK170" s="205"/>
      <c r="DAL170" s="205"/>
      <c r="DAM170" s="205"/>
      <c r="DAN170" s="205"/>
      <c r="DAO170" s="205"/>
      <c r="DAP170" s="205"/>
      <c r="DAQ170" s="205"/>
      <c r="DAR170" s="205"/>
      <c r="DAS170" s="205"/>
      <c r="DAT170" s="205"/>
      <c r="DAU170" s="205"/>
      <c r="DAV170" s="205"/>
      <c r="DAW170" s="205"/>
      <c r="DAX170" s="205"/>
      <c r="DAY170" s="205"/>
      <c r="DAZ170" s="205"/>
      <c r="DBA170" s="205"/>
      <c r="DBB170" s="205"/>
      <c r="DBC170" s="205"/>
      <c r="DBD170" s="205"/>
      <c r="DBE170" s="205"/>
      <c r="DBF170" s="205"/>
      <c r="DBG170" s="205"/>
      <c r="DBH170" s="205"/>
      <c r="DBI170" s="205"/>
      <c r="DBJ170" s="205"/>
      <c r="DBK170" s="205"/>
      <c r="DBL170" s="205"/>
      <c r="DBM170" s="205"/>
      <c r="DBN170" s="205"/>
      <c r="DBO170" s="205"/>
      <c r="DBP170" s="205"/>
      <c r="DBQ170" s="205"/>
      <c r="DBR170" s="205"/>
      <c r="DBS170" s="205"/>
      <c r="DBT170" s="205"/>
      <c r="DBU170" s="205"/>
      <c r="DBV170" s="205"/>
      <c r="DBW170" s="205"/>
      <c r="DBX170" s="205"/>
      <c r="DBY170" s="205"/>
      <c r="DBZ170" s="205"/>
      <c r="DCA170" s="205"/>
      <c r="DCB170" s="205"/>
      <c r="DCC170" s="205"/>
      <c r="DCD170" s="205"/>
      <c r="DCE170" s="205"/>
      <c r="DCF170" s="205"/>
      <c r="DCG170" s="205"/>
      <c r="DCH170" s="205"/>
      <c r="DCI170" s="205"/>
      <c r="DCJ170" s="205"/>
      <c r="DCK170" s="205"/>
      <c r="DCL170" s="205"/>
      <c r="DCM170" s="205"/>
      <c r="DCN170" s="205"/>
      <c r="DCO170" s="205"/>
      <c r="DCP170" s="205"/>
      <c r="DCQ170" s="205"/>
      <c r="DCR170" s="205"/>
      <c r="DCS170" s="205"/>
      <c r="DCT170" s="205"/>
      <c r="DCU170" s="205"/>
      <c r="DCV170" s="205"/>
      <c r="DCW170" s="205"/>
      <c r="DCX170" s="205"/>
      <c r="DCY170" s="205"/>
      <c r="DCZ170" s="205"/>
      <c r="DDA170" s="205"/>
      <c r="DDB170" s="205"/>
      <c r="DDC170" s="205"/>
      <c r="DDD170" s="205"/>
      <c r="DDE170" s="205"/>
      <c r="DDF170" s="205"/>
      <c r="DDG170" s="205"/>
      <c r="DDH170" s="205"/>
      <c r="DDI170" s="205"/>
      <c r="DDJ170" s="205"/>
      <c r="DDK170" s="205"/>
      <c r="DDL170" s="205"/>
      <c r="DDM170" s="205"/>
      <c r="DDN170" s="205"/>
      <c r="DDO170" s="205"/>
      <c r="DDP170" s="205"/>
      <c r="DDQ170" s="205"/>
      <c r="DDR170" s="205"/>
      <c r="DDS170" s="205"/>
      <c r="DDT170" s="205"/>
      <c r="DDU170" s="205"/>
      <c r="DDV170" s="205"/>
      <c r="DDW170" s="205"/>
      <c r="DDX170" s="205"/>
      <c r="DDY170" s="205"/>
      <c r="DDZ170" s="205"/>
      <c r="DEA170" s="205"/>
      <c r="DEB170" s="205"/>
      <c r="DEC170" s="205"/>
      <c r="DED170" s="205"/>
      <c r="DEE170" s="205"/>
      <c r="DEF170" s="205"/>
      <c r="DEG170" s="205"/>
      <c r="DEH170" s="205"/>
      <c r="DEI170" s="205"/>
      <c r="DEJ170" s="205"/>
      <c r="DEK170" s="205"/>
      <c r="DEL170" s="205"/>
      <c r="DEM170" s="205"/>
      <c r="DEN170" s="205"/>
      <c r="DEO170" s="205"/>
      <c r="DEP170" s="205"/>
      <c r="DEQ170" s="205"/>
      <c r="DER170" s="205"/>
      <c r="DES170" s="205"/>
      <c r="DET170" s="205"/>
      <c r="DEU170" s="205"/>
      <c r="DEV170" s="205"/>
      <c r="DEW170" s="205"/>
      <c r="DEX170" s="205"/>
      <c r="DEY170" s="205"/>
      <c r="DEZ170" s="205"/>
      <c r="DFA170" s="205"/>
      <c r="DFB170" s="205"/>
      <c r="DFC170" s="205"/>
      <c r="DFD170" s="205"/>
      <c r="DFE170" s="205"/>
      <c r="DFF170" s="205"/>
      <c r="DFG170" s="205"/>
      <c r="DFH170" s="205"/>
      <c r="DFI170" s="205"/>
      <c r="DFJ170" s="205"/>
      <c r="DFK170" s="205"/>
      <c r="DFL170" s="205"/>
      <c r="DFM170" s="205"/>
      <c r="DFN170" s="205"/>
      <c r="DFO170" s="205"/>
      <c r="DFP170" s="205"/>
      <c r="DFQ170" s="205"/>
      <c r="DFR170" s="205"/>
      <c r="DFS170" s="205"/>
      <c r="DFT170" s="205"/>
      <c r="DFU170" s="205"/>
      <c r="DFV170" s="205"/>
      <c r="DFW170" s="205"/>
      <c r="DFX170" s="205"/>
      <c r="DFY170" s="205"/>
      <c r="DFZ170" s="205"/>
      <c r="DGA170" s="205"/>
      <c r="DGB170" s="205"/>
      <c r="DGC170" s="205"/>
      <c r="DGD170" s="205"/>
      <c r="DGE170" s="205"/>
      <c r="DGF170" s="205"/>
      <c r="DGG170" s="205"/>
      <c r="DGH170" s="205"/>
      <c r="DGI170" s="205"/>
      <c r="DGJ170" s="205"/>
      <c r="DGK170" s="205"/>
      <c r="DGL170" s="205"/>
      <c r="DGM170" s="205"/>
      <c r="DGN170" s="205"/>
      <c r="DGO170" s="205"/>
      <c r="DGP170" s="205"/>
      <c r="DGQ170" s="205"/>
      <c r="DGR170" s="205"/>
      <c r="DGS170" s="205"/>
      <c r="DGT170" s="205"/>
      <c r="DGU170" s="205"/>
      <c r="DGV170" s="205"/>
      <c r="DGW170" s="205"/>
      <c r="DGX170" s="205"/>
      <c r="DGY170" s="205"/>
      <c r="DGZ170" s="205"/>
      <c r="DHA170" s="205"/>
      <c r="DHB170" s="205"/>
      <c r="DHC170" s="205"/>
      <c r="DHD170" s="205"/>
      <c r="DHE170" s="205"/>
      <c r="DHF170" s="205"/>
      <c r="DHG170" s="205"/>
      <c r="DHH170" s="205"/>
      <c r="DHI170" s="205"/>
      <c r="DHJ170" s="205"/>
      <c r="DHK170" s="205"/>
      <c r="DHL170" s="205"/>
      <c r="DHM170" s="205"/>
      <c r="DHN170" s="205"/>
      <c r="DHO170" s="205"/>
      <c r="DHP170" s="205"/>
      <c r="DHQ170" s="205"/>
      <c r="DHR170" s="205"/>
      <c r="DHS170" s="205"/>
      <c r="DHT170" s="205"/>
      <c r="DHU170" s="205"/>
      <c r="DHV170" s="205"/>
      <c r="DHW170" s="205"/>
      <c r="DHX170" s="205"/>
      <c r="DHY170" s="205"/>
      <c r="DHZ170" s="205"/>
      <c r="DIA170" s="205"/>
      <c r="DIB170" s="205"/>
      <c r="DIC170" s="205"/>
      <c r="DID170" s="205"/>
      <c r="DIE170" s="205"/>
      <c r="DIF170" s="205"/>
      <c r="DIG170" s="205"/>
      <c r="DIH170" s="205"/>
      <c r="DII170" s="205"/>
      <c r="DIJ170" s="205"/>
      <c r="DIK170" s="205"/>
      <c r="DIL170" s="205"/>
      <c r="DIM170" s="205"/>
      <c r="DIN170" s="205"/>
      <c r="DIO170" s="205"/>
      <c r="DIP170" s="205"/>
      <c r="DIQ170" s="205"/>
      <c r="DIR170" s="205"/>
      <c r="DIS170" s="205"/>
      <c r="DIT170" s="205"/>
      <c r="DIU170" s="205"/>
      <c r="DIV170" s="205"/>
      <c r="DIW170" s="205"/>
      <c r="DIX170" s="205"/>
      <c r="DIY170" s="205"/>
      <c r="DIZ170" s="205"/>
      <c r="DJA170" s="205"/>
      <c r="DJB170" s="205"/>
      <c r="DJC170" s="205"/>
      <c r="DJD170" s="205"/>
      <c r="DJE170" s="205"/>
      <c r="DJF170" s="205"/>
      <c r="DJG170" s="205"/>
      <c r="DJH170" s="205"/>
      <c r="DJI170" s="205"/>
      <c r="DJJ170" s="205"/>
      <c r="DJK170" s="205"/>
      <c r="DJL170" s="205"/>
      <c r="DJM170" s="205"/>
      <c r="DJN170" s="205"/>
      <c r="DJO170" s="205"/>
      <c r="DJP170" s="205"/>
      <c r="DJQ170" s="205"/>
      <c r="DJR170" s="205"/>
      <c r="DJS170" s="205"/>
      <c r="DJT170" s="205"/>
      <c r="DJU170" s="205"/>
      <c r="DJV170" s="205"/>
      <c r="DJW170" s="205"/>
      <c r="DJX170" s="205"/>
      <c r="DJY170" s="205"/>
      <c r="DJZ170" s="205"/>
      <c r="DKA170" s="205"/>
      <c r="DKB170" s="205"/>
      <c r="DKC170" s="205"/>
      <c r="DKD170" s="205"/>
      <c r="DKE170" s="205"/>
      <c r="DKF170" s="205"/>
      <c r="DKG170" s="205"/>
      <c r="DKH170" s="205"/>
      <c r="DKI170" s="205"/>
      <c r="DKJ170" s="205"/>
      <c r="DKK170" s="205"/>
      <c r="DKL170" s="205"/>
      <c r="DKM170" s="205"/>
      <c r="DKN170" s="205"/>
      <c r="DKO170" s="205"/>
      <c r="DKP170" s="205"/>
      <c r="DKQ170" s="205"/>
      <c r="DKR170" s="205"/>
      <c r="DKS170" s="205"/>
      <c r="DKT170" s="205"/>
      <c r="DKU170" s="205"/>
      <c r="DKV170" s="205"/>
      <c r="DKW170" s="205"/>
      <c r="DKX170" s="205"/>
      <c r="DKY170" s="205"/>
      <c r="DKZ170" s="205"/>
      <c r="DLA170" s="205"/>
      <c r="DLB170" s="205"/>
      <c r="DLC170" s="205"/>
      <c r="DLD170" s="205"/>
      <c r="DLE170" s="205"/>
      <c r="DLF170" s="205"/>
      <c r="DLG170" s="205"/>
      <c r="DLH170" s="205"/>
      <c r="DLI170" s="205"/>
      <c r="DLJ170" s="205"/>
      <c r="DLK170" s="205"/>
      <c r="DLL170" s="205"/>
      <c r="DLM170" s="205"/>
      <c r="DLN170" s="205"/>
      <c r="DLO170" s="205"/>
      <c r="DLP170" s="205"/>
      <c r="DLQ170" s="205"/>
      <c r="DLR170" s="205"/>
      <c r="DLS170" s="205"/>
      <c r="DLT170" s="205"/>
      <c r="DLU170" s="205"/>
      <c r="DLV170" s="205"/>
      <c r="DLW170" s="205"/>
      <c r="DLX170" s="205"/>
      <c r="DLY170" s="205"/>
      <c r="DLZ170" s="205"/>
      <c r="DMA170" s="205"/>
      <c r="DMB170" s="205"/>
      <c r="DMC170" s="205"/>
      <c r="DMD170" s="205"/>
      <c r="DME170" s="205"/>
      <c r="DMF170" s="205"/>
      <c r="DMG170" s="205"/>
      <c r="DMH170" s="205"/>
      <c r="DMI170" s="205"/>
      <c r="DMJ170" s="205"/>
      <c r="DMK170" s="205"/>
      <c r="DML170" s="205"/>
      <c r="DMM170" s="205"/>
      <c r="DMN170" s="205"/>
      <c r="DMO170" s="205"/>
      <c r="DMP170" s="205"/>
      <c r="DMQ170" s="205"/>
      <c r="DMR170" s="205"/>
      <c r="DMS170" s="205"/>
      <c r="DMT170" s="205"/>
      <c r="DMU170" s="205"/>
      <c r="DMV170" s="205"/>
      <c r="DMW170" s="205"/>
      <c r="DMX170" s="205"/>
      <c r="DMY170" s="205"/>
      <c r="DMZ170" s="205"/>
      <c r="DNA170" s="205"/>
      <c r="DNB170" s="205"/>
      <c r="DNC170" s="205"/>
      <c r="DND170" s="205"/>
      <c r="DNE170" s="205"/>
      <c r="DNF170" s="205"/>
      <c r="DNG170" s="205"/>
      <c r="DNH170" s="205"/>
      <c r="DNI170" s="205"/>
      <c r="DNJ170" s="205"/>
      <c r="DNK170" s="205"/>
      <c r="DNL170" s="205"/>
      <c r="DNM170" s="205"/>
      <c r="DNN170" s="205"/>
      <c r="DNO170" s="205"/>
      <c r="DNP170" s="205"/>
      <c r="DNQ170" s="205"/>
      <c r="DNR170" s="205"/>
      <c r="DNS170" s="205"/>
      <c r="DNT170" s="205"/>
      <c r="DNU170" s="205"/>
      <c r="DNV170" s="205"/>
      <c r="DNW170" s="205"/>
      <c r="DNX170" s="205"/>
      <c r="DNY170" s="205"/>
      <c r="DNZ170" s="205"/>
      <c r="DOA170" s="205"/>
      <c r="DOB170" s="205"/>
      <c r="DOC170" s="205"/>
      <c r="DOD170" s="205"/>
      <c r="DOE170" s="205"/>
      <c r="DOF170" s="205"/>
      <c r="DOG170" s="205"/>
      <c r="DOH170" s="205"/>
      <c r="DOI170" s="205"/>
      <c r="DOJ170" s="205"/>
      <c r="DOK170" s="205"/>
      <c r="DOL170" s="205"/>
      <c r="DOM170" s="205"/>
      <c r="DON170" s="205"/>
      <c r="DOO170" s="205"/>
      <c r="DOP170" s="205"/>
      <c r="DOQ170" s="205"/>
      <c r="DOR170" s="205"/>
      <c r="DOS170" s="205"/>
      <c r="DOT170" s="205"/>
      <c r="DOU170" s="205"/>
      <c r="DOV170" s="205"/>
      <c r="DOW170" s="205"/>
      <c r="DOX170" s="205"/>
      <c r="DOY170" s="205"/>
      <c r="DOZ170" s="205"/>
      <c r="DPA170" s="205"/>
      <c r="DPB170" s="205"/>
      <c r="DPC170" s="205"/>
      <c r="DPD170" s="205"/>
      <c r="DPE170" s="205"/>
      <c r="DPF170" s="205"/>
      <c r="DPG170" s="205"/>
      <c r="DPH170" s="205"/>
      <c r="DPI170" s="205"/>
      <c r="DPJ170" s="205"/>
      <c r="DPK170" s="205"/>
      <c r="DPL170" s="205"/>
      <c r="DPM170" s="205"/>
      <c r="DPN170" s="205"/>
      <c r="DPO170" s="205"/>
      <c r="DPP170" s="205"/>
      <c r="DPQ170" s="205"/>
      <c r="DPR170" s="205"/>
      <c r="DPS170" s="205"/>
      <c r="DPT170" s="205"/>
      <c r="DPU170" s="205"/>
      <c r="DPV170" s="205"/>
      <c r="DPW170" s="205"/>
      <c r="DPX170" s="205"/>
      <c r="DPY170" s="205"/>
      <c r="DPZ170" s="205"/>
      <c r="DQA170" s="205"/>
      <c r="DQB170" s="205"/>
      <c r="DQC170" s="205"/>
      <c r="DQD170" s="205"/>
      <c r="DQE170" s="205"/>
      <c r="DQF170" s="205"/>
      <c r="DQG170" s="205"/>
      <c r="DQH170" s="205"/>
      <c r="DQI170" s="205"/>
      <c r="DQJ170" s="205"/>
      <c r="DQK170" s="205"/>
      <c r="DQL170" s="205"/>
      <c r="DQM170" s="205"/>
      <c r="DQN170" s="205"/>
      <c r="DQO170" s="205"/>
      <c r="DQP170" s="205"/>
      <c r="DQQ170" s="205"/>
      <c r="DQR170" s="205"/>
      <c r="DQS170" s="205"/>
      <c r="DQT170" s="205"/>
      <c r="DQU170" s="205"/>
      <c r="DQV170" s="205"/>
      <c r="DQW170" s="205"/>
      <c r="DQX170" s="205"/>
      <c r="DQY170" s="205"/>
      <c r="DQZ170" s="205"/>
      <c r="DRA170" s="205"/>
      <c r="DRB170" s="205"/>
      <c r="DRC170" s="205"/>
      <c r="DRD170" s="205"/>
      <c r="DRE170" s="205"/>
      <c r="DRF170" s="205"/>
      <c r="DRG170" s="205"/>
      <c r="DRH170" s="205"/>
      <c r="DRI170" s="205"/>
      <c r="DRJ170" s="205"/>
      <c r="DRK170" s="205"/>
      <c r="DRL170" s="205"/>
      <c r="DRM170" s="205"/>
      <c r="DRN170" s="205"/>
      <c r="DRO170" s="205"/>
      <c r="DRP170" s="205"/>
      <c r="DRQ170" s="205"/>
      <c r="DRR170" s="205"/>
      <c r="DRS170" s="205"/>
      <c r="DRT170" s="205"/>
      <c r="DRU170" s="205"/>
      <c r="DRV170" s="205"/>
      <c r="DRW170" s="205"/>
      <c r="DRX170" s="205"/>
      <c r="DRY170" s="205"/>
      <c r="DRZ170" s="205"/>
      <c r="DSA170" s="205"/>
      <c r="DSB170" s="205"/>
      <c r="DSC170" s="205"/>
      <c r="DSD170" s="205"/>
      <c r="DSE170" s="205"/>
      <c r="DSF170" s="205"/>
      <c r="DSG170" s="205"/>
      <c r="DSH170" s="205"/>
      <c r="DSI170" s="205"/>
      <c r="DSJ170" s="205"/>
      <c r="DSK170" s="205"/>
      <c r="DSL170" s="205"/>
      <c r="DSM170" s="205"/>
      <c r="DSN170" s="205"/>
      <c r="DSO170" s="205"/>
      <c r="DSP170" s="205"/>
      <c r="DSQ170" s="205"/>
      <c r="DSR170" s="205"/>
      <c r="DSS170" s="205"/>
      <c r="DST170" s="205"/>
      <c r="DSU170" s="205"/>
      <c r="DSV170" s="205"/>
      <c r="DSW170" s="205"/>
      <c r="DSX170" s="205"/>
      <c r="DSY170" s="205"/>
      <c r="DSZ170" s="205"/>
      <c r="DTA170" s="205"/>
      <c r="DTB170" s="205"/>
      <c r="DTC170" s="205"/>
      <c r="DTD170" s="205"/>
      <c r="DTE170" s="205"/>
      <c r="DTF170" s="205"/>
      <c r="DTG170" s="205"/>
      <c r="DTH170" s="205"/>
      <c r="DTI170" s="205"/>
      <c r="DTJ170" s="205"/>
      <c r="DTK170" s="205"/>
      <c r="DTL170" s="205"/>
      <c r="DTM170" s="205"/>
      <c r="DTN170" s="205"/>
      <c r="DTO170" s="205"/>
      <c r="DTP170" s="205"/>
      <c r="DTQ170" s="205"/>
      <c r="DTR170" s="205"/>
      <c r="DTS170" s="205"/>
      <c r="DTT170" s="205"/>
      <c r="DTU170" s="205"/>
      <c r="DTV170" s="205"/>
      <c r="DTW170" s="205"/>
      <c r="DTX170" s="205"/>
      <c r="DTY170" s="205"/>
      <c r="DTZ170" s="205"/>
      <c r="DUA170" s="205"/>
      <c r="DUB170" s="205"/>
      <c r="DUC170" s="205"/>
      <c r="DUD170" s="205"/>
      <c r="DUE170" s="205"/>
      <c r="DUF170" s="205"/>
      <c r="DUG170" s="205"/>
      <c r="DUH170" s="205"/>
      <c r="DUI170" s="205"/>
      <c r="DUJ170" s="205"/>
      <c r="DUK170" s="205"/>
      <c r="DUL170" s="205"/>
      <c r="DUM170" s="205"/>
      <c r="DUN170" s="205"/>
      <c r="DUO170" s="205"/>
      <c r="DUP170" s="205"/>
      <c r="DUQ170" s="205"/>
      <c r="DUR170" s="205"/>
      <c r="DUS170" s="205"/>
      <c r="DUT170" s="205"/>
      <c r="DUU170" s="205"/>
      <c r="DUV170" s="205"/>
      <c r="DUW170" s="205"/>
      <c r="DUX170" s="205"/>
      <c r="DUY170" s="205"/>
      <c r="DUZ170" s="205"/>
      <c r="DVA170" s="205"/>
      <c r="DVB170" s="205"/>
      <c r="DVC170" s="205"/>
      <c r="DVD170" s="205"/>
      <c r="DVE170" s="205"/>
      <c r="DVF170" s="205"/>
      <c r="DVG170" s="205"/>
      <c r="DVH170" s="205"/>
      <c r="DVI170" s="205"/>
      <c r="DVJ170" s="205"/>
      <c r="DVK170" s="205"/>
      <c r="DVL170" s="205"/>
      <c r="DVM170" s="205"/>
      <c r="DVN170" s="205"/>
      <c r="DVO170" s="205"/>
      <c r="DVP170" s="205"/>
      <c r="DVQ170" s="205"/>
      <c r="DVR170" s="205"/>
      <c r="DVS170" s="205"/>
      <c r="DVT170" s="205"/>
      <c r="DVU170" s="205"/>
      <c r="DVV170" s="205"/>
      <c r="DVW170" s="205"/>
      <c r="DVX170" s="205"/>
      <c r="DVY170" s="205"/>
      <c r="DVZ170" s="205"/>
      <c r="DWA170" s="205"/>
      <c r="DWB170" s="205"/>
      <c r="DWC170" s="205"/>
      <c r="DWD170" s="205"/>
      <c r="DWE170" s="205"/>
      <c r="DWF170" s="205"/>
      <c r="DWG170" s="205"/>
      <c r="DWH170" s="205"/>
      <c r="DWI170" s="205"/>
      <c r="DWJ170" s="205"/>
      <c r="DWK170" s="205"/>
      <c r="DWL170" s="205"/>
      <c r="DWM170" s="205"/>
      <c r="DWN170" s="205"/>
      <c r="DWO170" s="205"/>
      <c r="DWP170" s="205"/>
      <c r="DWQ170" s="205"/>
      <c r="DWR170" s="205"/>
      <c r="DWS170" s="205"/>
      <c r="DWT170" s="205"/>
      <c r="DWU170" s="205"/>
      <c r="DWV170" s="205"/>
      <c r="DWW170" s="205"/>
      <c r="DWX170" s="205"/>
      <c r="DWY170" s="205"/>
      <c r="DWZ170" s="205"/>
      <c r="DXA170" s="205"/>
      <c r="DXB170" s="205"/>
      <c r="DXC170" s="205"/>
      <c r="DXD170" s="205"/>
      <c r="DXE170" s="205"/>
      <c r="DXF170" s="205"/>
      <c r="DXG170" s="205"/>
      <c r="DXH170" s="205"/>
      <c r="DXI170" s="205"/>
      <c r="DXJ170" s="205"/>
      <c r="DXK170" s="205"/>
      <c r="DXL170" s="205"/>
      <c r="DXM170" s="205"/>
      <c r="DXN170" s="205"/>
      <c r="DXO170" s="205"/>
      <c r="DXP170" s="205"/>
      <c r="DXQ170" s="205"/>
      <c r="DXR170" s="205"/>
      <c r="DXS170" s="205"/>
      <c r="DXT170" s="205"/>
      <c r="DXU170" s="205"/>
      <c r="DXV170" s="205"/>
      <c r="DXW170" s="205"/>
      <c r="DXX170" s="205"/>
      <c r="DXY170" s="205"/>
      <c r="DXZ170" s="205"/>
      <c r="DYA170" s="205"/>
      <c r="DYB170" s="205"/>
      <c r="DYC170" s="205"/>
      <c r="DYD170" s="205"/>
      <c r="DYE170" s="205"/>
      <c r="DYF170" s="205"/>
      <c r="DYG170" s="205"/>
      <c r="DYH170" s="205"/>
      <c r="DYI170" s="205"/>
      <c r="DYJ170" s="205"/>
      <c r="DYK170" s="205"/>
      <c r="DYL170" s="205"/>
      <c r="DYM170" s="205"/>
      <c r="DYN170" s="205"/>
      <c r="DYO170" s="205"/>
      <c r="DYP170" s="205"/>
      <c r="DYQ170" s="205"/>
      <c r="DYR170" s="205"/>
      <c r="DYS170" s="205"/>
      <c r="DYT170" s="205"/>
      <c r="DYU170" s="205"/>
      <c r="DYV170" s="205"/>
      <c r="DYW170" s="205"/>
      <c r="DYX170" s="205"/>
      <c r="DYY170" s="205"/>
      <c r="DYZ170" s="205"/>
      <c r="DZA170" s="205"/>
      <c r="DZB170" s="205"/>
      <c r="DZC170" s="205"/>
      <c r="DZD170" s="205"/>
      <c r="DZE170" s="205"/>
      <c r="DZF170" s="205"/>
      <c r="DZG170" s="205"/>
      <c r="DZH170" s="205"/>
      <c r="DZI170" s="205"/>
      <c r="DZJ170" s="205"/>
      <c r="DZK170" s="205"/>
      <c r="DZL170" s="205"/>
      <c r="DZM170" s="205"/>
      <c r="DZN170" s="205"/>
      <c r="DZO170" s="205"/>
      <c r="DZP170" s="205"/>
      <c r="DZQ170" s="205"/>
      <c r="DZR170" s="205"/>
      <c r="DZS170" s="205"/>
      <c r="DZT170" s="205"/>
      <c r="DZU170" s="205"/>
      <c r="DZV170" s="205"/>
      <c r="DZW170" s="205"/>
      <c r="DZX170" s="205"/>
      <c r="DZY170" s="205"/>
      <c r="DZZ170" s="205"/>
      <c r="EAA170" s="205"/>
      <c r="EAB170" s="205"/>
      <c r="EAC170" s="205"/>
      <c r="EAD170" s="205"/>
      <c r="EAE170" s="205"/>
      <c r="EAF170" s="205"/>
      <c r="EAG170" s="205"/>
      <c r="EAH170" s="205"/>
      <c r="EAI170" s="205"/>
      <c r="EAJ170" s="205"/>
      <c r="EAK170" s="205"/>
      <c r="EAL170" s="205"/>
      <c r="EAM170" s="205"/>
      <c r="EAN170" s="205"/>
      <c r="EAO170" s="205"/>
      <c r="EAP170" s="205"/>
      <c r="EAQ170" s="205"/>
      <c r="EAR170" s="205"/>
      <c r="EAS170" s="205"/>
      <c r="EAT170" s="205"/>
      <c r="EAU170" s="205"/>
      <c r="EAV170" s="205"/>
      <c r="EAW170" s="205"/>
      <c r="EAX170" s="205"/>
      <c r="EAY170" s="205"/>
      <c r="EAZ170" s="205"/>
      <c r="EBA170" s="205"/>
      <c r="EBB170" s="205"/>
      <c r="EBC170" s="205"/>
      <c r="EBD170" s="205"/>
      <c r="EBE170" s="205"/>
      <c r="EBF170" s="205"/>
      <c r="EBG170" s="205"/>
      <c r="EBH170" s="205"/>
      <c r="EBI170" s="205"/>
      <c r="EBJ170" s="205"/>
      <c r="EBK170" s="205"/>
      <c r="EBL170" s="205"/>
      <c r="EBM170" s="205"/>
      <c r="EBN170" s="205"/>
      <c r="EBO170" s="205"/>
      <c r="EBP170" s="205"/>
      <c r="EBQ170" s="205"/>
      <c r="EBR170" s="205"/>
      <c r="EBS170" s="205"/>
      <c r="EBT170" s="205"/>
      <c r="EBU170" s="205"/>
      <c r="EBV170" s="205"/>
      <c r="EBW170" s="205"/>
      <c r="EBX170" s="205"/>
      <c r="EBY170" s="205"/>
      <c r="EBZ170" s="205"/>
      <c r="ECA170" s="205"/>
      <c r="ECB170" s="205"/>
      <c r="ECC170" s="205"/>
      <c r="ECD170" s="205"/>
      <c r="ECE170" s="205"/>
      <c r="ECF170" s="205"/>
      <c r="ECG170" s="205"/>
      <c r="ECH170" s="205"/>
      <c r="ECI170" s="205"/>
      <c r="ECJ170" s="205"/>
      <c r="ECK170" s="205"/>
      <c r="ECL170" s="205"/>
      <c r="ECM170" s="205"/>
      <c r="ECN170" s="205"/>
      <c r="ECO170" s="205"/>
      <c r="ECP170" s="205"/>
      <c r="ECQ170" s="205"/>
      <c r="ECR170" s="205"/>
      <c r="ECS170" s="205"/>
      <c r="ECT170" s="205"/>
      <c r="ECU170" s="205"/>
      <c r="ECV170" s="205"/>
      <c r="ECW170" s="205"/>
      <c r="ECX170" s="205"/>
      <c r="ECY170" s="205"/>
      <c r="ECZ170" s="205"/>
      <c r="EDA170" s="205"/>
      <c r="EDB170" s="205"/>
      <c r="EDC170" s="205"/>
      <c r="EDD170" s="205"/>
      <c r="EDE170" s="205"/>
      <c r="EDF170" s="205"/>
      <c r="EDG170" s="205"/>
      <c r="EDH170" s="205"/>
      <c r="EDI170" s="205"/>
      <c r="EDJ170" s="205"/>
      <c r="EDK170" s="205"/>
      <c r="EDL170" s="205"/>
      <c r="EDM170" s="205"/>
      <c r="EDN170" s="205"/>
      <c r="EDO170" s="205"/>
      <c r="EDP170" s="205"/>
      <c r="EDQ170" s="205"/>
      <c r="EDR170" s="205"/>
      <c r="EDS170" s="205"/>
      <c r="EDT170" s="205"/>
      <c r="EDU170" s="205"/>
      <c r="EDV170" s="205"/>
      <c r="EDW170" s="205"/>
      <c r="EDX170" s="205"/>
      <c r="EDY170" s="205"/>
      <c r="EDZ170" s="205"/>
      <c r="EEA170" s="205"/>
      <c r="EEB170" s="205"/>
      <c r="EEC170" s="205"/>
      <c r="EED170" s="205"/>
      <c r="EEE170" s="205"/>
      <c r="EEF170" s="205"/>
      <c r="EEG170" s="205"/>
      <c r="EEH170" s="205"/>
      <c r="EEI170" s="205"/>
      <c r="EEJ170" s="205"/>
      <c r="EEK170" s="205"/>
      <c r="EEL170" s="205"/>
      <c r="EEM170" s="205"/>
      <c r="EEN170" s="205"/>
      <c r="EEO170" s="205"/>
      <c r="EEP170" s="205"/>
      <c r="EEQ170" s="205"/>
      <c r="EER170" s="205"/>
      <c r="EES170" s="205"/>
      <c r="EET170" s="205"/>
      <c r="EEU170" s="205"/>
      <c r="EEV170" s="205"/>
      <c r="EEW170" s="205"/>
      <c r="EEX170" s="205"/>
      <c r="EEY170" s="205"/>
      <c r="EEZ170" s="205"/>
      <c r="EFA170" s="205"/>
      <c r="EFB170" s="205"/>
      <c r="EFC170" s="205"/>
      <c r="EFD170" s="205"/>
      <c r="EFE170" s="205"/>
      <c r="EFF170" s="205"/>
      <c r="EFG170" s="205"/>
      <c r="EFH170" s="205"/>
      <c r="EFI170" s="205"/>
      <c r="EFJ170" s="205"/>
      <c r="EFK170" s="205"/>
      <c r="EFL170" s="205"/>
      <c r="EFM170" s="205"/>
      <c r="EFN170" s="205"/>
      <c r="EFO170" s="205"/>
      <c r="EFP170" s="205"/>
      <c r="EFQ170" s="205"/>
      <c r="EFR170" s="205"/>
      <c r="EFS170" s="205"/>
      <c r="EFT170" s="205"/>
      <c r="EFU170" s="205"/>
      <c r="EFV170" s="205"/>
      <c r="EFW170" s="205"/>
      <c r="EFX170" s="205"/>
      <c r="EFY170" s="205"/>
      <c r="EFZ170" s="205"/>
      <c r="EGA170" s="205"/>
      <c r="EGB170" s="205"/>
      <c r="EGC170" s="205"/>
      <c r="EGD170" s="205"/>
      <c r="EGE170" s="205"/>
      <c r="EGF170" s="205"/>
      <c r="EGG170" s="205"/>
      <c r="EGH170" s="205"/>
      <c r="EGI170" s="205"/>
      <c r="EGJ170" s="205"/>
      <c r="EGK170" s="205"/>
      <c r="EGL170" s="205"/>
      <c r="EGM170" s="205"/>
      <c r="EGN170" s="205"/>
      <c r="EGO170" s="205"/>
      <c r="EGP170" s="205"/>
      <c r="EGQ170" s="205"/>
      <c r="EGR170" s="205"/>
      <c r="EGS170" s="205"/>
      <c r="EGT170" s="205"/>
      <c r="EGU170" s="205"/>
      <c r="EGV170" s="205"/>
      <c r="EGW170" s="205"/>
      <c r="EGX170" s="205"/>
      <c r="EGY170" s="205"/>
      <c r="EGZ170" s="205"/>
      <c r="EHA170" s="205"/>
      <c r="EHB170" s="205"/>
      <c r="EHC170" s="205"/>
      <c r="EHD170" s="205"/>
      <c r="EHE170" s="205"/>
      <c r="EHF170" s="205"/>
      <c r="EHG170" s="205"/>
      <c r="EHH170" s="205"/>
      <c r="EHI170" s="205"/>
      <c r="EHJ170" s="205"/>
      <c r="EHK170" s="205"/>
      <c r="EHL170" s="205"/>
      <c r="EHM170" s="205"/>
      <c r="EHN170" s="205"/>
      <c r="EHO170" s="205"/>
      <c r="EHP170" s="205"/>
      <c r="EHQ170" s="205"/>
      <c r="EHR170" s="205"/>
      <c r="EHS170" s="205"/>
      <c r="EHT170" s="205"/>
      <c r="EHU170" s="205"/>
      <c r="EHV170" s="205"/>
      <c r="EHW170" s="205"/>
      <c r="EHX170" s="205"/>
      <c r="EHY170" s="205"/>
      <c r="EHZ170" s="205"/>
      <c r="EIA170" s="205"/>
      <c r="EIB170" s="205"/>
      <c r="EIC170" s="205"/>
      <c r="EID170" s="205"/>
      <c r="EIE170" s="205"/>
      <c r="EIF170" s="205"/>
      <c r="EIG170" s="205"/>
      <c r="EIH170" s="205"/>
      <c r="EII170" s="205"/>
      <c r="EIJ170" s="205"/>
      <c r="EIK170" s="205"/>
      <c r="EIL170" s="205"/>
      <c r="EIM170" s="205"/>
      <c r="EIN170" s="205"/>
      <c r="EIO170" s="205"/>
      <c r="EIP170" s="205"/>
      <c r="EIQ170" s="205"/>
      <c r="EIR170" s="205"/>
      <c r="EIS170" s="205"/>
      <c r="EIT170" s="205"/>
      <c r="EIU170" s="205"/>
      <c r="EIV170" s="205"/>
      <c r="EIW170" s="205"/>
      <c r="EIX170" s="205"/>
      <c r="EIY170" s="205"/>
      <c r="EIZ170" s="205"/>
      <c r="EJA170" s="205"/>
      <c r="EJB170" s="205"/>
      <c r="EJC170" s="205"/>
      <c r="EJD170" s="205"/>
      <c r="EJE170" s="205"/>
      <c r="EJF170" s="205"/>
      <c r="EJG170" s="205"/>
      <c r="EJH170" s="205"/>
      <c r="EJI170" s="205"/>
      <c r="EJJ170" s="205"/>
      <c r="EJK170" s="205"/>
      <c r="EJL170" s="205"/>
      <c r="EJM170" s="205"/>
      <c r="EJN170" s="205"/>
      <c r="EJO170" s="205"/>
      <c r="EJP170" s="205"/>
      <c r="EJQ170" s="205"/>
      <c r="EJR170" s="205"/>
      <c r="EJS170" s="205"/>
      <c r="EJT170" s="205"/>
      <c r="EJU170" s="205"/>
      <c r="EJV170" s="205"/>
      <c r="EJW170" s="205"/>
      <c r="EJX170" s="205"/>
      <c r="EJY170" s="205"/>
      <c r="EJZ170" s="205"/>
      <c r="EKA170" s="205"/>
      <c r="EKB170" s="205"/>
      <c r="EKC170" s="205"/>
      <c r="EKD170" s="205"/>
      <c r="EKE170" s="205"/>
      <c r="EKF170" s="205"/>
      <c r="EKG170" s="205"/>
      <c r="EKH170" s="205"/>
      <c r="EKI170" s="205"/>
      <c r="EKJ170" s="205"/>
      <c r="EKK170" s="205"/>
      <c r="EKL170" s="205"/>
      <c r="EKM170" s="205"/>
      <c r="EKN170" s="205"/>
      <c r="EKO170" s="205"/>
      <c r="EKP170" s="205"/>
      <c r="EKQ170" s="205"/>
      <c r="EKR170" s="205"/>
      <c r="EKS170" s="205"/>
      <c r="EKT170" s="205"/>
      <c r="EKU170" s="205"/>
      <c r="EKV170" s="205"/>
      <c r="EKW170" s="205"/>
      <c r="EKX170" s="205"/>
      <c r="EKY170" s="205"/>
      <c r="EKZ170" s="205"/>
      <c r="ELA170" s="205"/>
      <c r="ELB170" s="205"/>
      <c r="ELC170" s="205"/>
      <c r="ELD170" s="205"/>
      <c r="ELE170" s="205"/>
      <c r="ELF170" s="205"/>
      <c r="ELG170" s="205"/>
      <c r="ELH170" s="205"/>
      <c r="ELI170" s="205"/>
      <c r="ELJ170" s="205"/>
      <c r="ELK170" s="205"/>
      <c r="ELL170" s="205"/>
      <c r="ELM170" s="205"/>
      <c r="ELN170" s="205"/>
      <c r="ELO170" s="205"/>
      <c r="ELP170" s="205"/>
      <c r="ELQ170" s="205"/>
      <c r="ELR170" s="205"/>
      <c r="ELS170" s="205"/>
      <c r="ELT170" s="205"/>
      <c r="ELU170" s="205"/>
      <c r="ELV170" s="205"/>
      <c r="ELW170" s="205"/>
      <c r="ELX170" s="205"/>
      <c r="ELY170" s="205"/>
      <c r="ELZ170" s="205"/>
      <c r="EMA170" s="205"/>
      <c r="EMB170" s="205"/>
      <c r="EMC170" s="205"/>
      <c r="EMD170" s="205"/>
      <c r="EME170" s="205"/>
      <c r="EMF170" s="205"/>
      <c r="EMG170" s="205"/>
      <c r="EMH170" s="205"/>
      <c r="EMI170" s="205"/>
      <c r="EMJ170" s="205"/>
      <c r="EMK170" s="205"/>
      <c r="EML170" s="205"/>
      <c r="EMM170" s="205"/>
      <c r="EMN170" s="205"/>
      <c r="EMO170" s="205"/>
      <c r="EMP170" s="205"/>
      <c r="EMQ170" s="205"/>
      <c r="EMR170" s="205"/>
      <c r="EMS170" s="205"/>
      <c r="EMT170" s="205"/>
      <c r="EMU170" s="205"/>
      <c r="EMV170" s="205"/>
      <c r="EMW170" s="205"/>
      <c r="EMX170" s="205"/>
      <c r="EMY170" s="205"/>
      <c r="EMZ170" s="205"/>
      <c r="ENA170" s="205"/>
      <c r="ENB170" s="205"/>
      <c r="ENC170" s="205"/>
      <c r="END170" s="205"/>
      <c r="ENE170" s="205"/>
      <c r="ENF170" s="205"/>
      <c r="ENG170" s="205"/>
      <c r="ENH170" s="205"/>
      <c r="ENI170" s="205"/>
      <c r="ENJ170" s="205"/>
      <c r="ENK170" s="205"/>
      <c r="ENL170" s="205"/>
      <c r="ENM170" s="205"/>
      <c r="ENN170" s="205"/>
      <c r="ENO170" s="205"/>
      <c r="ENP170" s="205"/>
      <c r="ENQ170" s="205"/>
      <c r="ENR170" s="205"/>
      <c r="ENS170" s="205"/>
      <c r="ENT170" s="205"/>
      <c r="ENU170" s="205"/>
      <c r="ENV170" s="205"/>
      <c r="ENW170" s="205"/>
      <c r="ENX170" s="205"/>
      <c r="ENY170" s="205"/>
      <c r="ENZ170" s="205"/>
      <c r="EOA170" s="205"/>
      <c r="EOB170" s="205"/>
      <c r="EOC170" s="205"/>
      <c r="EOD170" s="205"/>
      <c r="EOE170" s="205"/>
      <c r="EOF170" s="205"/>
      <c r="EOG170" s="205"/>
      <c r="EOH170" s="205"/>
      <c r="EOI170" s="205"/>
      <c r="EOJ170" s="205"/>
      <c r="EOK170" s="205"/>
      <c r="EOL170" s="205"/>
      <c r="EOM170" s="205"/>
      <c r="EON170" s="205"/>
      <c r="EOO170" s="205"/>
      <c r="EOP170" s="205"/>
      <c r="EOQ170" s="205"/>
      <c r="EOR170" s="205"/>
      <c r="EOS170" s="205"/>
      <c r="EOT170" s="205"/>
      <c r="EOU170" s="205"/>
      <c r="EOV170" s="205"/>
      <c r="EOW170" s="205"/>
      <c r="EOX170" s="205"/>
      <c r="EOY170" s="205"/>
      <c r="EOZ170" s="205"/>
      <c r="EPA170" s="205"/>
      <c r="EPB170" s="205"/>
      <c r="EPC170" s="205"/>
      <c r="EPD170" s="205"/>
      <c r="EPE170" s="205"/>
      <c r="EPF170" s="205"/>
      <c r="EPG170" s="205"/>
      <c r="EPH170" s="205"/>
      <c r="EPI170" s="205"/>
      <c r="EPJ170" s="205"/>
      <c r="EPK170" s="205"/>
      <c r="EPL170" s="205"/>
      <c r="EPM170" s="205"/>
      <c r="EPN170" s="205"/>
      <c r="EPO170" s="205"/>
      <c r="EPP170" s="205"/>
      <c r="EPQ170" s="205"/>
      <c r="EPR170" s="205"/>
      <c r="EPS170" s="205"/>
      <c r="EPT170" s="205"/>
      <c r="EPU170" s="205"/>
      <c r="EPV170" s="205"/>
      <c r="EPW170" s="205"/>
      <c r="EPX170" s="205"/>
      <c r="EPY170" s="205"/>
      <c r="EPZ170" s="205"/>
      <c r="EQA170" s="205"/>
      <c r="EQB170" s="205"/>
      <c r="EQC170" s="205"/>
      <c r="EQD170" s="205"/>
      <c r="EQE170" s="205"/>
      <c r="EQF170" s="205"/>
      <c r="EQG170" s="205"/>
      <c r="EQH170" s="205"/>
      <c r="EQI170" s="205"/>
      <c r="EQJ170" s="205"/>
      <c r="EQK170" s="205"/>
      <c r="EQL170" s="205"/>
      <c r="EQM170" s="205"/>
      <c r="EQN170" s="205"/>
      <c r="EQO170" s="205"/>
      <c r="EQP170" s="205"/>
      <c r="EQQ170" s="205"/>
      <c r="EQR170" s="205"/>
      <c r="EQS170" s="205"/>
      <c r="EQT170" s="205"/>
      <c r="EQU170" s="205"/>
      <c r="EQV170" s="205"/>
      <c r="EQW170" s="205"/>
      <c r="EQX170" s="205"/>
      <c r="EQY170" s="205"/>
      <c r="EQZ170" s="205"/>
      <c r="ERA170" s="205"/>
      <c r="ERB170" s="205"/>
      <c r="ERC170" s="205"/>
      <c r="ERD170" s="205"/>
      <c r="ERE170" s="205"/>
      <c r="ERF170" s="205"/>
      <c r="ERG170" s="205"/>
      <c r="ERH170" s="205"/>
      <c r="ERI170" s="205"/>
      <c r="ERJ170" s="205"/>
      <c r="ERK170" s="205"/>
      <c r="ERL170" s="205"/>
      <c r="ERM170" s="205"/>
      <c r="ERN170" s="205"/>
      <c r="ERO170" s="205"/>
      <c r="ERP170" s="205"/>
      <c r="ERQ170" s="205"/>
      <c r="ERR170" s="205"/>
      <c r="ERS170" s="205"/>
      <c r="ERT170" s="205"/>
      <c r="ERU170" s="205"/>
      <c r="ERV170" s="205"/>
      <c r="ERW170" s="205"/>
      <c r="ERX170" s="205"/>
      <c r="ERY170" s="205"/>
      <c r="ERZ170" s="205"/>
      <c r="ESA170" s="205"/>
      <c r="ESB170" s="205"/>
      <c r="ESC170" s="205"/>
      <c r="ESD170" s="205"/>
      <c r="ESE170" s="205"/>
      <c r="ESF170" s="205"/>
      <c r="ESG170" s="205"/>
      <c r="ESH170" s="205"/>
      <c r="ESI170" s="205"/>
      <c r="ESJ170" s="205"/>
      <c r="ESK170" s="205"/>
      <c r="ESL170" s="205"/>
      <c r="ESM170" s="205"/>
      <c r="ESN170" s="205"/>
      <c r="ESO170" s="205"/>
      <c r="ESP170" s="205"/>
      <c r="ESQ170" s="205"/>
      <c r="ESR170" s="205"/>
      <c r="ESS170" s="205"/>
      <c r="EST170" s="205"/>
      <c r="ESU170" s="205"/>
      <c r="ESV170" s="205"/>
      <c r="ESW170" s="205"/>
      <c r="ESX170" s="205"/>
      <c r="ESY170" s="205"/>
      <c r="ESZ170" s="205"/>
      <c r="ETA170" s="205"/>
      <c r="ETB170" s="205"/>
      <c r="ETC170" s="205"/>
      <c r="ETD170" s="205"/>
      <c r="ETE170" s="205"/>
      <c r="ETF170" s="205"/>
      <c r="ETG170" s="205"/>
      <c r="ETH170" s="205"/>
      <c r="ETI170" s="205"/>
      <c r="ETJ170" s="205"/>
      <c r="ETK170" s="205"/>
      <c r="ETL170" s="205"/>
      <c r="ETM170" s="205"/>
      <c r="ETN170" s="205"/>
      <c r="ETO170" s="205"/>
      <c r="ETP170" s="205"/>
      <c r="ETQ170" s="205"/>
      <c r="ETR170" s="205"/>
      <c r="ETS170" s="205"/>
      <c r="ETT170" s="205"/>
      <c r="ETU170" s="205"/>
      <c r="ETV170" s="205"/>
      <c r="ETW170" s="205"/>
      <c r="ETX170" s="205"/>
      <c r="ETY170" s="205"/>
      <c r="ETZ170" s="205"/>
      <c r="EUA170" s="205"/>
      <c r="EUB170" s="205"/>
      <c r="EUC170" s="205"/>
      <c r="EUD170" s="205"/>
      <c r="EUE170" s="205"/>
      <c r="EUF170" s="205"/>
      <c r="EUG170" s="205"/>
      <c r="EUH170" s="205"/>
      <c r="EUI170" s="205"/>
      <c r="EUJ170" s="205"/>
      <c r="EUK170" s="205"/>
      <c r="EUL170" s="205"/>
      <c r="EUM170" s="205"/>
      <c r="EUN170" s="205"/>
      <c r="EUO170" s="205"/>
      <c r="EUP170" s="205"/>
      <c r="EUQ170" s="205"/>
      <c r="EUR170" s="205"/>
      <c r="EUS170" s="205"/>
      <c r="EUT170" s="205"/>
      <c r="EUU170" s="205"/>
      <c r="EUV170" s="205"/>
      <c r="EUW170" s="205"/>
      <c r="EUX170" s="205"/>
      <c r="EUY170" s="205"/>
      <c r="EUZ170" s="205"/>
      <c r="EVA170" s="205"/>
      <c r="EVB170" s="205"/>
      <c r="EVC170" s="205"/>
      <c r="EVD170" s="205"/>
      <c r="EVE170" s="205"/>
      <c r="EVF170" s="205"/>
      <c r="EVG170" s="205"/>
      <c r="EVH170" s="205"/>
      <c r="EVI170" s="205"/>
      <c r="EVJ170" s="205"/>
      <c r="EVK170" s="205"/>
      <c r="EVL170" s="205"/>
      <c r="EVM170" s="205"/>
      <c r="EVN170" s="205"/>
      <c r="EVO170" s="205"/>
      <c r="EVP170" s="205"/>
      <c r="EVQ170" s="205"/>
      <c r="EVR170" s="205"/>
      <c r="EVS170" s="205"/>
      <c r="EVT170" s="205"/>
      <c r="EVU170" s="205"/>
      <c r="EVV170" s="205"/>
      <c r="EVW170" s="205"/>
      <c r="EVX170" s="205"/>
      <c r="EVY170" s="205"/>
      <c r="EVZ170" s="205"/>
      <c r="EWA170" s="205"/>
      <c r="EWB170" s="205"/>
      <c r="EWC170" s="205"/>
      <c r="EWD170" s="205"/>
      <c r="EWE170" s="205"/>
      <c r="EWF170" s="205"/>
      <c r="EWG170" s="205"/>
      <c r="EWH170" s="205"/>
      <c r="EWI170" s="205"/>
      <c r="EWJ170" s="205"/>
      <c r="EWK170" s="205"/>
      <c r="EWL170" s="205"/>
      <c r="EWM170" s="205"/>
      <c r="EWN170" s="205"/>
      <c r="EWO170" s="205"/>
      <c r="EWP170" s="205"/>
      <c r="EWQ170" s="205"/>
      <c r="EWR170" s="205"/>
      <c r="EWS170" s="205"/>
      <c r="EWT170" s="205"/>
      <c r="EWU170" s="205"/>
      <c r="EWV170" s="205"/>
      <c r="EWW170" s="205"/>
      <c r="EWX170" s="205"/>
      <c r="EWY170" s="205"/>
      <c r="EWZ170" s="205"/>
      <c r="EXA170" s="205"/>
      <c r="EXB170" s="205"/>
      <c r="EXC170" s="205"/>
      <c r="EXD170" s="205"/>
      <c r="EXE170" s="205"/>
      <c r="EXF170" s="205"/>
      <c r="EXG170" s="205"/>
      <c r="EXH170" s="205"/>
      <c r="EXI170" s="205"/>
      <c r="EXJ170" s="205"/>
      <c r="EXK170" s="205"/>
      <c r="EXL170" s="205"/>
      <c r="EXM170" s="205"/>
      <c r="EXN170" s="205"/>
      <c r="EXO170" s="205"/>
      <c r="EXP170" s="205"/>
      <c r="EXQ170" s="205"/>
      <c r="EXR170" s="205"/>
      <c r="EXS170" s="205"/>
      <c r="EXT170" s="205"/>
      <c r="EXU170" s="205"/>
      <c r="EXV170" s="205"/>
      <c r="EXW170" s="205"/>
      <c r="EXX170" s="205"/>
      <c r="EXY170" s="205"/>
      <c r="EXZ170" s="205"/>
      <c r="EYA170" s="205"/>
      <c r="EYB170" s="205"/>
      <c r="EYC170" s="205"/>
      <c r="EYD170" s="205"/>
      <c r="EYE170" s="205"/>
      <c r="EYF170" s="205"/>
      <c r="EYG170" s="205"/>
      <c r="EYH170" s="205"/>
      <c r="EYI170" s="205"/>
      <c r="EYJ170" s="205"/>
      <c r="EYK170" s="205"/>
      <c r="EYL170" s="205"/>
      <c r="EYM170" s="205"/>
      <c r="EYN170" s="205"/>
      <c r="EYO170" s="205"/>
      <c r="EYP170" s="205"/>
      <c r="EYQ170" s="205"/>
      <c r="EYR170" s="205"/>
      <c r="EYS170" s="205"/>
      <c r="EYT170" s="205"/>
      <c r="EYU170" s="205"/>
      <c r="EYV170" s="205"/>
      <c r="EYW170" s="205"/>
      <c r="EYX170" s="205"/>
      <c r="EYY170" s="205"/>
      <c r="EYZ170" s="205"/>
      <c r="EZA170" s="205"/>
      <c r="EZB170" s="205"/>
      <c r="EZC170" s="205"/>
      <c r="EZD170" s="205"/>
      <c r="EZE170" s="205"/>
      <c r="EZF170" s="205"/>
      <c r="EZG170" s="205"/>
      <c r="EZH170" s="205"/>
      <c r="EZI170" s="205"/>
      <c r="EZJ170" s="205"/>
      <c r="EZK170" s="205"/>
      <c r="EZL170" s="205"/>
      <c r="EZM170" s="205"/>
      <c r="EZN170" s="205"/>
      <c r="EZO170" s="205"/>
      <c r="EZP170" s="205"/>
      <c r="EZQ170" s="205"/>
      <c r="EZR170" s="205"/>
      <c r="EZS170" s="205"/>
      <c r="EZT170" s="205"/>
      <c r="EZU170" s="205"/>
      <c r="EZV170" s="205"/>
      <c r="EZW170" s="205"/>
      <c r="EZX170" s="205"/>
      <c r="EZY170" s="205"/>
      <c r="EZZ170" s="205"/>
      <c r="FAA170" s="205"/>
      <c r="FAB170" s="205"/>
      <c r="FAC170" s="205"/>
      <c r="FAD170" s="205"/>
      <c r="FAE170" s="205"/>
      <c r="FAF170" s="205"/>
      <c r="FAG170" s="205"/>
      <c r="FAH170" s="205"/>
      <c r="FAI170" s="205"/>
      <c r="FAJ170" s="205"/>
      <c r="FAK170" s="205"/>
      <c r="FAL170" s="205"/>
      <c r="FAM170" s="205"/>
      <c r="FAN170" s="205"/>
      <c r="FAO170" s="205"/>
      <c r="FAP170" s="205"/>
      <c r="FAQ170" s="205"/>
      <c r="FAR170" s="205"/>
      <c r="FAS170" s="205"/>
      <c r="FAT170" s="205"/>
      <c r="FAU170" s="205"/>
      <c r="FAV170" s="205"/>
      <c r="FAW170" s="205"/>
      <c r="FAX170" s="205"/>
      <c r="FAY170" s="205"/>
      <c r="FAZ170" s="205"/>
      <c r="FBA170" s="205"/>
      <c r="FBB170" s="205"/>
      <c r="FBC170" s="205"/>
      <c r="FBD170" s="205"/>
      <c r="FBE170" s="205"/>
      <c r="FBF170" s="205"/>
      <c r="FBG170" s="205"/>
      <c r="FBH170" s="205"/>
      <c r="FBI170" s="205"/>
      <c r="FBJ170" s="205"/>
      <c r="FBK170" s="205"/>
      <c r="FBL170" s="205"/>
      <c r="FBM170" s="205"/>
      <c r="FBN170" s="205"/>
      <c r="FBO170" s="205"/>
      <c r="FBP170" s="205"/>
      <c r="FBQ170" s="205"/>
      <c r="FBR170" s="205"/>
      <c r="FBS170" s="205"/>
      <c r="FBT170" s="205"/>
      <c r="FBU170" s="205"/>
      <c r="FBV170" s="205"/>
      <c r="FBW170" s="205"/>
      <c r="FBX170" s="205"/>
      <c r="FBY170" s="205"/>
      <c r="FBZ170" s="205"/>
      <c r="FCA170" s="205"/>
      <c r="FCB170" s="205"/>
      <c r="FCC170" s="205"/>
      <c r="FCD170" s="205"/>
      <c r="FCE170" s="205"/>
      <c r="FCF170" s="205"/>
      <c r="FCG170" s="205"/>
      <c r="FCH170" s="205"/>
      <c r="FCI170" s="205"/>
      <c r="FCJ170" s="205"/>
      <c r="FCK170" s="205"/>
      <c r="FCL170" s="205"/>
      <c r="FCM170" s="205"/>
      <c r="FCN170" s="205"/>
      <c r="FCO170" s="205"/>
      <c r="FCP170" s="205"/>
      <c r="FCQ170" s="205"/>
      <c r="FCR170" s="205"/>
      <c r="FCS170" s="205"/>
      <c r="FCT170" s="205"/>
      <c r="FCU170" s="205"/>
      <c r="FCV170" s="205"/>
      <c r="FCW170" s="205"/>
      <c r="FCX170" s="205"/>
      <c r="FCY170" s="205"/>
      <c r="FCZ170" s="205"/>
      <c r="FDA170" s="205"/>
      <c r="FDB170" s="205"/>
      <c r="FDC170" s="205"/>
      <c r="FDD170" s="205"/>
      <c r="FDE170" s="205"/>
      <c r="FDF170" s="205"/>
      <c r="FDG170" s="205"/>
      <c r="FDH170" s="205"/>
      <c r="FDI170" s="205"/>
      <c r="FDJ170" s="205"/>
      <c r="FDK170" s="205"/>
      <c r="FDL170" s="205"/>
      <c r="FDM170" s="205"/>
      <c r="FDN170" s="205"/>
      <c r="FDO170" s="205"/>
      <c r="FDP170" s="205"/>
      <c r="FDQ170" s="205"/>
      <c r="FDR170" s="205"/>
      <c r="FDS170" s="205"/>
      <c r="FDT170" s="205"/>
      <c r="FDU170" s="205"/>
      <c r="FDV170" s="205"/>
      <c r="FDW170" s="205"/>
      <c r="FDX170" s="205"/>
      <c r="FDY170" s="205"/>
      <c r="FDZ170" s="205"/>
      <c r="FEA170" s="205"/>
      <c r="FEB170" s="205"/>
      <c r="FEC170" s="205"/>
      <c r="FED170" s="205"/>
      <c r="FEE170" s="205"/>
      <c r="FEF170" s="205"/>
      <c r="FEG170" s="205"/>
      <c r="FEH170" s="205"/>
      <c r="FEI170" s="205"/>
      <c r="FEJ170" s="205"/>
      <c r="FEK170" s="205"/>
      <c r="FEL170" s="205"/>
      <c r="FEM170" s="205"/>
      <c r="FEN170" s="205"/>
      <c r="FEO170" s="205"/>
      <c r="FEP170" s="205"/>
      <c r="FEQ170" s="205"/>
      <c r="FER170" s="205"/>
      <c r="FES170" s="205"/>
      <c r="FET170" s="205"/>
      <c r="FEU170" s="205"/>
      <c r="FEV170" s="205"/>
      <c r="FEW170" s="205"/>
      <c r="FEX170" s="205"/>
      <c r="FEY170" s="205"/>
      <c r="FEZ170" s="205"/>
      <c r="FFA170" s="205"/>
      <c r="FFB170" s="205"/>
      <c r="FFC170" s="205"/>
      <c r="FFD170" s="205"/>
      <c r="FFE170" s="205"/>
      <c r="FFF170" s="205"/>
      <c r="FFG170" s="205"/>
      <c r="FFH170" s="205"/>
      <c r="FFI170" s="205"/>
      <c r="FFJ170" s="205"/>
      <c r="FFK170" s="205"/>
      <c r="FFL170" s="205"/>
      <c r="FFM170" s="205"/>
      <c r="FFN170" s="205"/>
      <c r="FFO170" s="205"/>
      <c r="FFP170" s="205"/>
      <c r="FFQ170" s="205"/>
      <c r="FFR170" s="205"/>
      <c r="FFS170" s="205"/>
      <c r="FFT170" s="205"/>
      <c r="FFU170" s="205"/>
      <c r="FFV170" s="205"/>
      <c r="FFW170" s="205"/>
      <c r="FFX170" s="205"/>
      <c r="FFY170" s="205"/>
      <c r="FFZ170" s="205"/>
      <c r="FGA170" s="205"/>
      <c r="FGB170" s="205"/>
      <c r="FGC170" s="205"/>
      <c r="FGD170" s="205"/>
      <c r="FGE170" s="205"/>
      <c r="FGF170" s="205"/>
      <c r="FGG170" s="205"/>
      <c r="FGH170" s="205"/>
      <c r="FGI170" s="205"/>
      <c r="FGJ170" s="205"/>
      <c r="FGK170" s="205"/>
      <c r="FGL170" s="205"/>
      <c r="FGM170" s="205"/>
      <c r="FGN170" s="205"/>
      <c r="FGO170" s="205"/>
      <c r="FGP170" s="205"/>
      <c r="FGQ170" s="205"/>
      <c r="FGR170" s="205"/>
      <c r="FGS170" s="205"/>
      <c r="FGT170" s="205"/>
      <c r="FGU170" s="205"/>
      <c r="FGV170" s="205"/>
      <c r="FGW170" s="205"/>
      <c r="FGX170" s="205"/>
      <c r="FGY170" s="205"/>
      <c r="FGZ170" s="205"/>
      <c r="FHA170" s="205"/>
      <c r="FHB170" s="205"/>
      <c r="FHC170" s="205"/>
      <c r="FHD170" s="205"/>
      <c r="FHE170" s="205"/>
      <c r="FHF170" s="205"/>
      <c r="FHG170" s="205"/>
      <c r="FHH170" s="205"/>
      <c r="FHI170" s="205"/>
      <c r="FHJ170" s="205"/>
      <c r="FHK170" s="205"/>
      <c r="FHL170" s="205"/>
      <c r="FHM170" s="205"/>
      <c r="FHN170" s="205"/>
      <c r="FHO170" s="205"/>
      <c r="FHP170" s="205"/>
      <c r="FHQ170" s="205"/>
      <c r="FHR170" s="205"/>
      <c r="FHS170" s="205"/>
      <c r="FHT170" s="205"/>
      <c r="FHU170" s="205"/>
      <c r="FHV170" s="205"/>
      <c r="FHW170" s="205"/>
      <c r="FHX170" s="205"/>
      <c r="FHY170" s="205"/>
      <c r="FHZ170" s="205"/>
      <c r="FIA170" s="205"/>
      <c r="FIB170" s="205"/>
      <c r="FIC170" s="205"/>
      <c r="FID170" s="205"/>
      <c r="FIE170" s="205"/>
      <c r="FIF170" s="205"/>
      <c r="FIG170" s="205"/>
      <c r="FIH170" s="205"/>
      <c r="FII170" s="205"/>
      <c r="FIJ170" s="205"/>
      <c r="FIK170" s="205"/>
      <c r="FIL170" s="205"/>
      <c r="FIM170" s="205"/>
      <c r="FIN170" s="205"/>
      <c r="FIO170" s="205"/>
      <c r="FIP170" s="205"/>
      <c r="FIQ170" s="205"/>
      <c r="FIR170" s="205"/>
      <c r="FIS170" s="205"/>
      <c r="FIT170" s="205"/>
      <c r="FIU170" s="205"/>
      <c r="FIV170" s="205"/>
      <c r="FIW170" s="205"/>
      <c r="FIX170" s="205"/>
      <c r="FIY170" s="205"/>
      <c r="FIZ170" s="205"/>
      <c r="FJA170" s="205"/>
      <c r="FJB170" s="205"/>
      <c r="FJC170" s="205"/>
      <c r="FJD170" s="205"/>
      <c r="FJE170" s="205"/>
      <c r="FJF170" s="205"/>
      <c r="FJG170" s="205"/>
      <c r="FJH170" s="205"/>
      <c r="FJI170" s="205"/>
      <c r="FJJ170" s="205"/>
      <c r="FJK170" s="205"/>
      <c r="FJL170" s="205"/>
      <c r="FJM170" s="205"/>
      <c r="FJN170" s="205"/>
      <c r="FJO170" s="205"/>
      <c r="FJP170" s="205"/>
      <c r="FJQ170" s="205"/>
      <c r="FJR170" s="205"/>
      <c r="FJS170" s="205"/>
      <c r="FJT170" s="205"/>
      <c r="FJU170" s="205"/>
      <c r="FJV170" s="205"/>
      <c r="FJW170" s="205"/>
      <c r="FJX170" s="205"/>
      <c r="FJY170" s="205"/>
      <c r="FJZ170" s="205"/>
      <c r="FKA170" s="205"/>
      <c r="FKB170" s="205"/>
      <c r="FKC170" s="205"/>
      <c r="FKD170" s="205"/>
      <c r="FKE170" s="205"/>
      <c r="FKF170" s="205"/>
      <c r="FKG170" s="205"/>
      <c r="FKH170" s="205"/>
      <c r="FKI170" s="205"/>
      <c r="FKJ170" s="205"/>
      <c r="FKK170" s="205"/>
      <c r="FKL170" s="205"/>
      <c r="FKM170" s="205"/>
      <c r="FKN170" s="205"/>
      <c r="FKO170" s="205"/>
      <c r="FKP170" s="205"/>
      <c r="FKQ170" s="205"/>
      <c r="FKR170" s="205"/>
      <c r="FKS170" s="205"/>
      <c r="FKT170" s="205"/>
      <c r="FKU170" s="205"/>
      <c r="FKV170" s="205"/>
      <c r="FKW170" s="205"/>
      <c r="FKX170" s="205"/>
      <c r="FKY170" s="205"/>
      <c r="FKZ170" s="205"/>
      <c r="FLA170" s="205"/>
      <c r="FLB170" s="205"/>
      <c r="FLC170" s="205"/>
      <c r="FLD170" s="205"/>
      <c r="FLE170" s="205"/>
      <c r="FLF170" s="205"/>
      <c r="FLG170" s="205"/>
      <c r="FLH170" s="205"/>
      <c r="FLI170" s="205"/>
      <c r="FLJ170" s="205"/>
      <c r="FLK170" s="205"/>
      <c r="FLL170" s="205"/>
      <c r="FLM170" s="205"/>
      <c r="FLN170" s="205"/>
      <c r="FLO170" s="205"/>
      <c r="FLP170" s="205"/>
      <c r="FLQ170" s="205"/>
      <c r="FLR170" s="205"/>
      <c r="FLS170" s="205"/>
      <c r="FLT170" s="205"/>
      <c r="FLU170" s="205"/>
      <c r="FLV170" s="205"/>
      <c r="FLW170" s="205"/>
      <c r="FLX170" s="205"/>
      <c r="FLY170" s="205"/>
      <c r="FLZ170" s="205"/>
      <c r="FMA170" s="205"/>
      <c r="FMB170" s="205"/>
      <c r="FMC170" s="205"/>
      <c r="FMD170" s="205"/>
      <c r="FME170" s="205"/>
      <c r="FMF170" s="205"/>
      <c r="FMG170" s="205"/>
      <c r="FMH170" s="205"/>
      <c r="FMI170" s="205"/>
      <c r="FMJ170" s="205"/>
      <c r="FMK170" s="205"/>
      <c r="FML170" s="205"/>
      <c r="FMM170" s="205"/>
      <c r="FMN170" s="205"/>
      <c r="FMO170" s="205"/>
      <c r="FMP170" s="205"/>
      <c r="FMQ170" s="205"/>
      <c r="FMR170" s="205"/>
      <c r="FMS170" s="205"/>
      <c r="FMT170" s="205"/>
      <c r="FMU170" s="205"/>
      <c r="FMV170" s="205"/>
      <c r="FMW170" s="205"/>
      <c r="FMX170" s="205"/>
      <c r="FMY170" s="205"/>
      <c r="FMZ170" s="205"/>
      <c r="FNA170" s="205"/>
      <c r="FNB170" s="205"/>
      <c r="FNC170" s="205"/>
      <c r="FND170" s="205"/>
      <c r="FNE170" s="205"/>
      <c r="FNF170" s="205"/>
      <c r="FNG170" s="205"/>
      <c r="FNH170" s="205"/>
      <c r="FNI170" s="205"/>
      <c r="FNJ170" s="205"/>
      <c r="FNK170" s="205"/>
      <c r="FNL170" s="205"/>
      <c r="FNM170" s="205"/>
      <c r="FNN170" s="205"/>
      <c r="FNO170" s="205"/>
      <c r="FNP170" s="205"/>
      <c r="FNQ170" s="205"/>
      <c r="FNR170" s="205"/>
      <c r="FNS170" s="205"/>
      <c r="FNT170" s="205"/>
      <c r="FNU170" s="205"/>
      <c r="FNV170" s="205"/>
      <c r="FNW170" s="205"/>
      <c r="FNX170" s="205"/>
      <c r="FNY170" s="205"/>
      <c r="FNZ170" s="205"/>
      <c r="FOA170" s="205"/>
      <c r="FOB170" s="205"/>
      <c r="FOC170" s="205"/>
      <c r="FOD170" s="205"/>
      <c r="FOE170" s="205"/>
      <c r="FOF170" s="205"/>
      <c r="FOG170" s="205"/>
      <c r="FOH170" s="205"/>
      <c r="FOI170" s="205"/>
      <c r="FOJ170" s="205"/>
      <c r="FOK170" s="205"/>
      <c r="FOL170" s="205"/>
      <c r="FOM170" s="205"/>
      <c r="FON170" s="205"/>
      <c r="FOO170" s="205"/>
      <c r="FOP170" s="205"/>
      <c r="FOQ170" s="205"/>
      <c r="FOR170" s="205"/>
      <c r="FOS170" s="205"/>
      <c r="FOT170" s="205"/>
      <c r="FOU170" s="205"/>
      <c r="FOV170" s="205"/>
      <c r="FOW170" s="205"/>
      <c r="FOX170" s="205"/>
      <c r="FOY170" s="205"/>
      <c r="FOZ170" s="205"/>
      <c r="FPA170" s="205"/>
      <c r="FPB170" s="205"/>
      <c r="FPC170" s="205"/>
      <c r="FPD170" s="205"/>
      <c r="FPE170" s="205"/>
      <c r="FPF170" s="205"/>
      <c r="FPG170" s="205"/>
      <c r="FPH170" s="205"/>
      <c r="FPI170" s="205"/>
      <c r="FPJ170" s="205"/>
      <c r="FPK170" s="205"/>
      <c r="FPL170" s="205"/>
      <c r="FPM170" s="205"/>
      <c r="FPN170" s="205"/>
      <c r="FPO170" s="205"/>
      <c r="FPP170" s="205"/>
      <c r="FPQ170" s="205"/>
      <c r="FPR170" s="205"/>
      <c r="FPS170" s="205"/>
      <c r="FPT170" s="205"/>
      <c r="FPU170" s="205"/>
      <c r="FPV170" s="205"/>
      <c r="FPW170" s="205"/>
      <c r="FPX170" s="205"/>
      <c r="FPY170" s="205"/>
      <c r="FPZ170" s="205"/>
      <c r="FQA170" s="205"/>
      <c r="FQB170" s="205"/>
      <c r="FQC170" s="205"/>
      <c r="FQD170" s="205"/>
      <c r="FQE170" s="205"/>
      <c r="FQF170" s="205"/>
      <c r="FQG170" s="205"/>
      <c r="FQH170" s="205"/>
      <c r="FQI170" s="205"/>
      <c r="FQJ170" s="205"/>
      <c r="FQK170" s="205"/>
      <c r="FQL170" s="205"/>
      <c r="FQM170" s="205"/>
      <c r="FQN170" s="205"/>
      <c r="FQO170" s="205"/>
      <c r="FQP170" s="205"/>
      <c r="FQQ170" s="205"/>
      <c r="FQR170" s="205"/>
      <c r="FQS170" s="205"/>
      <c r="FQT170" s="205"/>
      <c r="FQU170" s="205"/>
      <c r="FQV170" s="205"/>
      <c r="FQW170" s="205"/>
      <c r="FQX170" s="205"/>
      <c r="FQY170" s="205"/>
      <c r="FQZ170" s="205"/>
      <c r="FRA170" s="205"/>
      <c r="FRB170" s="205"/>
      <c r="FRC170" s="205"/>
      <c r="FRD170" s="205"/>
      <c r="FRE170" s="205"/>
      <c r="FRF170" s="205"/>
      <c r="FRG170" s="205"/>
      <c r="FRH170" s="205"/>
      <c r="FRI170" s="205"/>
      <c r="FRJ170" s="205"/>
      <c r="FRK170" s="205"/>
      <c r="FRL170" s="205"/>
      <c r="FRM170" s="205"/>
      <c r="FRN170" s="205"/>
      <c r="FRO170" s="205"/>
      <c r="FRP170" s="205"/>
      <c r="FRQ170" s="205"/>
      <c r="FRR170" s="205"/>
      <c r="FRS170" s="205"/>
      <c r="FRT170" s="205"/>
      <c r="FRU170" s="205"/>
      <c r="FRV170" s="205"/>
      <c r="FRW170" s="205"/>
      <c r="FRX170" s="205"/>
      <c r="FRY170" s="205"/>
      <c r="FRZ170" s="205"/>
      <c r="FSA170" s="205"/>
      <c r="FSB170" s="205"/>
      <c r="FSC170" s="205"/>
      <c r="FSD170" s="205"/>
      <c r="FSE170" s="205"/>
      <c r="FSF170" s="205"/>
      <c r="FSG170" s="205"/>
      <c r="FSH170" s="205"/>
      <c r="FSI170" s="205"/>
      <c r="FSJ170" s="205"/>
      <c r="FSK170" s="205"/>
      <c r="FSL170" s="205"/>
      <c r="FSM170" s="205"/>
      <c r="FSN170" s="205"/>
      <c r="FSO170" s="205"/>
      <c r="FSP170" s="205"/>
      <c r="FSQ170" s="205"/>
      <c r="FSR170" s="205"/>
      <c r="FSS170" s="205"/>
      <c r="FST170" s="205"/>
      <c r="FSU170" s="205"/>
      <c r="FSV170" s="205"/>
      <c r="FSW170" s="205"/>
      <c r="FSX170" s="205"/>
      <c r="FSY170" s="205"/>
      <c r="FSZ170" s="205"/>
      <c r="FTA170" s="205"/>
      <c r="FTB170" s="205"/>
      <c r="FTC170" s="205"/>
      <c r="FTD170" s="205"/>
      <c r="FTE170" s="205"/>
      <c r="FTF170" s="205"/>
      <c r="FTG170" s="205"/>
      <c r="FTH170" s="205"/>
      <c r="FTI170" s="205"/>
      <c r="FTJ170" s="205"/>
      <c r="FTK170" s="205"/>
      <c r="FTL170" s="205"/>
      <c r="FTM170" s="205"/>
      <c r="FTN170" s="205"/>
      <c r="FTO170" s="205"/>
      <c r="FTP170" s="205"/>
      <c r="FTQ170" s="205"/>
      <c r="FTR170" s="205"/>
      <c r="FTS170" s="205"/>
      <c r="FTT170" s="205"/>
      <c r="FTU170" s="205"/>
      <c r="FTV170" s="205"/>
      <c r="FTW170" s="205"/>
      <c r="FTX170" s="205"/>
      <c r="FTY170" s="205"/>
      <c r="FTZ170" s="205"/>
      <c r="FUA170" s="205"/>
      <c r="FUB170" s="205"/>
      <c r="FUC170" s="205"/>
      <c r="FUD170" s="205"/>
      <c r="FUE170" s="205"/>
      <c r="FUF170" s="205"/>
      <c r="FUG170" s="205"/>
      <c r="FUH170" s="205"/>
      <c r="FUI170" s="205"/>
      <c r="FUJ170" s="205"/>
      <c r="FUK170" s="205"/>
      <c r="FUL170" s="205"/>
      <c r="FUM170" s="205"/>
      <c r="FUN170" s="205"/>
      <c r="FUO170" s="205"/>
      <c r="FUP170" s="205"/>
      <c r="FUQ170" s="205"/>
      <c r="FUR170" s="205"/>
      <c r="FUS170" s="205"/>
      <c r="FUT170" s="205"/>
      <c r="FUU170" s="205"/>
      <c r="FUV170" s="205"/>
      <c r="FUW170" s="205"/>
      <c r="FUX170" s="205"/>
      <c r="FUY170" s="205"/>
      <c r="FUZ170" s="205"/>
      <c r="FVA170" s="205"/>
      <c r="FVB170" s="205"/>
      <c r="FVC170" s="205"/>
      <c r="FVD170" s="205"/>
      <c r="FVE170" s="205"/>
      <c r="FVF170" s="205"/>
      <c r="FVG170" s="205"/>
      <c r="FVH170" s="205"/>
      <c r="FVI170" s="205"/>
      <c r="FVJ170" s="205"/>
      <c r="FVK170" s="205"/>
      <c r="FVL170" s="205"/>
      <c r="FVM170" s="205"/>
      <c r="FVN170" s="205"/>
      <c r="FVO170" s="205"/>
      <c r="FVP170" s="205"/>
      <c r="FVQ170" s="205"/>
      <c r="FVR170" s="205"/>
      <c r="FVS170" s="205"/>
      <c r="FVT170" s="205"/>
      <c r="FVU170" s="205"/>
      <c r="FVV170" s="205"/>
      <c r="FVW170" s="205"/>
      <c r="FVX170" s="205"/>
      <c r="FVY170" s="205"/>
      <c r="FVZ170" s="205"/>
      <c r="FWA170" s="205"/>
      <c r="FWB170" s="205"/>
      <c r="FWC170" s="205"/>
      <c r="FWD170" s="205"/>
      <c r="FWE170" s="205"/>
      <c r="FWF170" s="205"/>
      <c r="FWG170" s="205"/>
      <c r="FWH170" s="205"/>
      <c r="FWI170" s="205"/>
      <c r="FWJ170" s="205"/>
      <c r="FWK170" s="205"/>
      <c r="FWL170" s="205"/>
      <c r="FWM170" s="205"/>
      <c r="FWN170" s="205"/>
      <c r="FWO170" s="205"/>
      <c r="FWP170" s="205"/>
      <c r="FWQ170" s="205"/>
      <c r="FWR170" s="205"/>
      <c r="FWS170" s="205"/>
      <c r="FWT170" s="205"/>
      <c r="FWU170" s="205"/>
      <c r="FWV170" s="205"/>
      <c r="FWW170" s="205"/>
      <c r="FWX170" s="205"/>
      <c r="FWY170" s="205"/>
      <c r="FWZ170" s="205"/>
      <c r="FXA170" s="205"/>
      <c r="FXB170" s="205"/>
      <c r="FXC170" s="205"/>
      <c r="FXD170" s="205"/>
      <c r="FXE170" s="205"/>
      <c r="FXF170" s="205"/>
      <c r="FXG170" s="205"/>
      <c r="FXH170" s="205"/>
      <c r="FXI170" s="205"/>
      <c r="FXJ170" s="205"/>
      <c r="FXK170" s="205"/>
      <c r="FXL170" s="205"/>
      <c r="FXM170" s="205"/>
      <c r="FXN170" s="205"/>
      <c r="FXO170" s="205"/>
      <c r="FXP170" s="205"/>
      <c r="FXQ170" s="205"/>
      <c r="FXR170" s="205"/>
      <c r="FXS170" s="205"/>
      <c r="FXT170" s="205"/>
      <c r="FXU170" s="205"/>
      <c r="FXV170" s="205"/>
      <c r="FXW170" s="205"/>
      <c r="FXX170" s="205"/>
      <c r="FXY170" s="205"/>
      <c r="FXZ170" s="205"/>
      <c r="FYA170" s="205"/>
      <c r="FYB170" s="205"/>
      <c r="FYC170" s="205"/>
      <c r="FYD170" s="205"/>
      <c r="FYE170" s="205"/>
      <c r="FYF170" s="205"/>
      <c r="FYG170" s="205"/>
      <c r="FYH170" s="205"/>
      <c r="FYI170" s="205"/>
      <c r="FYJ170" s="205"/>
      <c r="FYK170" s="205"/>
      <c r="FYL170" s="205"/>
      <c r="FYM170" s="205"/>
      <c r="FYN170" s="205"/>
      <c r="FYO170" s="205"/>
      <c r="FYP170" s="205"/>
      <c r="FYQ170" s="205"/>
      <c r="FYR170" s="205"/>
      <c r="FYS170" s="205"/>
      <c r="FYT170" s="205"/>
      <c r="FYU170" s="205"/>
      <c r="FYV170" s="205"/>
      <c r="FYW170" s="205"/>
      <c r="FYX170" s="205"/>
      <c r="FYY170" s="205"/>
      <c r="FYZ170" s="205"/>
      <c r="FZA170" s="205"/>
      <c r="FZB170" s="205"/>
      <c r="FZC170" s="205"/>
      <c r="FZD170" s="205"/>
      <c r="FZE170" s="205"/>
      <c r="FZF170" s="205"/>
      <c r="FZG170" s="205"/>
      <c r="FZH170" s="205"/>
      <c r="FZI170" s="205"/>
      <c r="FZJ170" s="205"/>
      <c r="FZK170" s="205"/>
      <c r="FZL170" s="205"/>
      <c r="FZM170" s="205"/>
      <c r="FZN170" s="205"/>
      <c r="FZO170" s="205"/>
      <c r="FZP170" s="205"/>
      <c r="FZQ170" s="205"/>
      <c r="FZR170" s="205"/>
      <c r="FZS170" s="205"/>
      <c r="FZT170" s="205"/>
      <c r="FZU170" s="205"/>
      <c r="FZV170" s="205"/>
      <c r="FZW170" s="205"/>
      <c r="FZX170" s="205"/>
      <c r="FZY170" s="205"/>
      <c r="FZZ170" s="205"/>
      <c r="GAA170" s="205"/>
      <c r="GAB170" s="205"/>
      <c r="GAC170" s="205"/>
      <c r="GAD170" s="205"/>
      <c r="GAE170" s="205"/>
      <c r="GAF170" s="205"/>
      <c r="GAG170" s="205"/>
      <c r="GAH170" s="205"/>
      <c r="GAI170" s="205"/>
      <c r="GAJ170" s="205"/>
      <c r="GAK170" s="205"/>
      <c r="GAL170" s="205"/>
      <c r="GAM170" s="205"/>
      <c r="GAN170" s="205"/>
      <c r="GAO170" s="205"/>
      <c r="GAP170" s="205"/>
      <c r="GAQ170" s="205"/>
      <c r="GAR170" s="205"/>
      <c r="GAS170" s="205"/>
      <c r="GAT170" s="205"/>
      <c r="GAU170" s="205"/>
      <c r="GAV170" s="205"/>
      <c r="GAW170" s="205"/>
      <c r="GAX170" s="205"/>
      <c r="GAY170" s="205"/>
      <c r="GAZ170" s="205"/>
      <c r="GBA170" s="205"/>
      <c r="GBB170" s="205"/>
      <c r="GBC170" s="205"/>
      <c r="GBD170" s="205"/>
      <c r="GBE170" s="205"/>
      <c r="GBF170" s="205"/>
      <c r="GBG170" s="205"/>
      <c r="GBH170" s="205"/>
      <c r="GBI170" s="205"/>
      <c r="GBJ170" s="205"/>
      <c r="GBK170" s="205"/>
      <c r="GBL170" s="205"/>
      <c r="GBM170" s="205"/>
      <c r="GBN170" s="205"/>
      <c r="GBO170" s="205"/>
      <c r="GBP170" s="205"/>
      <c r="GBQ170" s="205"/>
      <c r="GBR170" s="205"/>
      <c r="GBS170" s="205"/>
      <c r="GBT170" s="205"/>
      <c r="GBU170" s="205"/>
      <c r="GBV170" s="205"/>
      <c r="GBW170" s="205"/>
      <c r="GBX170" s="205"/>
      <c r="GBY170" s="205"/>
      <c r="GBZ170" s="205"/>
      <c r="GCA170" s="205"/>
      <c r="GCB170" s="205"/>
      <c r="GCC170" s="205"/>
      <c r="GCD170" s="205"/>
      <c r="GCE170" s="205"/>
      <c r="GCF170" s="205"/>
      <c r="GCG170" s="205"/>
      <c r="GCH170" s="205"/>
      <c r="GCI170" s="205"/>
      <c r="GCJ170" s="205"/>
      <c r="GCK170" s="205"/>
      <c r="GCL170" s="205"/>
      <c r="GCM170" s="205"/>
      <c r="GCN170" s="205"/>
      <c r="GCO170" s="205"/>
      <c r="GCP170" s="205"/>
      <c r="GCQ170" s="205"/>
      <c r="GCR170" s="205"/>
      <c r="GCS170" s="205"/>
      <c r="GCT170" s="205"/>
      <c r="GCU170" s="205"/>
      <c r="GCV170" s="205"/>
      <c r="GCW170" s="205"/>
      <c r="GCX170" s="205"/>
      <c r="GCY170" s="205"/>
      <c r="GCZ170" s="205"/>
      <c r="GDA170" s="205"/>
      <c r="GDB170" s="205"/>
      <c r="GDC170" s="205"/>
      <c r="GDD170" s="205"/>
      <c r="GDE170" s="205"/>
      <c r="GDF170" s="205"/>
      <c r="GDG170" s="205"/>
      <c r="GDH170" s="205"/>
      <c r="GDI170" s="205"/>
      <c r="GDJ170" s="205"/>
      <c r="GDK170" s="205"/>
      <c r="GDL170" s="205"/>
      <c r="GDM170" s="205"/>
      <c r="GDN170" s="205"/>
      <c r="GDO170" s="205"/>
      <c r="GDP170" s="205"/>
      <c r="GDQ170" s="205"/>
      <c r="GDR170" s="205"/>
      <c r="GDS170" s="205"/>
      <c r="GDT170" s="205"/>
      <c r="GDU170" s="205"/>
      <c r="GDV170" s="205"/>
      <c r="GDW170" s="205"/>
      <c r="GDX170" s="205"/>
      <c r="GDY170" s="205"/>
      <c r="GDZ170" s="205"/>
      <c r="GEA170" s="205"/>
      <c r="GEB170" s="205"/>
      <c r="GEC170" s="205"/>
      <c r="GED170" s="205"/>
      <c r="GEE170" s="205"/>
      <c r="GEF170" s="205"/>
      <c r="GEG170" s="205"/>
      <c r="GEH170" s="205"/>
      <c r="GEI170" s="205"/>
      <c r="GEJ170" s="205"/>
      <c r="GEK170" s="205"/>
      <c r="GEL170" s="205"/>
      <c r="GEM170" s="205"/>
      <c r="GEN170" s="205"/>
      <c r="GEO170" s="205"/>
      <c r="GEP170" s="205"/>
      <c r="GEQ170" s="205"/>
      <c r="GER170" s="205"/>
      <c r="GES170" s="205"/>
      <c r="GET170" s="205"/>
      <c r="GEU170" s="205"/>
      <c r="GEV170" s="205"/>
      <c r="GEW170" s="205"/>
      <c r="GEX170" s="205"/>
      <c r="GEY170" s="205"/>
      <c r="GEZ170" s="205"/>
      <c r="GFA170" s="205"/>
      <c r="GFB170" s="205"/>
      <c r="GFC170" s="205"/>
      <c r="GFD170" s="205"/>
      <c r="GFE170" s="205"/>
      <c r="GFF170" s="205"/>
      <c r="GFG170" s="205"/>
      <c r="GFH170" s="205"/>
      <c r="GFI170" s="205"/>
      <c r="GFJ170" s="205"/>
      <c r="GFK170" s="205"/>
      <c r="GFL170" s="205"/>
      <c r="GFM170" s="205"/>
      <c r="GFN170" s="205"/>
      <c r="GFO170" s="205"/>
      <c r="GFP170" s="205"/>
      <c r="GFQ170" s="205"/>
      <c r="GFR170" s="205"/>
      <c r="GFS170" s="205"/>
      <c r="GFT170" s="205"/>
      <c r="GFU170" s="205"/>
      <c r="GFV170" s="205"/>
      <c r="GFW170" s="205"/>
      <c r="GFX170" s="205"/>
      <c r="GFY170" s="205"/>
      <c r="GFZ170" s="205"/>
      <c r="GGA170" s="205"/>
      <c r="GGB170" s="205"/>
      <c r="GGC170" s="205"/>
      <c r="GGD170" s="205"/>
      <c r="GGE170" s="205"/>
      <c r="GGF170" s="205"/>
      <c r="GGG170" s="205"/>
      <c r="GGH170" s="205"/>
      <c r="GGI170" s="205"/>
      <c r="GGJ170" s="205"/>
      <c r="GGK170" s="205"/>
      <c r="GGL170" s="205"/>
      <c r="GGM170" s="205"/>
      <c r="GGN170" s="205"/>
      <c r="GGO170" s="205"/>
      <c r="GGP170" s="205"/>
      <c r="GGQ170" s="205"/>
      <c r="GGR170" s="205"/>
      <c r="GGS170" s="205"/>
      <c r="GGT170" s="205"/>
      <c r="GGU170" s="205"/>
      <c r="GGV170" s="205"/>
      <c r="GGW170" s="205"/>
      <c r="GGX170" s="205"/>
      <c r="GGY170" s="205"/>
      <c r="GGZ170" s="205"/>
      <c r="GHA170" s="205"/>
      <c r="GHB170" s="205"/>
      <c r="GHC170" s="205"/>
      <c r="GHD170" s="205"/>
      <c r="GHE170" s="205"/>
      <c r="GHF170" s="205"/>
      <c r="GHG170" s="205"/>
      <c r="GHH170" s="205"/>
      <c r="GHI170" s="205"/>
      <c r="GHJ170" s="205"/>
      <c r="GHK170" s="205"/>
      <c r="GHL170" s="205"/>
      <c r="GHM170" s="205"/>
      <c r="GHN170" s="205"/>
      <c r="GHO170" s="205"/>
      <c r="GHP170" s="205"/>
      <c r="GHQ170" s="205"/>
      <c r="GHR170" s="205"/>
      <c r="GHS170" s="205"/>
      <c r="GHT170" s="205"/>
      <c r="GHU170" s="205"/>
      <c r="GHV170" s="205"/>
      <c r="GHW170" s="205"/>
      <c r="GHX170" s="205"/>
      <c r="GHY170" s="205"/>
      <c r="GHZ170" s="205"/>
      <c r="GIA170" s="205"/>
      <c r="GIB170" s="205"/>
      <c r="GIC170" s="205"/>
      <c r="GID170" s="205"/>
      <c r="GIE170" s="205"/>
      <c r="GIF170" s="205"/>
      <c r="GIG170" s="205"/>
      <c r="GIH170" s="205"/>
      <c r="GII170" s="205"/>
      <c r="GIJ170" s="205"/>
      <c r="GIK170" s="205"/>
      <c r="GIL170" s="205"/>
      <c r="GIM170" s="205"/>
      <c r="GIN170" s="205"/>
      <c r="GIO170" s="205"/>
      <c r="GIP170" s="205"/>
      <c r="GIQ170" s="205"/>
      <c r="GIR170" s="205"/>
      <c r="GIS170" s="205"/>
      <c r="GIT170" s="205"/>
      <c r="GIU170" s="205"/>
      <c r="GIV170" s="205"/>
      <c r="GIW170" s="205"/>
      <c r="GIX170" s="205"/>
      <c r="GIY170" s="205"/>
      <c r="GIZ170" s="205"/>
      <c r="GJA170" s="205"/>
      <c r="GJB170" s="205"/>
      <c r="GJC170" s="205"/>
      <c r="GJD170" s="205"/>
      <c r="GJE170" s="205"/>
      <c r="GJF170" s="205"/>
      <c r="GJG170" s="205"/>
      <c r="GJH170" s="205"/>
      <c r="GJI170" s="205"/>
      <c r="GJJ170" s="205"/>
      <c r="GJK170" s="205"/>
      <c r="GJL170" s="205"/>
      <c r="GJM170" s="205"/>
      <c r="GJN170" s="205"/>
      <c r="GJO170" s="205"/>
      <c r="GJP170" s="205"/>
      <c r="GJQ170" s="205"/>
      <c r="GJR170" s="205"/>
      <c r="GJS170" s="205"/>
      <c r="GJT170" s="205"/>
      <c r="GJU170" s="205"/>
      <c r="GJV170" s="205"/>
      <c r="GJW170" s="205"/>
      <c r="GJX170" s="205"/>
      <c r="GJY170" s="205"/>
      <c r="GJZ170" s="205"/>
      <c r="GKA170" s="205"/>
      <c r="GKB170" s="205"/>
      <c r="GKC170" s="205"/>
      <c r="GKD170" s="205"/>
      <c r="GKE170" s="205"/>
      <c r="GKF170" s="205"/>
      <c r="GKG170" s="205"/>
      <c r="GKH170" s="205"/>
      <c r="GKI170" s="205"/>
      <c r="GKJ170" s="205"/>
      <c r="GKK170" s="205"/>
      <c r="GKL170" s="205"/>
      <c r="GKM170" s="205"/>
      <c r="GKN170" s="205"/>
      <c r="GKO170" s="205"/>
      <c r="GKP170" s="205"/>
      <c r="GKQ170" s="205"/>
      <c r="GKR170" s="205"/>
      <c r="GKS170" s="205"/>
      <c r="GKT170" s="205"/>
      <c r="GKU170" s="205"/>
      <c r="GKV170" s="205"/>
      <c r="GKW170" s="205"/>
      <c r="GKX170" s="205"/>
      <c r="GKY170" s="205"/>
      <c r="GKZ170" s="205"/>
      <c r="GLA170" s="205"/>
      <c r="GLB170" s="205"/>
      <c r="GLC170" s="205"/>
      <c r="GLD170" s="205"/>
      <c r="GLE170" s="205"/>
      <c r="GLF170" s="205"/>
      <c r="GLG170" s="205"/>
      <c r="GLH170" s="205"/>
      <c r="GLI170" s="205"/>
      <c r="GLJ170" s="205"/>
      <c r="GLK170" s="205"/>
      <c r="GLL170" s="205"/>
      <c r="GLM170" s="205"/>
      <c r="GLN170" s="205"/>
      <c r="GLO170" s="205"/>
      <c r="GLP170" s="205"/>
      <c r="GLQ170" s="205"/>
      <c r="GLR170" s="205"/>
      <c r="GLS170" s="205"/>
      <c r="GLT170" s="205"/>
      <c r="GLU170" s="205"/>
      <c r="GLV170" s="205"/>
      <c r="GLW170" s="205"/>
      <c r="GLX170" s="205"/>
      <c r="GLY170" s="205"/>
      <c r="GLZ170" s="205"/>
      <c r="GMA170" s="205"/>
      <c r="GMB170" s="205"/>
      <c r="GMC170" s="205"/>
      <c r="GMD170" s="205"/>
      <c r="GME170" s="205"/>
      <c r="GMF170" s="205"/>
      <c r="GMG170" s="205"/>
      <c r="GMH170" s="205"/>
      <c r="GMI170" s="205"/>
      <c r="GMJ170" s="205"/>
      <c r="GMK170" s="205"/>
      <c r="GML170" s="205"/>
      <c r="GMM170" s="205"/>
      <c r="GMN170" s="205"/>
      <c r="GMO170" s="205"/>
      <c r="GMP170" s="205"/>
      <c r="GMQ170" s="205"/>
      <c r="GMR170" s="205"/>
      <c r="GMS170" s="205"/>
      <c r="GMT170" s="205"/>
      <c r="GMU170" s="205"/>
      <c r="GMV170" s="205"/>
      <c r="GMW170" s="205"/>
      <c r="GMX170" s="205"/>
      <c r="GMY170" s="205"/>
      <c r="GMZ170" s="205"/>
      <c r="GNA170" s="205"/>
      <c r="GNB170" s="205"/>
      <c r="GNC170" s="205"/>
      <c r="GND170" s="205"/>
      <c r="GNE170" s="205"/>
      <c r="GNF170" s="205"/>
      <c r="GNG170" s="205"/>
      <c r="GNH170" s="205"/>
      <c r="GNI170" s="205"/>
      <c r="GNJ170" s="205"/>
      <c r="GNK170" s="205"/>
      <c r="GNL170" s="205"/>
      <c r="GNM170" s="205"/>
      <c r="GNN170" s="205"/>
      <c r="GNO170" s="205"/>
      <c r="GNP170" s="205"/>
      <c r="GNQ170" s="205"/>
      <c r="GNR170" s="205"/>
      <c r="GNS170" s="205"/>
      <c r="GNT170" s="205"/>
      <c r="GNU170" s="205"/>
      <c r="GNV170" s="205"/>
      <c r="GNW170" s="205"/>
      <c r="GNX170" s="205"/>
      <c r="GNY170" s="205"/>
      <c r="GNZ170" s="205"/>
      <c r="GOA170" s="205"/>
      <c r="GOB170" s="205"/>
      <c r="GOC170" s="205"/>
      <c r="GOD170" s="205"/>
      <c r="GOE170" s="205"/>
      <c r="GOF170" s="205"/>
      <c r="GOG170" s="205"/>
      <c r="GOH170" s="205"/>
      <c r="GOI170" s="205"/>
      <c r="GOJ170" s="205"/>
      <c r="GOK170" s="205"/>
      <c r="GOL170" s="205"/>
      <c r="GOM170" s="205"/>
      <c r="GON170" s="205"/>
      <c r="GOO170" s="205"/>
      <c r="GOP170" s="205"/>
      <c r="GOQ170" s="205"/>
      <c r="GOR170" s="205"/>
      <c r="GOS170" s="205"/>
      <c r="GOT170" s="205"/>
      <c r="GOU170" s="205"/>
      <c r="GOV170" s="205"/>
      <c r="GOW170" s="205"/>
      <c r="GOX170" s="205"/>
      <c r="GOY170" s="205"/>
      <c r="GOZ170" s="205"/>
      <c r="GPA170" s="205"/>
      <c r="GPB170" s="205"/>
      <c r="GPC170" s="205"/>
      <c r="GPD170" s="205"/>
      <c r="GPE170" s="205"/>
      <c r="GPF170" s="205"/>
      <c r="GPG170" s="205"/>
      <c r="GPH170" s="205"/>
      <c r="GPI170" s="205"/>
      <c r="GPJ170" s="205"/>
      <c r="GPK170" s="205"/>
      <c r="GPL170" s="205"/>
      <c r="GPM170" s="205"/>
      <c r="GPN170" s="205"/>
      <c r="GPO170" s="205"/>
      <c r="GPP170" s="205"/>
      <c r="GPQ170" s="205"/>
      <c r="GPR170" s="205"/>
      <c r="GPS170" s="205"/>
      <c r="GPT170" s="205"/>
      <c r="GPU170" s="205"/>
      <c r="GPV170" s="205"/>
      <c r="GPW170" s="205"/>
      <c r="GPX170" s="205"/>
      <c r="GPY170" s="205"/>
      <c r="GPZ170" s="205"/>
      <c r="GQA170" s="205"/>
      <c r="GQB170" s="205"/>
      <c r="GQC170" s="205"/>
      <c r="GQD170" s="205"/>
      <c r="GQE170" s="205"/>
      <c r="GQF170" s="205"/>
      <c r="GQG170" s="205"/>
      <c r="GQH170" s="205"/>
      <c r="GQI170" s="205"/>
      <c r="GQJ170" s="205"/>
      <c r="GQK170" s="205"/>
      <c r="GQL170" s="205"/>
      <c r="GQM170" s="205"/>
      <c r="GQN170" s="205"/>
      <c r="GQO170" s="205"/>
      <c r="GQP170" s="205"/>
      <c r="GQQ170" s="205"/>
      <c r="GQR170" s="205"/>
      <c r="GQS170" s="205"/>
      <c r="GQT170" s="205"/>
      <c r="GQU170" s="205"/>
      <c r="GQV170" s="205"/>
      <c r="GQW170" s="205"/>
      <c r="GQX170" s="205"/>
      <c r="GQY170" s="205"/>
      <c r="GQZ170" s="205"/>
      <c r="GRA170" s="205"/>
      <c r="GRB170" s="205"/>
      <c r="GRC170" s="205"/>
      <c r="GRD170" s="205"/>
      <c r="GRE170" s="205"/>
      <c r="GRF170" s="205"/>
      <c r="GRG170" s="205"/>
      <c r="GRH170" s="205"/>
      <c r="GRI170" s="205"/>
      <c r="GRJ170" s="205"/>
      <c r="GRK170" s="205"/>
      <c r="GRL170" s="205"/>
      <c r="GRM170" s="205"/>
      <c r="GRN170" s="205"/>
      <c r="GRO170" s="205"/>
      <c r="GRP170" s="205"/>
      <c r="GRQ170" s="205"/>
      <c r="GRR170" s="205"/>
      <c r="GRS170" s="205"/>
      <c r="GRT170" s="205"/>
      <c r="GRU170" s="205"/>
      <c r="GRV170" s="205"/>
      <c r="GRW170" s="205"/>
      <c r="GRX170" s="205"/>
      <c r="GRY170" s="205"/>
      <c r="GRZ170" s="205"/>
      <c r="GSA170" s="205"/>
      <c r="GSB170" s="205"/>
      <c r="GSC170" s="205"/>
      <c r="GSD170" s="205"/>
      <c r="GSE170" s="205"/>
      <c r="GSF170" s="205"/>
      <c r="GSG170" s="205"/>
      <c r="GSH170" s="205"/>
      <c r="GSI170" s="205"/>
      <c r="GSJ170" s="205"/>
      <c r="GSK170" s="205"/>
      <c r="GSL170" s="205"/>
      <c r="GSM170" s="205"/>
      <c r="GSN170" s="205"/>
      <c r="GSO170" s="205"/>
      <c r="GSP170" s="205"/>
      <c r="GSQ170" s="205"/>
      <c r="GSR170" s="205"/>
      <c r="GSS170" s="205"/>
      <c r="GST170" s="205"/>
      <c r="GSU170" s="205"/>
      <c r="GSV170" s="205"/>
      <c r="GSW170" s="205"/>
      <c r="GSX170" s="205"/>
      <c r="GSY170" s="205"/>
      <c r="GSZ170" s="205"/>
      <c r="GTA170" s="205"/>
      <c r="GTB170" s="205"/>
      <c r="GTC170" s="205"/>
      <c r="GTD170" s="205"/>
      <c r="GTE170" s="205"/>
      <c r="GTF170" s="205"/>
      <c r="GTG170" s="205"/>
      <c r="GTH170" s="205"/>
      <c r="GTI170" s="205"/>
      <c r="GTJ170" s="205"/>
      <c r="GTK170" s="205"/>
      <c r="GTL170" s="205"/>
      <c r="GTM170" s="205"/>
      <c r="GTN170" s="205"/>
      <c r="GTO170" s="205"/>
      <c r="GTP170" s="205"/>
      <c r="GTQ170" s="205"/>
      <c r="GTR170" s="205"/>
      <c r="GTS170" s="205"/>
      <c r="GTT170" s="205"/>
      <c r="GTU170" s="205"/>
      <c r="GTV170" s="205"/>
      <c r="GTW170" s="205"/>
      <c r="GTX170" s="205"/>
      <c r="GTY170" s="205"/>
      <c r="GTZ170" s="205"/>
      <c r="GUA170" s="205"/>
      <c r="GUB170" s="205"/>
      <c r="GUC170" s="205"/>
      <c r="GUD170" s="205"/>
      <c r="GUE170" s="205"/>
      <c r="GUF170" s="205"/>
      <c r="GUG170" s="205"/>
      <c r="GUH170" s="205"/>
      <c r="GUI170" s="205"/>
      <c r="GUJ170" s="205"/>
      <c r="GUK170" s="205"/>
      <c r="GUL170" s="205"/>
      <c r="GUM170" s="205"/>
      <c r="GUN170" s="205"/>
      <c r="GUO170" s="205"/>
      <c r="GUP170" s="205"/>
      <c r="GUQ170" s="205"/>
      <c r="GUR170" s="205"/>
      <c r="GUS170" s="205"/>
      <c r="GUT170" s="205"/>
      <c r="GUU170" s="205"/>
      <c r="GUV170" s="205"/>
      <c r="GUW170" s="205"/>
      <c r="GUX170" s="205"/>
      <c r="GUY170" s="205"/>
      <c r="GUZ170" s="205"/>
      <c r="GVA170" s="205"/>
      <c r="GVB170" s="205"/>
      <c r="GVC170" s="205"/>
      <c r="GVD170" s="205"/>
      <c r="GVE170" s="205"/>
      <c r="GVF170" s="205"/>
      <c r="GVG170" s="205"/>
      <c r="GVH170" s="205"/>
      <c r="GVI170" s="205"/>
      <c r="GVJ170" s="205"/>
      <c r="GVK170" s="205"/>
      <c r="GVL170" s="205"/>
      <c r="GVM170" s="205"/>
      <c r="GVN170" s="205"/>
      <c r="GVO170" s="205"/>
      <c r="GVP170" s="205"/>
      <c r="GVQ170" s="205"/>
      <c r="GVR170" s="205"/>
      <c r="GVS170" s="205"/>
      <c r="GVT170" s="205"/>
      <c r="GVU170" s="205"/>
      <c r="GVV170" s="205"/>
      <c r="GVW170" s="205"/>
      <c r="GVX170" s="205"/>
      <c r="GVY170" s="205"/>
      <c r="GVZ170" s="205"/>
      <c r="GWA170" s="205"/>
      <c r="GWB170" s="205"/>
      <c r="GWC170" s="205"/>
      <c r="GWD170" s="205"/>
      <c r="GWE170" s="205"/>
      <c r="GWF170" s="205"/>
      <c r="GWG170" s="205"/>
      <c r="GWH170" s="205"/>
      <c r="GWI170" s="205"/>
      <c r="GWJ170" s="205"/>
      <c r="GWK170" s="205"/>
      <c r="GWL170" s="205"/>
      <c r="GWM170" s="205"/>
      <c r="GWN170" s="205"/>
      <c r="GWO170" s="205"/>
      <c r="GWP170" s="205"/>
      <c r="GWQ170" s="205"/>
      <c r="GWR170" s="205"/>
      <c r="GWS170" s="205"/>
      <c r="GWT170" s="205"/>
      <c r="GWU170" s="205"/>
      <c r="GWV170" s="205"/>
      <c r="GWW170" s="205"/>
      <c r="GWX170" s="205"/>
      <c r="GWY170" s="205"/>
      <c r="GWZ170" s="205"/>
      <c r="GXA170" s="205"/>
      <c r="GXB170" s="205"/>
      <c r="GXC170" s="205"/>
      <c r="GXD170" s="205"/>
      <c r="GXE170" s="205"/>
      <c r="GXF170" s="205"/>
      <c r="GXG170" s="205"/>
      <c r="GXH170" s="205"/>
      <c r="GXI170" s="205"/>
      <c r="GXJ170" s="205"/>
      <c r="GXK170" s="205"/>
      <c r="GXL170" s="205"/>
      <c r="GXM170" s="205"/>
      <c r="GXN170" s="205"/>
      <c r="GXO170" s="205"/>
      <c r="GXP170" s="205"/>
      <c r="GXQ170" s="205"/>
      <c r="GXR170" s="205"/>
      <c r="GXS170" s="205"/>
      <c r="GXT170" s="205"/>
      <c r="GXU170" s="205"/>
      <c r="GXV170" s="205"/>
      <c r="GXW170" s="205"/>
      <c r="GXX170" s="205"/>
      <c r="GXY170" s="205"/>
      <c r="GXZ170" s="205"/>
      <c r="GYA170" s="205"/>
      <c r="GYB170" s="205"/>
      <c r="GYC170" s="205"/>
      <c r="GYD170" s="205"/>
      <c r="GYE170" s="205"/>
      <c r="GYF170" s="205"/>
      <c r="GYG170" s="205"/>
      <c r="GYH170" s="205"/>
      <c r="GYI170" s="205"/>
      <c r="GYJ170" s="205"/>
      <c r="GYK170" s="205"/>
      <c r="GYL170" s="205"/>
      <c r="GYM170" s="205"/>
      <c r="GYN170" s="205"/>
      <c r="GYO170" s="205"/>
      <c r="GYP170" s="205"/>
      <c r="GYQ170" s="205"/>
      <c r="GYR170" s="205"/>
      <c r="GYS170" s="205"/>
      <c r="GYT170" s="205"/>
      <c r="GYU170" s="205"/>
      <c r="GYV170" s="205"/>
      <c r="GYW170" s="205"/>
      <c r="GYX170" s="205"/>
      <c r="GYY170" s="205"/>
      <c r="GYZ170" s="205"/>
      <c r="GZA170" s="205"/>
      <c r="GZB170" s="205"/>
      <c r="GZC170" s="205"/>
      <c r="GZD170" s="205"/>
      <c r="GZE170" s="205"/>
      <c r="GZF170" s="205"/>
      <c r="GZG170" s="205"/>
      <c r="GZH170" s="205"/>
      <c r="GZI170" s="205"/>
      <c r="GZJ170" s="205"/>
      <c r="GZK170" s="205"/>
      <c r="GZL170" s="205"/>
      <c r="GZM170" s="205"/>
      <c r="GZN170" s="205"/>
      <c r="GZO170" s="205"/>
      <c r="GZP170" s="205"/>
      <c r="GZQ170" s="205"/>
      <c r="GZR170" s="205"/>
      <c r="GZS170" s="205"/>
      <c r="GZT170" s="205"/>
      <c r="GZU170" s="205"/>
      <c r="GZV170" s="205"/>
      <c r="GZW170" s="205"/>
      <c r="GZX170" s="205"/>
      <c r="GZY170" s="205"/>
      <c r="GZZ170" s="205"/>
      <c r="HAA170" s="205"/>
      <c r="HAB170" s="205"/>
      <c r="HAC170" s="205"/>
      <c r="HAD170" s="205"/>
      <c r="HAE170" s="205"/>
      <c r="HAF170" s="205"/>
      <c r="HAG170" s="205"/>
      <c r="HAH170" s="205"/>
      <c r="HAI170" s="205"/>
      <c r="HAJ170" s="205"/>
      <c r="HAK170" s="205"/>
      <c r="HAL170" s="205"/>
      <c r="HAM170" s="205"/>
      <c r="HAN170" s="205"/>
      <c r="HAO170" s="205"/>
      <c r="HAP170" s="205"/>
      <c r="HAQ170" s="205"/>
      <c r="HAR170" s="205"/>
      <c r="HAS170" s="205"/>
      <c r="HAT170" s="205"/>
      <c r="HAU170" s="205"/>
      <c r="HAV170" s="205"/>
      <c r="HAW170" s="205"/>
      <c r="HAX170" s="205"/>
      <c r="HAY170" s="205"/>
      <c r="HAZ170" s="205"/>
      <c r="HBA170" s="205"/>
      <c r="HBB170" s="205"/>
      <c r="HBC170" s="205"/>
      <c r="HBD170" s="205"/>
      <c r="HBE170" s="205"/>
      <c r="HBF170" s="205"/>
      <c r="HBG170" s="205"/>
      <c r="HBH170" s="205"/>
      <c r="HBI170" s="205"/>
      <c r="HBJ170" s="205"/>
      <c r="HBK170" s="205"/>
      <c r="HBL170" s="205"/>
      <c r="HBM170" s="205"/>
      <c r="HBN170" s="205"/>
      <c r="HBO170" s="205"/>
      <c r="HBP170" s="205"/>
      <c r="HBQ170" s="205"/>
      <c r="HBR170" s="205"/>
      <c r="HBS170" s="205"/>
      <c r="HBT170" s="205"/>
      <c r="HBU170" s="205"/>
      <c r="HBV170" s="205"/>
      <c r="HBW170" s="205"/>
      <c r="HBX170" s="205"/>
      <c r="HBY170" s="205"/>
      <c r="HBZ170" s="205"/>
      <c r="HCA170" s="205"/>
      <c r="HCB170" s="205"/>
      <c r="HCC170" s="205"/>
      <c r="HCD170" s="205"/>
      <c r="HCE170" s="205"/>
      <c r="HCF170" s="205"/>
      <c r="HCG170" s="205"/>
      <c r="HCH170" s="205"/>
      <c r="HCI170" s="205"/>
      <c r="HCJ170" s="205"/>
      <c r="HCK170" s="205"/>
      <c r="HCL170" s="205"/>
      <c r="HCM170" s="205"/>
      <c r="HCN170" s="205"/>
      <c r="HCO170" s="205"/>
      <c r="HCP170" s="205"/>
      <c r="HCQ170" s="205"/>
      <c r="HCR170" s="205"/>
      <c r="HCS170" s="205"/>
      <c r="HCT170" s="205"/>
      <c r="HCU170" s="205"/>
      <c r="HCV170" s="205"/>
      <c r="HCW170" s="205"/>
      <c r="HCX170" s="205"/>
      <c r="HCY170" s="205"/>
      <c r="HCZ170" s="205"/>
      <c r="HDA170" s="205"/>
      <c r="HDB170" s="205"/>
      <c r="HDC170" s="205"/>
      <c r="HDD170" s="205"/>
      <c r="HDE170" s="205"/>
      <c r="HDF170" s="205"/>
      <c r="HDG170" s="205"/>
      <c r="HDH170" s="205"/>
      <c r="HDI170" s="205"/>
      <c r="HDJ170" s="205"/>
      <c r="HDK170" s="205"/>
      <c r="HDL170" s="205"/>
      <c r="HDM170" s="205"/>
      <c r="HDN170" s="205"/>
      <c r="HDO170" s="205"/>
      <c r="HDP170" s="205"/>
      <c r="HDQ170" s="205"/>
      <c r="HDR170" s="205"/>
      <c r="HDS170" s="205"/>
      <c r="HDT170" s="205"/>
      <c r="HDU170" s="205"/>
      <c r="HDV170" s="205"/>
      <c r="HDW170" s="205"/>
      <c r="HDX170" s="205"/>
      <c r="HDY170" s="205"/>
      <c r="HDZ170" s="205"/>
      <c r="HEA170" s="205"/>
      <c r="HEB170" s="205"/>
      <c r="HEC170" s="205"/>
      <c r="HED170" s="205"/>
      <c r="HEE170" s="205"/>
      <c r="HEF170" s="205"/>
      <c r="HEG170" s="205"/>
      <c r="HEH170" s="205"/>
      <c r="HEI170" s="205"/>
      <c r="HEJ170" s="205"/>
      <c r="HEK170" s="205"/>
      <c r="HEL170" s="205"/>
      <c r="HEM170" s="205"/>
      <c r="HEN170" s="205"/>
      <c r="HEO170" s="205"/>
      <c r="HEP170" s="205"/>
      <c r="HEQ170" s="205"/>
      <c r="HER170" s="205"/>
      <c r="HES170" s="205"/>
      <c r="HET170" s="205"/>
      <c r="HEU170" s="205"/>
      <c r="HEV170" s="205"/>
      <c r="HEW170" s="205"/>
      <c r="HEX170" s="205"/>
      <c r="HEY170" s="205"/>
      <c r="HEZ170" s="205"/>
      <c r="HFA170" s="205"/>
      <c r="HFB170" s="205"/>
      <c r="HFC170" s="205"/>
      <c r="HFD170" s="205"/>
      <c r="HFE170" s="205"/>
      <c r="HFF170" s="205"/>
      <c r="HFG170" s="205"/>
      <c r="HFH170" s="205"/>
      <c r="HFI170" s="205"/>
      <c r="HFJ170" s="205"/>
      <c r="HFK170" s="205"/>
      <c r="HFL170" s="205"/>
      <c r="HFM170" s="205"/>
      <c r="HFN170" s="205"/>
      <c r="HFO170" s="205"/>
      <c r="HFP170" s="205"/>
      <c r="HFQ170" s="205"/>
      <c r="HFR170" s="205"/>
      <c r="HFS170" s="205"/>
      <c r="HFT170" s="205"/>
      <c r="HFU170" s="205"/>
      <c r="HFV170" s="205"/>
      <c r="HFW170" s="205"/>
      <c r="HFX170" s="205"/>
      <c r="HFY170" s="205"/>
      <c r="HFZ170" s="205"/>
      <c r="HGA170" s="205"/>
      <c r="HGB170" s="205"/>
      <c r="HGC170" s="205"/>
      <c r="HGD170" s="205"/>
      <c r="HGE170" s="205"/>
      <c r="HGF170" s="205"/>
      <c r="HGG170" s="205"/>
      <c r="HGH170" s="205"/>
      <c r="HGI170" s="205"/>
      <c r="HGJ170" s="205"/>
      <c r="HGK170" s="205"/>
      <c r="HGL170" s="205"/>
      <c r="HGM170" s="205"/>
      <c r="HGN170" s="205"/>
      <c r="HGO170" s="205"/>
      <c r="HGP170" s="205"/>
      <c r="HGQ170" s="205"/>
      <c r="HGR170" s="205"/>
      <c r="HGS170" s="205"/>
      <c r="HGT170" s="205"/>
      <c r="HGU170" s="205"/>
      <c r="HGV170" s="205"/>
      <c r="HGW170" s="205"/>
      <c r="HGX170" s="205"/>
      <c r="HGY170" s="205"/>
      <c r="HGZ170" s="205"/>
      <c r="HHA170" s="205"/>
      <c r="HHB170" s="205"/>
      <c r="HHC170" s="205"/>
      <c r="HHD170" s="205"/>
      <c r="HHE170" s="205"/>
      <c r="HHF170" s="205"/>
      <c r="HHG170" s="205"/>
      <c r="HHH170" s="205"/>
      <c r="HHI170" s="205"/>
      <c r="HHJ170" s="205"/>
      <c r="HHK170" s="205"/>
      <c r="HHL170" s="205"/>
      <c r="HHM170" s="205"/>
      <c r="HHN170" s="205"/>
      <c r="HHO170" s="205"/>
      <c r="HHP170" s="205"/>
      <c r="HHQ170" s="205"/>
      <c r="HHR170" s="205"/>
      <c r="HHS170" s="205"/>
      <c r="HHT170" s="205"/>
      <c r="HHU170" s="205"/>
      <c r="HHV170" s="205"/>
      <c r="HHW170" s="205"/>
      <c r="HHX170" s="205"/>
      <c r="HHY170" s="205"/>
      <c r="HHZ170" s="205"/>
      <c r="HIA170" s="205"/>
      <c r="HIB170" s="205"/>
      <c r="HIC170" s="205"/>
      <c r="HID170" s="205"/>
      <c r="HIE170" s="205"/>
      <c r="HIF170" s="205"/>
      <c r="HIG170" s="205"/>
      <c r="HIH170" s="205"/>
      <c r="HII170" s="205"/>
      <c r="HIJ170" s="205"/>
      <c r="HIK170" s="205"/>
      <c r="HIL170" s="205"/>
      <c r="HIM170" s="205"/>
      <c r="HIN170" s="205"/>
      <c r="HIO170" s="205"/>
      <c r="HIP170" s="205"/>
      <c r="HIQ170" s="205"/>
      <c r="HIR170" s="205"/>
      <c r="HIS170" s="205"/>
      <c r="HIT170" s="205"/>
      <c r="HIU170" s="205"/>
      <c r="HIV170" s="205"/>
      <c r="HIW170" s="205"/>
      <c r="HIX170" s="205"/>
      <c r="HIY170" s="205"/>
      <c r="HIZ170" s="205"/>
      <c r="HJA170" s="205"/>
      <c r="HJB170" s="205"/>
      <c r="HJC170" s="205"/>
      <c r="HJD170" s="205"/>
      <c r="HJE170" s="205"/>
      <c r="HJF170" s="205"/>
      <c r="HJG170" s="205"/>
      <c r="HJH170" s="205"/>
      <c r="HJI170" s="205"/>
      <c r="HJJ170" s="205"/>
      <c r="HJK170" s="205"/>
      <c r="HJL170" s="205"/>
      <c r="HJM170" s="205"/>
      <c r="HJN170" s="205"/>
      <c r="HJO170" s="205"/>
      <c r="HJP170" s="205"/>
      <c r="HJQ170" s="205"/>
      <c r="HJR170" s="205"/>
      <c r="HJS170" s="205"/>
      <c r="HJT170" s="205"/>
      <c r="HJU170" s="205"/>
      <c r="HJV170" s="205"/>
      <c r="HJW170" s="205"/>
      <c r="HJX170" s="205"/>
      <c r="HJY170" s="205"/>
      <c r="HJZ170" s="205"/>
      <c r="HKA170" s="205"/>
      <c r="HKB170" s="205"/>
      <c r="HKC170" s="205"/>
      <c r="HKD170" s="205"/>
      <c r="HKE170" s="205"/>
      <c r="HKF170" s="205"/>
      <c r="HKG170" s="205"/>
      <c r="HKH170" s="205"/>
      <c r="HKI170" s="205"/>
      <c r="HKJ170" s="205"/>
      <c r="HKK170" s="205"/>
      <c r="HKL170" s="205"/>
      <c r="HKM170" s="205"/>
      <c r="HKN170" s="205"/>
      <c r="HKO170" s="205"/>
      <c r="HKP170" s="205"/>
      <c r="HKQ170" s="205"/>
      <c r="HKR170" s="205"/>
      <c r="HKS170" s="205"/>
      <c r="HKT170" s="205"/>
      <c r="HKU170" s="205"/>
      <c r="HKV170" s="205"/>
      <c r="HKW170" s="205"/>
      <c r="HKX170" s="205"/>
      <c r="HKY170" s="205"/>
      <c r="HKZ170" s="205"/>
      <c r="HLA170" s="205"/>
      <c r="HLB170" s="205"/>
      <c r="HLC170" s="205"/>
      <c r="HLD170" s="205"/>
      <c r="HLE170" s="205"/>
      <c r="HLF170" s="205"/>
      <c r="HLG170" s="205"/>
      <c r="HLH170" s="205"/>
      <c r="HLI170" s="205"/>
      <c r="HLJ170" s="205"/>
      <c r="HLK170" s="205"/>
      <c r="HLL170" s="205"/>
      <c r="HLM170" s="205"/>
      <c r="HLN170" s="205"/>
      <c r="HLO170" s="205"/>
      <c r="HLP170" s="205"/>
      <c r="HLQ170" s="205"/>
      <c r="HLR170" s="205"/>
      <c r="HLS170" s="205"/>
      <c r="HLT170" s="205"/>
      <c r="HLU170" s="205"/>
      <c r="HLV170" s="205"/>
      <c r="HLW170" s="205"/>
      <c r="HLX170" s="205"/>
      <c r="HLY170" s="205"/>
      <c r="HLZ170" s="205"/>
      <c r="HMA170" s="205"/>
      <c r="HMB170" s="205"/>
      <c r="HMC170" s="205"/>
      <c r="HMD170" s="205"/>
      <c r="HME170" s="205"/>
      <c r="HMF170" s="205"/>
      <c r="HMG170" s="205"/>
      <c r="HMH170" s="205"/>
      <c r="HMI170" s="205"/>
      <c r="HMJ170" s="205"/>
      <c r="HMK170" s="205"/>
      <c r="HML170" s="205"/>
      <c r="HMM170" s="205"/>
      <c r="HMN170" s="205"/>
      <c r="HMO170" s="205"/>
      <c r="HMP170" s="205"/>
      <c r="HMQ170" s="205"/>
      <c r="HMR170" s="205"/>
      <c r="HMS170" s="205"/>
      <c r="HMT170" s="205"/>
      <c r="HMU170" s="205"/>
      <c r="HMV170" s="205"/>
      <c r="HMW170" s="205"/>
      <c r="HMX170" s="205"/>
      <c r="HMY170" s="205"/>
      <c r="HMZ170" s="205"/>
      <c r="HNA170" s="205"/>
      <c r="HNB170" s="205"/>
      <c r="HNC170" s="205"/>
      <c r="HND170" s="205"/>
      <c r="HNE170" s="205"/>
      <c r="HNF170" s="205"/>
      <c r="HNG170" s="205"/>
      <c r="HNH170" s="205"/>
      <c r="HNI170" s="205"/>
      <c r="HNJ170" s="205"/>
      <c r="HNK170" s="205"/>
      <c r="HNL170" s="205"/>
      <c r="HNM170" s="205"/>
      <c r="HNN170" s="205"/>
      <c r="HNO170" s="205"/>
      <c r="HNP170" s="205"/>
      <c r="HNQ170" s="205"/>
      <c r="HNR170" s="205"/>
      <c r="HNS170" s="205"/>
      <c r="HNT170" s="205"/>
      <c r="HNU170" s="205"/>
      <c r="HNV170" s="205"/>
      <c r="HNW170" s="205"/>
      <c r="HNX170" s="205"/>
      <c r="HNY170" s="205"/>
      <c r="HNZ170" s="205"/>
      <c r="HOA170" s="205"/>
      <c r="HOB170" s="205"/>
      <c r="HOC170" s="205"/>
      <c r="HOD170" s="205"/>
      <c r="HOE170" s="205"/>
      <c r="HOF170" s="205"/>
      <c r="HOG170" s="205"/>
      <c r="HOH170" s="205"/>
      <c r="HOI170" s="205"/>
      <c r="HOJ170" s="205"/>
      <c r="HOK170" s="205"/>
      <c r="HOL170" s="205"/>
      <c r="HOM170" s="205"/>
      <c r="HON170" s="205"/>
      <c r="HOO170" s="205"/>
      <c r="HOP170" s="205"/>
      <c r="HOQ170" s="205"/>
      <c r="HOR170" s="205"/>
      <c r="HOS170" s="205"/>
      <c r="HOT170" s="205"/>
      <c r="HOU170" s="205"/>
      <c r="HOV170" s="205"/>
      <c r="HOW170" s="205"/>
      <c r="HOX170" s="205"/>
      <c r="HOY170" s="205"/>
      <c r="HOZ170" s="205"/>
      <c r="HPA170" s="205"/>
      <c r="HPB170" s="205"/>
      <c r="HPC170" s="205"/>
      <c r="HPD170" s="205"/>
      <c r="HPE170" s="205"/>
      <c r="HPF170" s="205"/>
      <c r="HPG170" s="205"/>
      <c r="HPH170" s="205"/>
      <c r="HPI170" s="205"/>
      <c r="HPJ170" s="205"/>
      <c r="HPK170" s="205"/>
      <c r="HPL170" s="205"/>
      <c r="HPM170" s="205"/>
      <c r="HPN170" s="205"/>
      <c r="HPO170" s="205"/>
      <c r="HPP170" s="205"/>
      <c r="HPQ170" s="205"/>
      <c r="HPR170" s="205"/>
      <c r="HPS170" s="205"/>
      <c r="HPT170" s="205"/>
      <c r="HPU170" s="205"/>
      <c r="HPV170" s="205"/>
      <c r="HPW170" s="205"/>
      <c r="HPX170" s="205"/>
      <c r="HPY170" s="205"/>
      <c r="HPZ170" s="205"/>
      <c r="HQA170" s="205"/>
      <c r="HQB170" s="205"/>
      <c r="HQC170" s="205"/>
      <c r="HQD170" s="205"/>
      <c r="HQE170" s="205"/>
      <c r="HQF170" s="205"/>
      <c r="HQG170" s="205"/>
      <c r="HQH170" s="205"/>
      <c r="HQI170" s="205"/>
      <c r="HQJ170" s="205"/>
      <c r="HQK170" s="205"/>
      <c r="HQL170" s="205"/>
      <c r="HQM170" s="205"/>
      <c r="HQN170" s="205"/>
      <c r="HQO170" s="205"/>
      <c r="HQP170" s="205"/>
      <c r="HQQ170" s="205"/>
      <c r="HQR170" s="205"/>
      <c r="HQS170" s="205"/>
      <c r="HQT170" s="205"/>
      <c r="HQU170" s="205"/>
      <c r="HQV170" s="205"/>
      <c r="HQW170" s="205"/>
      <c r="HQX170" s="205"/>
      <c r="HQY170" s="205"/>
      <c r="HQZ170" s="205"/>
      <c r="HRA170" s="205"/>
      <c r="HRB170" s="205"/>
      <c r="HRC170" s="205"/>
      <c r="HRD170" s="205"/>
      <c r="HRE170" s="205"/>
      <c r="HRF170" s="205"/>
      <c r="HRG170" s="205"/>
      <c r="HRH170" s="205"/>
      <c r="HRI170" s="205"/>
      <c r="HRJ170" s="205"/>
      <c r="HRK170" s="205"/>
      <c r="HRL170" s="205"/>
      <c r="HRM170" s="205"/>
      <c r="HRN170" s="205"/>
      <c r="HRO170" s="205"/>
      <c r="HRP170" s="205"/>
      <c r="HRQ170" s="205"/>
      <c r="HRR170" s="205"/>
      <c r="HRS170" s="205"/>
      <c r="HRT170" s="205"/>
      <c r="HRU170" s="205"/>
      <c r="HRV170" s="205"/>
      <c r="HRW170" s="205"/>
      <c r="HRX170" s="205"/>
      <c r="HRY170" s="205"/>
      <c r="HRZ170" s="205"/>
      <c r="HSA170" s="205"/>
      <c r="HSB170" s="205"/>
      <c r="HSC170" s="205"/>
      <c r="HSD170" s="205"/>
      <c r="HSE170" s="205"/>
      <c r="HSF170" s="205"/>
      <c r="HSG170" s="205"/>
      <c r="HSH170" s="205"/>
      <c r="HSI170" s="205"/>
      <c r="HSJ170" s="205"/>
      <c r="HSK170" s="205"/>
      <c r="HSL170" s="205"/>
      <c r="HSM170" s="205"/>
      <c r="HSN170" s="205"/>
      <c r="HSO170" s="205"/>
      <c r="HSP170" s="205"/>
      <c r="HSQ170" s="205"/>
      <c r="HSR170" s="205"/>
      <c r="HSS170" s="205"/>
      <c r="HST170" s="205"/>
      <c r="HSU170" s="205"/>
      <c r="HSV170" s="205"/>
      <c r="HSW170" s="205"/>
      <c r="HSX170" s="205"/>
      <c r="HSY170" s="205"/>
      <c r="HSZ170" s="205"/>
      <c r="HTA170" s="205"/>
      <c r="HTB170" s="205"/>
      <c r="HTC170" s="205"/>
      <c r="HTD170" s="205"/>
      <c r="HTE170" s="205"/>
      <c r="HTF170" s="205"/>
      <c r="HTG170" s="205"/>
      <c r="HTH170" s="205"/>
      <c r="HTI170" s="205"/>
      <c r="HTJ170" s="205"/>
      <c r="HTK170" s="205"/>
      <c r="HTL170" s="205"/>
      <c r="HTM170" s="205"/>
      <c r="HTN170" s="205"/>
      <c r="HTO170" s="205"/>
      <c r="HTP170" s="205"/>
      <c r="HTQ170" s="205"/>
      <c r="HTR170" s="205"/>
      <c r="HTS170" s="205"/>
      <c r="HTT170" s="205"/>
      <c r="HTU170" s="205"/>
      <c r="HTV170" s="205"/>
      <c r="HTW170" s="205"/>
      <c r="HTX170" s="205"/>
      <c r="HTY170" s="205"/>
      <c r="HTZ170" s="205"/>
      <c r="HUA170" s="205"/>
      <c r="HUB170" s="205"/>
      <c r="HUC170" s="205"/>
      <c r="HUD170" s="205"/>
      <c r="HUE170" s="205"/>
      <c r="HUF170" s="205"/>
      <c r="HUG170" s="205"/>
      <c r="HUH170" s="205"/>
      <c r="HUI170" s="205"/>
      <c r="HUJ170" s="205"/>
      <c r="HUK170" s="205"/>
      <c r="HUL170" s="205"/>
      <c r="HUM170" s="205"/>
      <c r="HUN170" s="205"/>
      <c r="HUO170" s="205"/>
      <c r="HUP170" s="205"/>
      <c r="HUQ170" s="205"/>
      <c r="HUR170" s="205"/>
      <c r="HUS170" s="205"/>
      <c r="HUT170" s="205"/>
      <c r="HUU170" s="205"/>
      <c r="HUV170" s="205"/>
      <c r="HUW170" s="205"/>
      <c r="HUX170" s="205"/>
      <c r="HUY170" s="205"/>
      <c r="HUZ170" s="205"/>
      <c r="HVA170" s="205"/>
      <c r="HVB170" s="205"/>
      <c r="HVC170" s="205"/>
      <c r="HVD170" s="205"/>
      <c r="HVE170" s="205"/>
      <c r="HVF170" s="205"/>
      <c r="HVG170" s="205"/>
      <c r="HVH170" s="205"/>
      <c r="HVI170" s="205"/>
      <c r="HVJ170" s="205"/>
      <c r="HVK170" s="205"/>
      <c r="HVL170" s="205"/>
      <c r="HVM170" s="205"/>
      <c r="HVN170" s="205"/>
      <c r="HVO170" s="205"/>
      <c r="HVP170" s="205"/>
      <c r="HVQ170" s="205"/>
      <c r="HVR170" s="205"/>
      <c r="HVS170" s="205"/>
      <c r="HVT170" s="205"/>
      <c r="HVU170" s="205"/>
      <c r="HVV170" s="205"/>
      <c r="HVW170" s="205"/>
      <c r="HVX170" s="205"/>
      <c r="HVY170" s="205"/>
      <c r="HVZ170" s="205"/>
      <c r="HWA170" s="205"/>
      <c r="HWB170" s="205"/>
      <c r="HWC170" s="205"/>
      <c r="HWD170" s="205"/>
      <c r="HWE170" s="205"/>
      <c r="HWF170" s="205"/>
      <c r="HWG170" s="205"/>
      <c r="HWH170" s="205"/>
      <c r="HWI170" s="205"/>
      <c r="HWJ170" s="205"/>
      <c r="HWK170" s="205"/>
      <c r="HWL170" s="205"/>
      <c r="HWM170" s="205"/>
      <c r="HWN170" s="205"/>
      <c r="HWO170" s="205"/>
      <c r="HWP170" s="205"/>
      <c r="HWQ170" s="205"/>
      <c r="HWR170" s="205"/>
      <c r="HWS170" s="205"/>
      <c r="HWT170" s="205"/>
      <c r="HWU170" s="205"/>
      <c r="HWV170" s="205"/>
      <c r="HWW170" s="205"/>
      <c r="HWX170" s="205"/>
      <c r="HWY170" s="205"/>
      <c r="HWZ170" s="205"/>
      <c r="HXA170" s="205"/>
      <c r="HXB170" s="205"/>
      <c r="HXC170" s="205"/>
      <c r="HXD170" s="205"/>
      <c r="HXE170" s="205"/>
      <c r="HXF170" s="205"/>
      <c r="HXG170" s="205"/>
      <c r="HXH170" s="205"/>
      <c r="HXI170" s="205"/>
      <c r="HXJ170" s="205"/>
      <c r="HXK170" s="205"/>
      <c r="HXL170" s="205"/>
      <c r="HXM170" s="205"/>
      <c r="HXN170" s="205"/>
      <c r="HXO170" s="205"/>
      <c r="HXP170" s="205"/>
      <c r="HXQ170" s="205"/>
      <c r="HXR170" s="205"/>
      <c r="HXS170" s="205"/>
      <c r="HXT170" s="205"/>
      <c r="HXU170" s="205"/>
      <c r="HXV170" s="205"/>
      <c r="HXW170" s="205"/>
      <c r="HXX170" s="205"/>
      <c r="HXY170" s="205"/>
      <c r="HXZ170" s="205"/>
      <c r="HYA170" s="205"/>
      <c r="HYB170" s="205"/>
      <c r="HYC170" s="205"/>
      <c r="HYD170" s="205"/>
      <c r="HYE170" s="205"/>
      <c r="HYF170" s="205"/>
      <c r="HYG170" s="205"/>
      <c r="HYH170" s="205"/>
      <c r="HYI170" s="205"/>
      <c r="HYJ170" s="205"/>
      <c r="HYK170" s="205"/>
      <c r="HYL170" s="205"/>
      <c r="HYM170" s="205"/>
      <c r="HYN170" s="205"/>
      <c r="HYO170" s="205"/>
      <c r="HYP170" s="205"/>
      <c r="HYQ170" s="205"/>
      <c r="HYR170" s="205"/>
      <c r="HYS170" s="205"/>
      <c r="HYT170" s="205"/>
      <c r="HYU170" s="205"/>
      <c r="HYV170" s="205"/>
      <c r="HYW170" s="205"/>
      <c r="HYX170" s="205"/>
      <c r="HYY170" s="205"/>
      <c r="HYZ170" s="205"/>
      <c r="HZA170" s="205"/>
      <c r="HZB170" s="205"/>
      <c r="HZC170" s="205"/>
      <c r="HZD170" s="205"/>
      <c r="HZE170" s="205"/>
      <c r="HZF170" s="205"/>
      <c r="HZG170" s="205"/>
      <c r="HZH170" s="205"/>
      <c r="HZI170" s="205"/>
      <c r="HZJ170" s="205"/>
      <c r="HZK170" s="205"/>
      <c r="HZL170" s="205"/>
      <c r="HZM170" s="205"/>
      <c r="HZN170" s="205"/>
      <c r="HZO170" s="205"/>
      <c r="HZP170" s="205"/>
      <c r="HZQ170" s="205"/>
      <c r="HZR170" s="205"/>
      <c r="HZS170" s="205"/>
      <c r="HZT170" s="205"/>
      <c r="HZU170" s="205"/>
      <c r="HZV170" s="205"/>
      <c r="HZW170" s="205"/>
      <c r="HZX170" s="205"/>
      <c r="HZY170" s="205"/>
      <c r="HZZ170" s="205"/>
      <c r="IAA170" s="205"/>
      <c r="IAB170" s="205"/>
      <c r="IAC170" s="205"/>
      <c r="IAD170" s="205"/>
      <c r="IAE170" s="205"/>
      <c r="IAF170" s="205"/>
      <c r="IAG170" s="205"/>
      <c r="IAH170" s="205"/>
      <c r="IAI170" s="205"/>
      <c r="IAJ170" s="205"/>
      <c r="IAK170" s="205"/>
      <c r="IAL170" s="205"/>
      <c r="IAM170" s="205"/>
      <c r="IAN170" s="205"/>
      <c r="IAO170" s="205"/>
      <c r="IAP170" s="205"/>
      <c r="IAQ170" s="205"/>
      <c r="IAR170" s="205"/>
      <c r="IAS170" s="205"/>
      <c r="IAT170" s="205"/>
      <c r="IAU170" s="205"/>
      <c r="IAV170" s="205"/>
      <c r="IAW170" s="205"/>
      <c r="IAX170" s="205"/>
      <c r="IAY170" s="205"/>
      <c r="IAZ170" s="205"/>
      <c r="IBA170" s="205"/>
      <c r="IBB170" s="205"/>
      <c r="IBC170" s="205"/>
      <c r="IBD170" s="205"/>
      <c r="IBE170" s="205"/>
      <c r="IBF170" s="205"/>
      <c r="IBG170" s="205"/>
      <c r="IBH170" s="205"/>
      <c r="IBI170" s="205"/>
      <c r="IBJ170" s="205"/>
      <c r="IBK170" s="205"/>
      <c r="IBL170" s="205"/>
      <c r="IBM170" s="205"/>
      <c r="IBN170" s="205"/>
      <c r="IBO170" s="205"/>
      <c r="IBP170" s="205"/>
      <c r="IBQ170" s="205"/>
      <c r="IBR170" s="205"/>
      <c r="IBS170" s="205"/>
      <c r="IBT170" s="205"/>
      <c r="IBU170" s="205"/>
      <c r="IBV170" s="205"/>
      <c r="IBW170" s="205"/>
      <c r="IBX170" s="205"/>
      <c r="IBY170" s="205"/>
      <c r="IBZ170" s="205"/>
      <c r="ICA170" s="205"/>
      <c r="ICB170" s="205"/>
      <c r="ICC170" s="205"/>
      <c r="ICD170" s="205"/>
      <c r="ICE170" s="205"/>
      <c r="ICF170" s="205"/>
      <c r="ICG170" s="205"/>
      <c r="ICH170" s="205"/>
      <c r="ICI170" s="205"/>
      <c r="ICJ170" s="205"/>
      <c r="ICK170" s="205"/>
      <c r="ICL170" s="205"/>
      <c r="ICM170" s="205"/>
      <c r="ICN170" s="205"/>
      <c r="ICO170" s="205"/>
      <c r="ICP170" s="205"/>
      <c r="ICQ170" s="205"/>
      <c r="ICR170" s="205"/>
      <c r="ICS170" s="205"/>
      <c r="ICT170" s="205"/>
      <c r="ICU170" s="205"/>
      <c r="ICV170" s="205"/>
      <c r="ICW170" s="205"/>
      <c r="ICX170" s="205"/>
      <c r="ICY170" s="205"/>
      <c r="ICZ170" s="205"/>
      <c r="IDA170" s="205"/>
      <c r="IDB170" s="205"/>
      <c r="IDC170" s="205"/>
      <c r="IDD170" s="205"/>
      <c r="IDE170" s="205"/>
      <c r="IDF170" s="205"/>
      <c r="IDG170" s="205"/>
      <c r="IDH170" s="205"/>
      <c r="IDI170" s="205"/>
      <c r="IDJ170" s="205"/>
      <c r="IDK170" s="205"/>
      <c r="IDL170" s="205"/>
      <c r="IDM170" s="205"/>
      <c r="IDN170" s="205"/>
      <c r="IDO170" s="205"/>
      <c r="IDP170" s="205"/>
      <c r="IDQ170" s="205"/>
      <c r="IDR170" s="205"/>
      <c r="IDS170" s="205"/>
      <c r="IDT170" s="205"/>
      <c r="IDU170" s="205"/>
      <c r="IDV170" s="205"/>
      <c r="IDW170" s="205"/>
      <c r="IDX170" s="205"/>
      <c r="IDY170" s="205"/>
      <c r="IDZ170" s="205"/>
      <c r="IEA170" s="205"/>
      <c r="IEB170" s="205"/>
      <c r="IEC170" s="205"/>
      <c r="IED170" s="205"/>
      <c r="IEE170" s="205"/>
      <c r="IEF170" s="205"/>
      <c r="IEG170" s="205"/>
      <c r="IEH170" s="205"/>
      <c r="IEI170" s="205"/>
      <c r="IEJ170" s="205"/>
      <c r="IEK170" s="205"/>
      <c r="IEL170" s="205"/>
      <c r="IEM170" s="205"/>
      <c r="IEN170" s="205"/>
      <c r="IEO170" s="205"/>
      <c r="IEP170" s="205"/>
      <c r="IEQ170" s="205"/>
      <c r="IER170" s="205"/>
      <c r="IES170" s="205"/>
      <c r="IET170" s="205"/>
      <c r="IEU170" s="205"/>
      <c r="IEV170" s="205"/>
      <c r="IEW170" s="205"/>
      <c r="IEX170" s="205"/>
      <c r="IEY170" s="205"/>
      <c r="IEZ170" s="205"/>
      <c r="IFA170" s="205"/>
      <c r="IFB170" s="205"/>
      <c r="IFC170" s="205"/>
      <c r="IFD170" s="205"/>
      <c r="IFE170" s="205"/>
      <c r="IFF170" s="205"/>
      <c r="IFG170" s="205"/>
      <c r="IFH170" s="205"/>
      <c r="IFI170" s="205"/>
      <c r="IFJ170" s="205"/>
      <c r="IFK170" s="205"/>
      <c r="IFL170" s="205"/>
      <c r="IFM170" s="205"/>
      <c r="IFN170" s="205"/>
      <c r="IFO170" s="205"/>
      <c r="IFP170" s="205"/>
      <c r="IFQ170" s="205"/>
      <c r="IFR170" s="205"/>
      <c r="IFS170" s="205"/>
      <c r="IFT170" s="205"/>
      <c r="IFU170" s="205"/>
      <c r="IFV170" s="205"/>
      <c r="IFW170" s="205"/>
      <c r="IFX170" s="205"/>
      <c r="IFY170" s="205"/>
      <c r="IFZ170" s="205"/>
      <c r="IGA170" s="205"/>
      <c r="IGB170" s="205"/>
      <c r="IGC170" s="205"/>
      <c r="IGD170" s="205"/>
      <c r="IGE170" s="205"/>
      <c r="IGF170" s="205"/>
      <c r="IGG170" s="205"/>
      <c r="IGH170" s="205"/>
      <c r="IGI170" s="205"/>
      <c r="IGJ170" s="205"/>
      <c r="IGK170" s="205"/>
      <c r="IGL170" s="205"/>
      <c r="IGM170" s="205"/>
      <c r="IGN170" s="205"/>
      <c r="IGO170" s="205"/>
      <c r="IGP170" s="205"/>
      <c r="IGQ170" s="205"/>
      <c r="IGR170" s="205"/>
      <c r="IGS170" s="205"/>
      <c r="IGT170" s="205"/>
      <c r="IGU170" s="205"/>
      <c r="IGV170" s="205"/>
      <c r="IGW170" s="205"/>
      <c r="IGX170" s="205"/>
      <c r="IGY170" s="205"/>
      <c r="IGZ170" s="205"/>
      <c r="IHA170" s="205"/>
      <c r="IHB170" s="205"/>
      <c r="IHC170" s="205"/>
      <c r="IHD170" s="205"/>
      <c r="IHE170" s="205"/>
      <c r="IHF170" s="205"/>
      <c r="IHG170" s="205"/>
      <c r="IHH170" s="205"/>
      <c r="IHI170" s="205"/>
      <c r="IHJ170" s="205"/>
      <c r="IHK170" s="205"/>
      <c r="IHL170" s="205"/>
      <c r="IHM170" s="205"/>
      <c r="IHN170" s="205"/>
      <c r="IHO170" s="205"/>
      <c r="IHP170" s="205"/>
      <c r="IHQ170" s="205"/>
      <c r="IHR170" s="205"/>
      <c r="IHS170" s="205"/>
      <c r="IHT170" s="205"/>
      <c r="IHU170" s="205"/>
      <c r="IHV170" s="205"/>
      <c r="IHW170" s="205"/>
      <c r="IHX170" s="205"/>
      <c r="IHY170" s="205"/>
      <c r="IHZ170" s="205"/>
      <c r="IIA170" s="205"/>
      <c r="IIB170" s="205"/>
      <c r="IIC170" s="205"/>
      <c r="IID170" s="205"/>
      <c r="IIE170" s="205"/>
      <c r="IIF170" s="205"/>
      <c r="IIG170" s="205"/>
      <c r="IIH170" s="205"/>
      <c r="III170" s="205"/>
      <c r="IIJ170" s="205"/>
      <c r="IIK170" s="205"/>
      <c r="IIL170" s="205"/>
      <c r="IIM170" s="205"/>
      <c r="IIN170" s="205"/>
      <c r="IIO170" s="205"/>
      <c r="IIP170" s="205"/>
      <c r="IIQ170" s="205"/>
      <c r="IIR170" s="205"/>
      <c r="IIS170" s="205"/>
      <c r="IIT170" s="205"/>
      <c r="IIU170" s="205"/>
      <c r="IIV170" s="205"/>
      <c r="IIW170" s="205"/>
      <c r="IIX170" s="205"/>
      <c r="IIY170" s="205"/>
      <c r="IIZ170" s="205"/>
      <c r="IJA170" s="205"/>
      <c r="IJB170" s="205"/>
      <c r="IJC170" s="205"/>
      <c r="IJD170" s="205"/>
      <c r="IJE170" s="205"/>
      <c r="IJF170" s="205"/>
      <c r="IJG170" s="205"/>
      <c r="IJH170" s="205"/>
      <c r="IJI170" s="205"/>
      <c r="IJJ170" s="205"/>
      <c r="IJK170" s="205"/>
      <c r="IJL170" s="205"/>
      <c r="IJM170" s="205"/>
      <c r="IJN170" s="205"/>
      <c r="IJO170" s="205"/>
      <c r="IJP170" s="205"/>
      <c r="IJQ170" s="205"/>
      <c r="IJR170" s="205"/>
      <c r="IJS170" s="205"/>
      <c r="IJT170" s="205"/>
      <c r="IJU170" s="205"/>
      <c r="IJV170" s="205"/>
      <c r="IJW170" s="205"/>
      <c r="IJX170" s="205"/>
      <c r="IJY170" s="205"/>
      <c r="IJZ170" s="205"/>
      <c r="IKA170" s="205"/>
      <c r="IKB170" s="205"/>
      <c r="IKC170" s="205"/>
      <c r="IKD170" s="205"/>
      <c r="IKE170" s="205"/>
      <c r="IKF170" s="205"/>
      <c r="IKG170" s="205"/>
      <c r="IKH170" s="205"/>
      <c r="IKI170" s="205"/>
      <c r="IKJ170" s="205"/>
      <c r="IKK170" s="205"/>
      <c r="IKL170" s="205"/>
      <c r="IKM170" s="205"/>
      <c r="IKN170" s="205"/>
      <c r="IKO170" s="205"/>
      <c r="IKP170" s="205"/>
      <c r="IKQ170" s="205"/>
      <c r="IKR170" s="205"/>
      <c r="IKS170" s="205"/>
      <c r="IKT170" s="205"/>
      <c r="IKU170" s="205"/>
      <c r="IKV170" s="205"/>
      <c r="IKW170" s="205"/>
      <c r="IKX170" s="205"/>
      <c r="IKY170" s="205"/>
      <c r="IKZ170" s="205"/>
      <c r="ILA170" s="205"/>
      <c r="ILB170" s="205"/>
      <c r="ILC170" s="205"/>
      <c r="ILD170" s="205"/>
      <c r="ILE170" s="205"/>
      <c r="ILF170" s="205"/>
      <c r="ILG170" s="205"/>
      <c r="ILH170" s="205"/>
      <c r="ILI170" s="205"/>
      <c r="ILJ170" s="205"/>
      <c r="ILK170" s="205"/>
      <c r="ILL170" s="205"/>
      <c r="ILM170" s="205"/>
      <c r="ILN170" s="205"/>
      <c r="ILO170" s="205"/>
      <c r="ILP170" s="205"/>
      <c r="ILQ170" s="205"/>
      <c r="ILR170" s="205"/>
      <c r="ILS170" s="205"/>
      <c r="ILT170" s="205"/>
      <c r="ILU170" s="205"/>
      <c r="ILV170" s="205"/>
      <c r="ILW170" s="205"/>
      <c r="ILX170" s="205"/>
      <c r="ILY170" s="205"/>
      <c r="ILZ170" s="205"/>
      <c r="IMA170" s="205"/>
      <c r="IMB170" s="205"/>
      <c r="IMC170" s="205"/>
      <c r="IMD170" s="205"/>
      <c r="IME170" s="205"/>
      <c r="IMF170" s="205"/>
      <c r="IMG170" s="205"/>
      <c r="IMH170" s="205"/>
      <c r="IMI170" s="205"/>
      <c r="IMJ170" s="205"/>
      <c r="IMK170" s="205"/>
      <c r="IML170" s="205"/>
      <c r="IMM170" s="205"/>
      <c r="IMN170" s="205"/>
      <c r="IMO170" s="205"/>
      <c r="IMP170" s="205"/>
      <c r="IMQ170" s="205"/>
      <c r="IMR170" s="205"/>
      <c r="IMS170" s="205"/>
      <c r="IMT170" s="205"/>
      <c r="IMU170" s="205"/>
      <c r="IMV170" s="205"/>
      <c r="IMW170" s="205"/>
      <c r="IMX170" s="205"/>
      <c r="IMY170" s="205"/>
      <c r="IMZ170" s="205"/>
      <c r="INA170" s="205"/>
      <c r="INB170" s="205"/>
      <c r="INC170" s="205"/>
      <c r="IND170" s="205"/>
      <c r="INE170" s="205"/>
      <c r="INF170" s="205"/>
      <c r="ING170" s="205"/>
      <c r="INH170" s="205"/>
      <c r="INI170" s="205"/>
      <c r="INJ170" s="205"/>
      <c r="INK170" s="205"/>
      <c r="INL170" s="205"/>
      <c r="INM170" s="205"/>
      <c r="INN170" s="205"/>
      <c r="INO170" s="205"/>
      <c r="INP170" s="205"/>
      <c r="INQ170" s="205"/>
      <c r="INR170" s="205"/>
      <c r="INS170" s="205"/>
      <c r="INT170" s="205"/>
      <c r="INU170" s="205"/>
      <c r="INV170" s="205"/>
      <c r="INW170" s="205"/>
      <c r="INX170" s="205"/>
      <c r="INY170" s="205"/>
      <c r="INZ170" s="205"/>
      <c r="IOA170" s="205"/>
      <c r="IOB170" s="205"/>
      <c r="IOC170" s="205"/>
      <c r="IOD170" s="205"/>
      <c r="IOE170" s="205"/>
      <c r="IOF170" s="205"/>
      <c r="IOG170" s="205"/>
      <c r="IOH170" s="205"/>
      <c r="IOI170" s="205"/>
      <c r="IOJ170" s="205"/>
      <c r="IOK170" s="205"/>
      <c r="IOL170" s="205"/>
      <c r="IOM170" s="205"/>
      <c r="ION170" s="205"/>
      <c r="IOO170" s="205"/>
      <c r="IOP170" s="205"/>
      <c r="IOQ170" s="205"/>
      <c r="IOR170" s="205"/>
      <c r="IOS170" s="205"/>
      <c r="IOT170" s="205"/>
      <c r="IOU170" s="205"/>
      <c r="IOV170" s="205"/>
      <c r="IOW170" s="205"/>
      <c r="IOX170" s="205"/>
      <c r="IOY170" s="205"/>
      <c r="IOZ170" s="205"/>
      <c r="IPA170" s="205"/>
      <c r="IPB170" s="205"/>
      <c r="IPC170" s="205"/>
      <c r="IPD170" s="205"/>
      <c r="IPE170" s="205"/>
      <c r="IPF170" s="205"/>
      <c r="IPG170" s="205"/>
      <c r="IPH170" s="205"/>
      <c r="IPI170" s="205"/>
      <c r="IPJ170" s="205"/>
      <c r="IPK170" s="205"/>
      <c r="IPL170" s="205"/>
      <c r="IPM170" s="205"/>
      <c r="IPN170" s="205"/>
      <c r="IPO170" s="205"/>
      <c r="IPP170" s="205"/>
      <c r="IPQ170" s="205"/>
      <c r="IPR170" s="205"/>
      <c r="IPS170" s="205"/>
      <c r="IPT170" s="205"/>
      <c r="IPU170" s="205"/>
      <c r="IPV170" s="205"/>
      <c r="IPW170" s="205"/>
      <c r="IPX170" s="205"/>
      <c r="IPY170" s="205"/>
      <c r="IPZ170" s="205"/>
      <c r="IQA170" s="205"/>
      <c r="IQB170" s="205"/>
      <c r="IQC170" s="205"/>
      <c r="IQD170" s="205"/>
      <c r="IQE170" s="205"/>
      <c r="IQF170" s="205"/>
      <c r="IQG170" s="205"/>
      <c r="IQH170" s="205"/>
      <c r="IQI170" s="205"/>
      <c r="IQJ170" s="205"/>
      <c r="IQK170" s="205"/>
      <c r="IQL170" s="205"/>
      <c r="IQM170" s="205"/>
      <c r="IQN170" s="205"/>
      <c r="IQO170" s="205"/>
      <c r="IQP170" s="205"/>
      <c r="IQQ170" s="205"/>
      <c r="IQR170" s="205"/>
      <c r="IQS170" s="205"/>
      <c r="IQT170" s="205"/>
      <c r="IQU170" s="205"/>
      <c r="IQV170" s="205"/>
      <c r="IQW170" s="205"/>
      <c r="IQX170" s="205"/>
      <c r="IQY170" s="205"/>
      <c r="IQZ170" s="205"/>
      <c r="IRA170" s="205"/>
      <c r="IRB170" s="205"/>
      <c r="IRC170" s="205"/>
      <c r="IRD170" s="205"/>
      <c r="IRE170" s="205"/>
      <c r="IRF170" s="205"/>
      <c r="IRG170" s="205"/>
      <c r="IRH170" s="205"/>
      <c r="IRI170" s="205"/>
      <c r="IRJ170" s="205"/>
      <c r="IRK170" s="205"/>
      <c r="IRL170" s="205"/>
      <c r="IRM170" s="205"/>
      <c r="IRN170" s="205"/>
      <c r="IRO170" s="205"/>
      <c r="IRP170" s="205"/>
      <c r="IRQ170" s="205"/>
      <c r="IRR170" s="205"/>
      <c r="IRS170" s="205"/>
      <c r="IRT170" s="205"/>
      <c r="IRU170" s="205"/>
      <c r="IRV170" s="205"/>
      <c r="IRW170" s="205"/>
      <c r="IRX170" s="205"/>
      <c r="IRY170" s="205"/>
      <c r="IRZ170" s="205"/>
      <c r="ISA170" s="205"/>
      <c r="ISB170" s="205"/>
      <c r="ISC170" s="205"/>
      <c r="ISD170" s="205"/>
      <c r="ISE170" s="205"/>
      <c r="ISF170" s="205"/>
      <c r="ISG170" s="205"/>
      <c r="ISH170" s="205"/>
      <c r="ISI170" s="205"/>
      <c r="ISJ170" s="205"/>
      <c r="ISK170" s="205"/>
      <c r="ISL170" s="205"/>
      <c r="ISM170" s="205"/>
      <c r="ISN170" s="205"/>
      <c r="ISO170" s="205"/>
      <c r="ISP170" s="205"/>
      <c r="ISQ170" s="205"/>
      <c r="ISR170" s="205"/>
      <c r="ISS170" s="205"/>
      <c r="IST170" s="205"/>
      <c r="ISU170" s="205"/>
      <c r="ISV170" s="205"/>
      <c r="ISW170" s="205"/>
      <c r="ISX170" s="205"/>
      <c r="ISY170" s="205"/>
      <c r="ISZ170" s="205"/>
      <c r="ITA170" s="205"/>
      <c r="ITB170" s="205"/>
      <c r="ITC170" s="205"/>
      <c r="ITD170" s="205"/>
      <c r="ITE170" s="205"/>
      <c r="ITF170" s="205"/>
      <c r="ITG170" s="205"/>
      <c r="ITH170" s="205"/>
      <c r="ITI170" s="205"/>
      <c r="ITJ170" s="205"/>
      <c r="ITK170" s="205"/>
      <c r="ITL170" s="205"/>
      <c r="ITM170" s="205"/>
      <c r="ITN170" s="205"/>
      <c r="ITO170" s="205"/>
      <c r="ITP170" s="205"/>
      <c r="ITQ170" s="205"/>
      <c r="ITR170" s="205"/>
      <c r="ITS170" s="205"/>
      <c r="ITT170" s="205"/>
      <c r="ITU170" s="205"/>
      <c r="ITV170" s="205"/>
      <c r="ITW170" s="205"/>
      <c r="ITX170" s="205"/>
      <c r="ITY170" s="205"/>
      <c r="ITZ170" s="205"/>
      <c r="IUA170" s="205"/>
      <c r="IUB170" s="205"/>
      <c r="IUC170" s="205"/>
      <c r="IUD170" s="205"/>
      <c r="IUE170" s="205"/>
      <c r="IUF170" s="205"/>
      <c r="IUG170" s="205"/>
      <c r="IUH170" s="205"/>
      <c r="IUI170" s="205"/>
      <c r="IUJ170" s="205"/>
      <c r="IUK170" s="205"/>
      <c r="IUL170" s="205"/>
      <c r="IUM170" s="205"/>
      <c r="IUN170" s="205"/>
      <c r="IUO170" s="205"/>
      <c r="IUP170" s="205"/>
      <c r="IUQ170" s="205"/>
      <c r="IUR170" s="205"/>
      <c r="IUS170" s="205"/>
      <c r="IUT170" s="205"/>
      <c r="IUU170" s="205"/>
      <c r="IUV170" s="205"/>
      <c r="IUW170" s="205"/>
      <c r="IUX170" s="205"/>
      <c r="IUY170" s="205"/>
      <c r="IUZ170" s="205"/>
      <c r="IVA170" s="205"/>
      <c r="IVB170" s="205"/>
      <c r="IVC170" s="205"/>
      <c r="IVD170" s="205"/>
      <c r="IVE170" s="205"/>
      <c r="IVF170" s="205"/>
      <c r="IVG170" s="205"/>
      <c r="IVH170" s="205"/>
      <c r="IVI170" s="205"/>
      <c r="IVJ170" s="205"/>
      <c r="IVK170" s="205"/>
      <c r="IVL170" s="205"/>
      <c r="IVM170" s="205"/>
      <c r="IVN170" s="205"/>
      <c r="IVO170" s="205"/>
      <c r="IVP170" s="205"/>
      <c r="IVQ170" s="205"/>
      <c r="IVR170" s="205"/>
      <c r="IVS170" s="205"/>
      <c r="IVT170" s="205"/>
      <c r="IVU170" s="205"/>
      <c r="IVV170" s="205"/>
      <c r="IVW170" s="205"/>
      <c r="IVX170" s="205"/>
      <c r="IVY170" s="205"/>
      <c r="IVZ170" s="205"/>
      <c r="IWA170" s="205"/>
      <c r="IWB170" s="205"/>
      <c r="IWC170" s="205"/>
      <c r="IWD170" s="205"/>
      <c r="IWE170" s="205"/>
      <c r="IWF170" s="205"/>
      <c r="IWG170" s="205"/>
      <c r="IWH170" s="205"/>
      <c r="IWI170" s="205"/>
      <c r="IWJ170" s="205"/>
      <c r="IWK170" s="205"/>
      <c r="IWL170" s="205"/>
      <c r="IWM170" s="205"/>
      <c r="IWN170" s="205"/>
      <c r="IWO170" s="205"/>
      <c r="IWP170" s="205"/>
      <c r="IWQ170" s="205"/>
      <c r="IWR170" s="205"/>
      <c r="IWS170" s="205"/>
      <c r="IWT170" s="205"/>
      <c r="IWU170" s="205"/>
      <c r="IWV170" s="205"/>
      <c r="IWW170" s="205"/>
      <c r="IWX170" s="205"/>
      <c r="IWY170" s="205"/>
      <c r="IWZ170" s="205"/>
      <c r="IXA170" s="205"/>
      <c r="IXB170" s="205"/>
      <c r="IXC170" s="205"/>
      <c r="IXD170" s="205"/>
      <c r="IXE170" s="205"/>
      <c r="IXF170" s="205"/>
      <c r="IXG170" s="205"/>
      <c r="IXH170" s="205"/>
      <c r="IXI170" s="205"/>
      <c r="IXJ170" s="205"/>
      <c r="IXK170" s="205"/>
      <c r="IXL170" s="205"/>
      <c r="IXM170" s="205"/>
      <c r="IXN170" s="205"/>
      <c r="IXO170" s="205"/>
      <c r="IXP170" s="205"/>
      <c r="IXQ170" s="205"/>
      <c r="IXR170" s="205"/>
      <c r="IXS170" s="205"/>
      <c r="IXT170" s="205"/>
      <c r="IXU170" s="205"/>
      <c r="IXV170" s="205"/>
      <c r="IXW170" s="205"/>
      <c r="IXX170" s="205"/>
      <c r="IXY170" s="205"/>
      <c r="IXZ170" s="205"/>
      <c r="IYA170" s="205"/>
      <c r="IYB170" s="205"/>
      <c r="IYC170" s="205"/>
      <c r="IYD170" s="205"/>
      <c r="IYE170" s="205"/>
      <c r="IYF170" s="205"/>
      <c r="IYG170" s="205"/>
      <c r="IYH170" s="205"/>
      <c r="IYI170" s="205"/>
      <c r="IYJ170" s="205"/>
      <c r="IYK170" s="205"/>
      <c r="IYL170" s="205"/>
      <c r="IYM170" s="205"/>
      <c r="IYN170" s="205"/>
      <c r="IYO170" s="205"/>
      <c r="IYP170" s="205"/>
      <c r="IYQ170" s="205"/>
      <c r="IYR170" s="205"/>
      <c r="IYS170" s="205"/>
      <c r="IYT170" s="205"/>
      <c r="IYU170" s="205"/>
      <c r="IYV170" s="205"/>
      <c r="IYW170" s="205"/>
      <c r="IYX170" s="205"/>
      <c r="IYY170" s="205"/>
      <c r="IYZ170" s="205"/>
      <c r="IZA170" s="205"/>
      <c r="IZB170" s="205"/>
      <c r="IZC170" s="205"/>
      <c r="IZD170" s="205"/>
      <c r="IZE170" s="205"/>
      <c r="IZF170" s="205"/>
      <c r="IZG170" s="205"/>
      <c r="IZH170" s="205"/>
      <c r="IZI170" s="205"/>
      <c r="IZJ170" s="205"/>
      <c r="IZK170" s="205"/>
      <c r="IZL170" s="205"/>
      <c r="IZM170" s="205"/>
      <c r="IZN170" s="205"/>
      <c r="IZO170" s="205"/>
      <c r="IZP170" s="205"/>
      <c r="IZQ170" s="205"/>
      <c r="IZR170" s="205"/>
      <c r="IZS170" s="205"/>
      <c r="IZT170" s="205"/>
      <c r="IZU170" s="205"/>
      <c r="IZV170" s="205"/>
      <c r="IZW170" s="205"/>
      <c r="IZX170" s="205"/>
      <c r="IZY170" s="205"/>
      <c r="IZZ170" s="205"/>
      <c r="JAA170" s="205"/>
      <c r="JAB170" s="205"/>
      <c r="JAC170" s="205"/>
      <c r="JAD170" s="205"/>
      <c r="JAE170" s="205"/>
      <c r="JAF170" s="205"/>
      <c r="JAG170" s="205"/>
      <c r="JAH170" s="205"/>
      <c r="JAI170" s="205"/>
      <c r="JAJ170" s="205"/>
      <c r="JAK170" s="205"/>
      <c r="JAL170" s="205"/>
      <c r="JAM170" s="205"/>
      <c r="JAN170" s="205"/>
      <c r="JAO170" s="205"/>
      <c r="JAP170" s="205"/>
      <c r="JAQ170" s="205"/>
      <c r="JAR170" s="205"/>
      <c r="JAS170" s="205"/>
      <c r="JAT170" s="205"/>
      <c r="JAU170" s="205"/>
      <c r="JAV170" s="205"/>
      <c r="JAW170" s="205"/>
      <c r="JAX170" s="205"/>
      <c r="JAY170" s="205"/>
      <c r="JAZ170" s="205"/>
      <c r="JBA170" s="205"/>
      <c r="JBB170" s="205"/>
      <c r="JBC170" s="205"/>
      <c r="JBD170" s="205"/>
      <c r="JBE170" s="205"/>
      <c r="JBF170" s="205"/>
      <c r="JBG170" s="205"/>
      <c r="JBH170" s="205"/>
      <c r="JBI170" s="205"/>
      <c r="JBJ170" s="205"/>
      <c r="JBK170" s="205"/>
      <c r="JBL170" s="205"/>
      <c r="JBM170" s="205"/>
      <c r="JBN170" s="205"/>
      <c r="JBO170" s="205"/>
      <c r="JBP170" s="205"/>
      <c r="JBQ170" s="205"/>
      <c r="JBR170" s="205"/>
      <c r="JBS170" s="205"/>
      <c r="JBT170" s="205"/>
      <c r="JBU170" s="205"/>
      <c r="JBV170" s="205"/>
      <c r="JBW170" s="205"/>
      <c r="JBX170" s="205"/>
      <c r="JBY170" s="205"/>
      <c r="JBZ170" s="205"/>
      <c r="JCA170" s="205"/>
      <c r="JCB170" s="205"/>
      <c r="JCC170" s="205"/>
      <c r="JCD170" s="205"/>
      <c r="JCE170" s="205"/>
      <c r="JCF170" s="205"/>
      <c r="JCG170" s="205"/>
      <c r="JCH170" s="205"/>
      <c r="JCI170" s="205"/>
      <c r="JCJ170" s="205"/>
      <c r="JCK170" s="205"/>
      <c r="JCL170" s="205"/>
      <c r="JCM170" s="205"/>
      <c r="JCN170" s="205"/>
      <c r="JCO170" s="205"/>
      <c r="JCP170" s="205"/>
      <c r="JCQ170" s="205"/>
      <c r="JCR170" s="205"/>
      <c r="JCS170" s="205"/>
      <c r="JCT170" s="205"/>
      <c r="JCU170" s="205"/>
      <c r="JCV170" s="205"/>
      <c r="JCW170" s="205"/>
      <c r="JCX170" s="205"/>
      <c r="JCY170" s="205"/>
      <c r="JCZ170" s="205"/>
      <c r="JDA170" s="205"/>
      <c r="JDB170" s="205"/>
      <c r="JDC170" s="205"/>
      <c r="JDD170" s="205"/>
      <c r="JDE170" s="205"/>
      <c r="JDF170" s="205"/>
      <c r="JDG170" s="205"/>
      <c r="JDH170" s="205"/>
      <c r="JDI170" s="205"/>
      <c r="JDJ170" s="205"/>
      <c r="JDK170" s="205"/>
      <c r="JDL170" s="205"/>
      <c r="JDM170" s="205"/>
      <c r="JDN170" s="205"/>
      <c r="JDO170" s="205"/>
      <c r="JDP170" s="205"/>
      <c r="JDQ170" s="205"/>
      <c r="JDR170" s="205"/>
      <c r="JDS170" s="205"/>
      <c r="JDT170" s="205"/>
      <c r="JDU170" s="205"/>
      <c r="JDV170" s="205"/>
      <c r="JDW170" s="205"/>
      <c r="JDX170" s="205"/>
      <c r="JDY170" s="205"/>
      <c r="JDZ170" s="205"/>
      <c r="JEA170" s="205"/>
      <c r="JEB170" s="205"/>
      <c r="JEC170" s="205"/>
      <c r="JED170" s="205"/>
      <c r="JEE170" s="205"/>
      <c r="JEF170" s="205"/>
      <c r="JEG170" s="205"/>
      <c r="JEH170" s="205"/>
      <c r="JEI170" s="205"/>
      <c r="JEJ170" s="205"/>
      <c r="JEK170" s="205"/>
      <c r="JEL170" s="205"/>
      <c r="JEM170" s="205"/>
      <c r="JEN170" s="205"/>
      <c r="JEO170" s="205"/>
      <c r="JEP170" s="205"/>
      <c r="JEQ170" s="205"/>
      <c r="JER170" s="205"/>
      <c r="JES170" s="205"/>
      <c r="JET170" s="205"/>
      <c r="JEU170" s="205"/>
      <c r="JEV170" s="205"/>
      <c r="JEW170" s="205"/>
      <c r="JEX170" s="205"/>
      <c r="JEY170" s="205"/>
      <c r="JEZ170" s="205"/>
      <c r="JFA170" s="205"/>
      <c r="JFB170" s="205"/>
      <c r="JFC170" s="205"/>
      <c r="JFD170" s="205"/>
      <c r="JFE170" s="205"/>
      <c r="JFF170" s="205"/>
      <c r="JFG170" s="205"/>
      <c r="JFH170" s="205"/>
      <c r="JFI170" s="205"/>
      <c r="JFJ170" s="205"/>
      <c r="JFK170" s="205"/>
      <c r="JFL170" s="205"/>
      <c r="JFM170" s="205"/>
      <c r="JFN170" s="205"/>
      <c r="JFO170" s="205"/>
      <c r="JFP170" s="205"/>
      <c r="JFQ170" s="205"/>
      <c r="JFR170" s="205"/>
      <c r="JFS170" s="205"/>
      <c r="JFT170" s="205"/>
      <c r="JFU170" s="205"/>
      <c r="JFV170" s="205"/>
      <c r="JFW170" s="205"/>
      <c r="JFX170" s="205"/>
      <c r="JFY170" s="205"/>
      <c r="JFZ170" s="205"/>
      <c r="JGA170" s="205"/>
      <c r="JGB170" s="205"/>
      <c r="JGC170" s="205"/>
      <c r="JGD170" s="205"/>
      <c r="JGE170" s="205"/>
      <c r="JGF170" s="205"/>
      <c r="JGG170" s="205"/>
      <c r="JGH170" s="205"/>
      <c r="JGI170" s="205"/>
      <c r="JGJ170" s="205"/>
      <c r="JGK170" s="205"/>
      <c r="JGL170" s="205"/>
      <c r="JGM170" s="205"/>
      <c r="JGN170" s="205"/>
      <c r="JGO170" s="205"/>
      <c r="JGP170" s="205"/>
      <c r="JGQ170" s="205"/>
      <c r="JGR170" s="205"/>
      <c r="JGS170" s="205"/>
      <c r="JGT170" s="205"/>
      <c r="JGU170" s="205"/>
      <c r="JGV170" s="205"/>
      <c r="JGW170" s="205"/>
      <c r="JGX170" s="205"/>
      <c r="JGY170" s="205"/>
      <c r="JGZ170" s="205"/>
      <c r="JHA170" s="205"/>
      <c r="JHB170" s="205"/>
      <c r="JHC170" s="205"/>
      <c r="JHD170" s="205"/>
      <c r="JHE170" s="205"/>
      <c r="JHF170" s="205"/>
      <c r="JHG170" s="205"/>
      <c r="JHH170" s="205"/>
      <c r="JHI170" s="205"/>
      <c r="JHJ170" s="205"/>
      <c r="JHK170" s="205"/>
      <c r="JHL170" s="205"/>
      <c r="JHM170" s="205"/>
      <c r="JHN170" s="205"/>
      <c r="JHO170" s="205"/>
      <c r="JHP170" s="205"/>
      <c r="JHQ170" s="205"/>
      <c r="JHR170" s="205"/>
      <c r="JHS170" s="205"/>
      <c r="JHT170" s="205"/>
      <c r="JHU170" s="205"/>
      <c r="JHV170" s="205"/>
      <c r="JHW170" s="205"/>
      <c r="JHX170" s="205"/>
      <c r="JHY170" s="205"/>
      <c r="JHZ170" s="205"/>
      <c r="JIA170" s="205"/>
      <c r="JIB170" s="205"/>
      <c r="JIC170" s="205"/>
      <c r="JID170" s="205"/>
      <c r="JIE170" s="205"/>
      <c r="JIF170" s="205"/>
      <c r="JIG170" s="205"/>
      <c r="JIH170" s="205"/>
      <c r="JII170" s="205"/>
      <c r="JIJ170" s="205"/>
      <c r="JIK170" s="205"/>
      <c r="JIL170" s="205"/>
      <c r="JIM170" s="205"/>
      <c r="JIN170" s="205"/>
      <c r="JIO170" s="205"/>
      <c r="JIP170" s="205"/>
      <c r="JIQ170" s="205"/>
      <c r="JIR170" s="205"/>
      <c r="JIS170" s="205"/>
      <c r="JIT170" s="205"/>
      <c r="JIU170" s="205"/>
      <c r="JIV170" s="205"/>
      <c r="JIW170" s="205"/>
      <c r="JIX170" s="205"/>
      <c r="JIY170" s="205"/>
      <c r="JIZ170" s="205"/>
      <c r="JJA170" s="205"/>
      <c r="JJB170" s="205"/>
      <c r="JJC170" s="205"/>
      <c r="JJD170" s="205"/>
      <c r="JJE170" s="205"/>
      <c r="JJF170" s="205"/>
      <c r="JJG170" s="205"/>
      <c r="JJH170" s="205"/>
      <c r="JJI170" s="205"/>
      <c r="JJJ170" s="205"/>
      <c r="JJK170" s="205"/>
      <c r="JJL170" s="205"/>
      <c r="JJM170" s="205"/>
      <c r="JJN170" s="205"/>
      <c r="JJO170" s="205"/>
      <c r="JJP170" s="205"/>
      <c r="JJQ170" s="205"/>
      <c r="JJR170" s="205"/>
      <c r="JJS170" s="205"/>
      <c r="JJT170" s="205"/>
      <c r="JJU170" s="205"/>
      <c r="JJV170" s="205"/>
      <c r="JJW170" s="205"/>
      <c r="JJX170" s="205"/>
      <c r="JJY170" s="205"/>
      <c r="JJZ170" s="205"/>
      <c r="JKA170" s="205"/>
      <c r="JKB170" s="205"/>
      <c r="JKC170" s="205"/>
      <c r="JKD170" s="205"/>
      <c r="JKE170" s="205"/>
      <c r="JKF170" s="205"/>
      <c r="JKG170" s="205"/>
      <c r="JKH170" s="205"/>
      <c r="JKI170" s="205"/>
      <c r="JKJ170" s="205"/>
      <c r="JKK170" s="205"/>
      <c r="JKL170" s="205"/>
      <c r="JKM170" s="205"/>
      <c r="JKN170" s="205"/>
      <c r="JKO170" s="205"/>
      <c r="JKP170" s="205"/>
      <c r="JKQ170" s="205"/>
      <c r="JKR170" s="205"/>
      <c r="JKS170" s="205"/>
      <c r="JKT170" s="205"/>
      <c r="JKU170" s="205"/>
      <c r="JKV170" s="205"/>
      <c r="JKW170" s="205"/>
      <c r="JKX170" s="205"/>
      <c r="JKY170" s="205"/>
      <c r="JKZ170" s="205"/>
      <c r="JLA170" s="205"/>
      <c r="JLB170" s="205"/>
      <c r="JLC170" s="205"/>
      <c r="JLD170" s="205"/>
      <c r="JLE170" s="205"/>
      <c r="JLF170" s="205"/>
      <c r="JLG170" s="205"/>
      <c r="JLH170" s="205"/>
      <c r="JLI170" s="205"/>
      <c r="JLJ170" s="205"/>
      <c r="JLK170" s="205"/>
      <c r="JLL170" s="205"/>
      <c r="JLM170" s="205"/>
      <c r="JLN170" s="205"/>
      <c r="JLO170" s="205"/>
      <c r="JLP170" s="205"/>
      <c r="JLQ170" s="205"/>
      <c r="JLR170" s="205"/>
      <c r="JLS170" s="205"/>
      <c r="JLT170" s="205"/>
      <c r="JLU170" s="205"/>
      <c r="JLV170" s="205"/>
      <c r="JLW170" s="205"/>
      <c r="JLX170" s="205"/>
      <c r="JLY170" s="205"/>
      <c r="JLZ170" s="205"/>
      <c r="JMA170" s="205"/>
      <c r="JMB170" s="205"/>
      <c r="JMC170" s="205"/>
      <c r="JMD170" s="205"/>
      <c r="JME170" s="205"/>
      <c r="JMF170" s="205"/>
      <c r="JMG170" s="205"/>
      <c r="JMH170" s="205"/>
      <c r="JMI170" s="205"/>
      <c r="JMJ170" s="205"/>
      <c r="JMK170" s="205"/>
      <c r="JML170" s="205"/>
      <c r="JMM170" s="205"/>
      <c r="JMN170" s="205"/>
      <c r="JMO170" s="205"/>
      <c r="JMP170" s="205"/>
      <c r="JMQ170" s="205"/>
      <c r="JMR170" s="205"/>
      <c r="JMS170" s="205"/>
      <c r="JMT170" s="205"/>
      <c r="JMU170" s="205"/>
      <c r="JMV170" s="205"/>
      <c r="JMW170" s="205"/>
      <c r="JMX170" s="205"/>
      <c r="JMY170" s="205"/>
      <c r="JMZ170" s="205"/>
      <c r="JNA170" s="205"/>
      <c r="JNB170" s="205"/>
      <c r="JNC170" s="205"/>
      <c r="JND170" s="205"/>
      <c r="JNE170" s="205"/>
      <c r="JNF170" s="205"/>
      <c r="JNG170" s="205"/>
      <c r="JNH170" s="205"/>
      <c r="JNI170" s="205"/>
      <c r="JNJ170" s="205"/>
      <c r="JNK170" s="205"/>
      <c r="JNL170" s="205"/>
      <c r="JNM170" s="205"/>
      <c r="JNN170" s="205"/>
      <c r="JNO170" s="205"/>
      <c r="JNP170" s="205"/>
      <c r="JNQ170" s="205"/>
      <c r="JNR170" s="205"/>
      <c r="JNS170" s="205"/>
      <c r="JNT170" s="205"/>
      <c r="JNU170" s="205"/>
      <c r="JNV170" s="205"/>
      <c r="JNW170" s="205"/>
      <c r="JNX170" s="205"/>
      <c r="JNY170" s="205"/>
      <c r="JNZ170" s="205"/>
      <c r="JOA170" s="205"/>
      <c r="JOB170" s="205"/>
      <c r="JOC170" s="205"/>
      <c r="JOD170" s="205"/>
      <c r="JOE170" s="205"/>
      <c r="JOF170" s="205"/>
      <c r="JOG170" s="205"/>
      <c r="JOH170" s="205"/>
      <c r="JOI170" s="205"/>
      <c r="JOJ170" s="205"/>
      <c r="JOK170" s="205"/>
      <c r="JOL170" s="205"/>
      <c r="JOM170" s="205"/>
      <c r="JON170" s="205"/>
      <c r="JOO170" s="205"/>
      <c r="JOP170" s="205"/>
      <c r="JOQ170" s="205"/>
      <c r="JOR170" s="205"/>
      <c r="JOS170" s="205"/>
      <c r="JOT170" s="205"/>
      <c r="JOU170" s="205"/>
      <c r="JOV170" s="205"/>
      <c r="JOW170" s="205"/>
      <c r="JOX170" s="205"/>
      <c r="JOY170" s="205"/>
      <c r="JOZ170" s="205"/>
      <c r="JPA170" s="205"/>
      <c r="JPB170" s="205"/>
      <c r="JPC170" s="205"/>
      <c r="JPD170" s="205"/>
      <c r="JPE170" s="205"/>
      <c r="JPF170" s="205"/>
      <c r="JPG170" s="205"/>
      <c r="JPH170" s="205"/>
      <c r="JPI170" s="205"/>
      <c r="JPJ170" s="205"/>
      <c r="JPK170" s="205"/>
      <c r="JPL170" s="205"/>
      <c r="JPM170" s="205"/>
      <c r="JPN170" s="205"/>
      <c r="JPO170" s="205"/>
      <c r="JPP170" s="205"/>
      <c r="JPQ170" s="205"/>
      <c r="JPR170" s="205"/>
      <c r="JPS170" s="205"/>
      <c r="JPT170" s="205"/>
      <c r="JPU170" s="205"/>
      <c r="JPV170" s="205"/>
      <c r="JPW170" s="205"/>
      <c r="JPX170" s="205"/>
      <c r="JPY170" s="205"/>
      <c r="JPZ170" s="205"/>
      <c r="JQA170" s="205"/>
      <c r="JQB170" s="205"/>
      <c r="JQC170" s="205"/>
      <c r="JQD170" s="205"/>
      <c r="JQE170" s="205"/>
      <c r="JQF170" s="205"/>
      <c r="JQG170" s="205"/>
      <c r="JQH170" s="205"/>
      <c r="JQI170" s="205"/>
      <c r="JQJ170" s="205"/>
      <c r="JQK170" s="205"/>
      <c r="JQL170" s="205"/>
      <c r="JQM170" s="205"/>
      <c r="JQN170" s="205"/>
      <c r="JQO170" s="205"/>
      <c r="JQP170" s="205"/>
      <c r="JQQ170" s="205"/>
      <c r="JQR170" s="205"/>
      <c r="JQS170" s="205"/>
      <c r="JQT170" s="205"/>
      <c r="JQU170" s="205"/>
      <c r="JQV170" s="205"/>
      <c r="JQW170" s="205"/>
      <c r="JQX170" s="205"/>
      <c r="JQY170" s="205"/>
      <c r="JQZ170" s="205"/>
      <c r="JRA170" s="205"/>
      <c r="JRB170" s="205"/>
      <c r="JRC170" s="205"/>
      <c r="JRD170" s="205"/>
      <c r="JRE170" s="205"/>
      <c r="JRF170" s="205"/>
      <c r="JRG170" s="205"/>
      <c r="JRH170" s="205"/>
      <c r="JRI170" s="205"/>
      <c r="JRJ170" s="205"/>
      <c r="JRK170" s="205"/>
      <c r="JRL170" s="205"/>
      <c r="JRM170" s="205"/>
      <c r="JRN170" s="205"/>
      <c r="JRO170" s="205"/>
      <c r="JRP170" s="205"/>
      <c r="JRQ170" s="205"/>
      <c r="JRR170" s="205"/>
      <c r="JRS170" s="205"/>
      <c r="JRT170" s="205"/>
      <c r="JRU170" s="205"/>
      <c r="JRV170" s="205"/>
      <c r="JRW170" s="205"/>
      <c r="JRX170" s="205"/>
      <c r="JRY170" s="205"/>
      <c r="JRZ170" s="205"/>
      <c r="JSA170" s="205"/>
      <c r="JSB170" s="205"/>
      <c r="JSC170" s="205"/>
      <c r="JSD170" s="205"/>
      <c r="JSE170" s="205"/>
      <c r="JSF170" s="205"/>
      <c r="JSG170" s="205"/>
      <c r="JSH170" s="205"/>
      <c r="JSI170" s="205"/>
      <c r="JSJ170" s="205"/>
      <c r="JSK170" s="205"/>
      <c r="JSL170" s="205"/>
      <c r="JSM170" s="205"/>
      <c r="JSN170" s="205"/>
      <c r="JSO170" s="205"/>
      <c r="JSP170" s="205"/>
      <c r="JSQ170" s="205"/>
      <c r="JSR170" s="205"/>
      <c r="JSS170" s="205"/>
      <c r="JST170" s="205"/>
      <c r="JSU170" s="205"/>
      <c r="JSV170" s="205"/>
      <c r="JSW170" s="205"/>
      <c r="JSX170" s="205"/>
      <c r="JSY170" s="205"/>
      <c r="JSZ170" s="205"/>
      <c r="JTA170" s="205"/>
      <c r="JTB170" s="205"/>
      <c r="JTC170" s="205"/>
      <c r="JTD170" s="205"/>
      <c r="JTE170" s="205"/>
      <c r="JTF170" s="205"/>
      <c r="JTG170" s="205"/>
      <c r="JTH170" s="205"/>
      <c r="JTI170" s="205"/>
      <c r="JTJ170" s="205"/>
      <c r="JTK170" s="205"/>
      <c r="JTL170" s="205"/>
      <c r="JTM170" s="205"/>
      <c r="JTN170" s="205"/>
      <c r="JTO170" s="205"/>
      <c r="JTP170" s="205"/>
      <c r="JTQ170" s="205"/>
      <c r="JTR170" s="205"/>
      <c r="JTS170" s="205"/>
      <c r="JTT170" s="205"/>
      <c r="JTU170" s="205"/>
      <c r="JTV170" s="205"/>
      <c r="JTW170" s="205"/>
      <c r="JTX170" s="205"/>
      <c r="JTY170" s="205"/>
      <c r="JTZ170" s="205"/>
      <c r="JUA170" s="205"/>
      <c r="JUB170" s="205"/>
      <c r="JUC170" s="205"/>
      <c r="JUD170" s="205"/>
      <c r="JUE170" s="205"/>
      <c r="JUF170" s="205"/>
      <c r="JUG170" s="205"/>
      <c r="JUH170" s="205"/>
      <c r="JUI170" s="205"/>
      <c r="JUJ170" s="205"/>
      <c r="JUK170" s="205"/>
      <c r="JUL170" s="205"/>
      <c r="JUM170" s="205"/>
      <c r="JUN170" s="205"/>
      <c r="JUO170" s="205"/>
      <c r="JUP170" s="205"/>
      <c r="JUQ170" s="205"/>
      <c r="JUR170" s="205"/>
      <c r="JUS170" s="205"/>
      <c r="JUT170" s="205"/>
      <c r="JUU170" s="205"/>
      <c r="JUV170" s="205"/>
      <c r="JUW170" s="205"/>
      <c r="JUX170" s="205"/>
      <c r="JUY170" s="205"/>
      <c r="JUZ170" s="205"/>
      <c r="JVA170" s="205"/>
      <c r="JVB170" s="205"/>
      <c r="JVC170" s="205"/>
      <c r="JVD170" s="205"/>
      <c r="JVE170" s="205"/>
      <c r="JVF170" s="205"/>
      <c r="JVG170" s="205"/>
      <c r="JVH170" s="205"/>
      <c r="JVI170" s="205"/>
      <c r="JVJ170" s="205"/>
      <c r="JVK170" s="205"/>
      <c r="JVL170" s="205"/>
      <c r="JVM170" s="205"/>
      <c r="JVN170" s="205"/>
      <c r="JVO170" s="205"/>
      <c r="JVP170" s="205"/>
      <c r="JVQ170" s="205"/>
      <c r="JVR170" s="205"/>
      <c r="JVS170" s="205"/>
      <c r="JVT170" s="205"/>
      <c r="JVU170" s="205"/>
      <c r="JVV170" s="205"/>
      <c r="JVW170" s="205"/>
      <c r="JVX170" s="205"/>
      <c r="JVY170" s="205"/>
      <c r="JVZ170" s="205"/>
      <c r="JWA170" s="205"/>
      <c r="JWB170" s="205"/>
      <c r="JWC170" s="205"/>
      <c r="JWD170" s="205"/>
      <c r="JWE170" s="205"/>
      <c r="JWF170" s="205"/>
      <c r="JWG170" s="205"/>
      <c r="JWH170" s="205"/>
      <c r="JWI170" s="205"/>
      <c r="JWJ170" s="205"/>
      <c r="JWK170" s="205"/>
      <c r="JWL170" s="205"/>
      <c r="JWM170" s="205"/>
      <c r="JWN170" s="205"/>
      <c r="JWO170" s="205"/>
      <c r="JWP170" s="205"/>
      <c r="JWQ170" s="205"/>
      <c r="JWR170" s="205"/>
      <c r="JWS170" s="205"/>
      <c r="JWT170" s="205"/>
      <c r="JWU170" s="205"/>
      <c r="JWV170" s="205"/>
      <c r="JWW170" s="205"/>
      <c r="JWX170" s="205"/>
      <c r="JWY170" s="205"/>
      <c r="JWZ170" s="205"/>
      <c r="JXA170" s="205"/>
      <c r="JXB170" s="205"/>
      <c r="JXC170" s="205"/>
      <c r="JXD170" s="205"/>
      <c r="JXE170" s="205"/>
      <c r="JXF170" s="205"/>
      <c r="JXG170" s="205"/>
      <c r="JXH170" s="205"/>
      <c r="JXI170" s="205"/>
      <c r="JXJ170" s="205"/>
      <c r="JXK170" s="205"/>
      <c r="JXL170" s="205"/>
      <c r="JXM170" s="205"/>
      <c r="JXN170" s="205"/>
      <c r="JXO170" s="205"/>
      <c r="JXP170" s="205"/>
      <c r="JXQ170" s="205"/>
      <c r="JXR170" s="205"/>
      <c r="JXS170" s="205"/>
      <c r="JXT170" s="205"/>
      <c r="JXU170" s="205"/>
      <c r="JXV170" s="205"/>
      <c r="JXW170" s="205"/>
      <c r="JXX170" s="205"/>
      <c r="JXY170" s="205"/>
      <c r="JXZ170" s="205"/>
      <c r="JYA170" s="205"/>
      <c r="JYB170" s="205"/>
      <c r="JYC170" s="205"/>
      <c r="JYD170" s="205"/>
      <c r="JYE170" s="205"/>
      <c r="JYF170" s="205"/>
      <c r="JYG170" s="205"/>
      <c r="JYH170" s="205"/>
      <c r="JYI170" s="205"/>
      <c r="JYJ170" s="205"/>
      <c r="JYK170" s="205"/>
      <c r="JYL170" s="205"/>
      <c r="JYM170" s="205"/>
      <c r="JYN170" s="205"/>
      <c r="JYO170" s="205"/>
      <c r="JYP170" s="205"/>
      <c r="JYQ170" s="205"/>
      <c r="JYR170" s="205"/>
      <c r="JYS170" s="205"/>
      <c r="JYT170" s="205"/>
      <c r="JYU170" s="205"/>
      <c r="JYV170" s="205"/>
      <c r="JYW170" s="205"/>
      <c r="JYX170" s="205"/>
      <c r="JYY170" s="205"/>
      <c r="JYZ170" s="205"/>
      <c r="JZA170" s="205"/>
      <c r="JZB170" s="205"/>
      <c r="JZC170" s="205"/>
      <c r="JZD170" s="205"/>
      <c r="JZE170" s="205"/>
      <c r="JZF170" s="205"/>
      <c r="JZG170" s="205"/>
      <c r="JZH170" s="205"/>
      <c r="JZI170" s="205"/>
      <c r="JZJ170" s="205"/>
      <c r="JZK170" s="205"/>
      <c r="JZL170" s="205"/>
      <c r="JZM170" s="205"/>
      <c r="JZN170" s="205"/>
      <c r="JZO170" s="205"/>
      <c r="JZP170" s="205"/>
      <c r="JZQ170" s="205"/>
      <c r="JZR170" s="205"/>
      <c r="JZS170" s="205"/>
      <c r="JZT170" s="205"/>
      <c r="JZU170" s="205"/>
      <c r="JZV170" s="205"/>
      <c r="JZW170" s="205"/>
      <c r="JZX170" s="205"/>
      <c r="JZY170" s="205"/>
      <c r="JZZ170" s="205"/>
      <c r="KAA170" s="205"/>
      <c r="KAB170" s="205"/>
      <c r="KAC170" s="205"/>
      <c r="KAD170" s="205"/>
      <c r="KAE170" s="205"/>
      <c r="KAF170" s="205"/>
      <c r="KAG170" s="205"/>
      <c r="KAH170" s="205"/>
      <c r="KAI170" s="205"/>
      <c r="KAJ170" s="205"/>
      <c r="KAK170" s="205"/>
      <c r="KAL170" s="205"/>
      <c r="KAM170" s="205"/>
      <c r="KAN170" s="205"/>
      <c r="KAO170" s="205"/>
      <c r="KAP170" s="205"/>
      <c r="KAQ170" s="205"/>
      <c r="KAR170" s="205"/>
      <c r="KAS170" s="205"/>
      <c r="KAT170" s="205"/>
      <c r="KAU170" s="205"/>
      <c r="KAV170" s="205"/>
      <c r="KAW170" s="205"/>
      <c r="KAX170" s="205"/>
      <c r="KAY170" s="205"/>
      <c r="KAZ170" s="205"/>
      <c r="KBA170" s="205"/>
      <c r="KBB170" s="205"/>
      <c r="KBC170" s="205"/>
      <c r="KBD170" s="205"/>
      <c r="KBE170" s="205"/>
      <c r="KBF170" s="205"/>
      <c r="KBG170" s="205"/>
      <c r="KBH170" s="205"/>
      <c r="KBI170" s="205"/>
      <c r="KBJ170" s="205"/>
      <c r="KBK170" s="205"/>
      <c r="KBL170" s="205"/>
      <c r="KBM170" s="205"/>
      <c r="KBN170" s="205"/>
      <c r="KBO170" s="205"/>
      <c r="KBP170" s="205"/>
      <c r="KBQ170" s="205"/>
      <c r="KBR170" s="205"/>
      <c r="KBS170" s="205"/>
      <c r="KBT170" s="205"/>
      <c r="KBU170" s="205"/>
      <c r="KBV170" s="205"/>
      <c r="KBW170" s="205"/>
      <c r="KBX170" s="205"/>
      <c r="KBY170" s="205"/>
      <c r="KBZ170" s="205"/>
      <c r="KCA170" s="205"/>
      <c r="KCB170" s="205"/>
      <c r="KCC170" s="205"/>
      <c r="KCD170" s="205"/>
      <c r="KCE170" s="205"/>
      <c r="KCF170" s="205"/>
      <c r="KCG170" s="205"/>
      <c r="KCH170" s="205"/>
      <c r="KCI170" s="205"/>
      <c r="KCJ170" s="205"/>
      <c r="KCK170" s="205"/>
      <c r="KCL170" s="205"/>
      <c r="KCM170" s="205"/>
      <c r="KCN170" s="205"/>
      <c r="KCO170" s="205"/>
      <c r="KCP170" s="205"/>
      <c r="KCQ170" s="205"/>
      <c r="KCR170" s="205"/>
      <c r="KCS170" s="205"/>
      <c r="KCT170" s="205"/>
      <c r="KCU170" s="205"/>
      <c r="KCV170" s="205"/>
      <c r="KCW170" s="205"/>
      <c r="KCX170" s="205"/>
      <c r="KCY170" s="205"/>
      <c r="KCZ170" s="205"/>
      <c r="KDA170" s="205"/>
      <c r="KDB170" s="205"/>
      <c r="KDC170" s="205"/>
      <c r="KDD170" s="205"/>
      <c r="KDE170" s="205"/>
      <c r="KDF170" s="205"/>
      <c r="KDG170" s="205"/>
      <c r="KDH170" s="205"/>
      <c r="KDI170" s="205"/>
      <c r="KDJ170" s="205"/>
      <c r="KDK170" s="205"/>
      <c r="KDL170" s="205"/>
      <c r="KDM170" s="205"/>
      <c r="KDN170" s="205"/>
      <c r="KDO170" s="205"/>
      <c r="KDP170" s="205"/>
      <c r="KDQ170" s="205"/>
      <c r="KDR170" s="205"/>
      <c r="KDS170" s="205"/>
      <c r="KDT170" s="205"/>
      <c r="KDU170" s="205"/>
      <c r="KDV170" s="205"/>
      <c r="KDW170" s="205"/>
      <c r="KDX170" s="205"/>
      <c r="KDY170" s="205"/>
      <c r="KDZ170" s="205"/>
      <c r="KEA170" s="205"/>
      <c r="KEB170" s="205"/>
      <c r="KEC170" s="205"/>
      <c r="KED170" s="205"/>
      <c r="KEE170" s="205"/>
      <c r="KEF170" s="205"/>
      <c r="KEG170" s="205"/>
      <c r="KEH170" s="205"/>
      <c r="KEI170" s="205"/>
      <c r="KEJ170" s="205"/>
      <c r="KEK170" s="205"/>
      <c r="KEL170" s="205"/>
      <c r="KEM170" s="205"/>
      <c r="KEN170" s="205"/>
      <c r="KEO170" s="205"/>
      <c r="KEP170" s="205"/>
      <c r="KEQ170" s="205"/>
      <c r="KER170" s="205"/>
      <c r="KES170" s="205"/>
      <c r="KET170" s="205"/>
      <c r="KEU170" s="205"/>
      <c r="KEV170" s="205"/>
      <c r="KEW170" s="205"/>
      <c r="KEX170" s="205"/>
      <c r="KEY170" s="205"/>
      <c r="KEZ170" s="205"/>
      <c r="KFA170" s="205"/>
      <c r="KFB170" s="205"/>
      <c r="KFC170" s="205"/>
      <c r="KFD170" s="205"/>
      <c r="KFE170" s="205"/>
      <c r="KFF170" s="205"/>
      <c r="KFG170" s="205"/>
      <c r="KFH170" s="205"/>
      <c r="KFI170" s="205"/>
      <c r="KFJ170" s="205"/>
      <c r="KFK170" s="205"/>
      <c r="KFL170" s="205"/>
      <c r="KFM170" s="205"/>
      <c r="KFN170" s="205"/>
      <c r="KFO170" s="205"/>
      <c r="KFP170" s="205"/>
      <c r="KFQ170" s="205"/>
      <c r="KFR170" s="205"/>
      <c r="KFS170" s="205"/>
      <c r="KFT170" s="205"/>
      <c r="KFU170" s="205"/>
      <c r="KFV170" s="205"/>
      <c r="KFW170" s="205"/>
      <c r="KFX170" s="205"/>
      <c r="KFY170" s="205"/>
      <c r="KFZ170" s="205"/>
      <c r="KGA170" s="205"/>
      <c r="KGB170" s="205"/>
      <c r="KGC170" s="205"/>
      <c r="KGD170" s="205"/>
      <c r="KGE170" s="205"/>
      <c r="KGF170" s="205"/>
      <c r="KGG170" s="205"/>
      <c r="KGH170" s="205"/>
      <c r="KGI170" s="205"/>
      <c r="KGJ170" s="205"/>
      <c r="KGK170" s="205"/>
      <c r="KGL170" s="205"/>
      <c r="KGM170" s="205"/>
      <c r="KGN170" s="205"/>
      <c r="KGO170" s="205"/>
      <c r="KGP170" s="205"/>
      <c r="KGQ170" s="205"/>
      <c r="KGR170" s="205"/>
      <c r="KGS170" s="205"/>
      <c r="KGT170" s="205"/>
      <c r="KGU170" s="205"/>
      <c r="KGV170" s="205"/>
      <c r="KGW170" s="205"/>
      <c r="KGX170" s="205"/>
      <c r="KGY170" s="205"/>
      <c r="KGZ170" s="205"/>
      <c r="KHA170" s="205"/>
      <c r="KHB170" s="205"/>
      <c r="KHC170" s="205"/>
      <c r="KHD170" s="205"/>
      <c r="KHE170" s="205"/>
      <c r="KHF170" s="205"/>
      <c r="KHG170" s="205"/>
      <c r="KHH170" s="205"/>
      <c r="KHI170" s="205"/>
      <c r="KHJ170" s="205"/>
      <c r="KHK170" s="205"/>
      <c r="KHL170" s="205"/>
      <c r="KHM170" s="205"/>
      <c r="KHN170" s="205"/>
      <c r="KHO170" s="205"/>
      <c r="KHP170" s="205"/>
      <c r="KHQ170" s="205"/>
      <c r="KHR170" s="205"/>
      <c r="KHS170" s="205"/>
      <c r="KHT170" s="205"/>
      <c r="KHU170" s="205"/>
      <c r="KHV170" s="205"/>
      <c r="KHW170" s="205"/>
      <c r="KHX170" s="205"/>
      <c r="KHY170" s="205"/>
      <c r="KHZ170" s="205"/>
      <c r="KIA170" s="205"/>
      <c r="KIB170" s="205"/>
      <c r="KIC170" s="205"/>
      <c r="KID170" s="205"/>
      <c r="KIE170" s="205"/>
      <c r="KIF170" s="205"/>
      <c r="KIG170" s="205"/>
      <c r="KIH170" s="205"/>
      <c r="KII170" s="205"/>
      <c r="KIJ170" s="205"/>
      <c r="KIK170" s="205"/>
      <c r="KIL170" s="205"/>
      <c r="KIM170" s="205"/>
      <c r="KIN170" s="205"/>
      <c r="KIO170" s="205"/>
      <c r="KIP170" s="205"/>
      <c r="KIQ170" s="205"/>
      <c r="KIR170" s="205"/>
      <c r="KIS170" s="205"/>
      <c r="KIT170" s="205"/>
      <c r="KIU170" s="205"/>
      <c r="KIV170" s="205"/>
      <c r="KIW170" s="205"/>
      <c r="KIX170" s="205"/>
      <c r="KIY170" s="205"/>
      <c r="KIZ170" s="205"/>
      <c r="KJA170" s="205"/>
      <c r="KJB170" s="205"/>
      <c r="KJC170" s="205"/>
      <c r="KJD170" s="205"/>
      <c r="KJE170" s="205"/>
      <c r="KJF170" s="205"/>
      <c r="KJG170" s="205"/>
      <c r="KJH170" s="205"/>
      <c r="KJI170" s="205"/>
      <c r="KJJ170" s="205"/>
      <c r="KJK170" s="205"/>
      <c r="KJL170" s="205"/>
      <c r="KJM170" s="205"/>
      <c r="KJN170" s="205"/>
      <c r="KJO170" s="205"/>
      <c r="KJP170" s="205"/>
      <c r="KJQ170" s="205"/>
      <c r="KJR170" s="205"/>
      <c r="KJS170" s="205"/>
      <c r="KJT170" s="205"/>
      <c r="KJU170" s="205"/>
      <c r="KJV170" s="205"/>
      <c r="KJW170" s="205"/>
      <c r="KJX170" s="205"/>
      <c r="KJY170" s="205"/>
      <c r="KJZ170" s="205"/>
      <c r="KKA170" s="205"/>
      <c r="KKB170" s="205"/>
      <c r="KKC170" s="205"/>
      <c r="KKD170" s="205"/>
      <c r="KKE170" s="205"/>
      <c r="KKF170" s="205"/>
      <c r="KKG170" s="205"/>
      <c r="KKH170" s="205"/>
      <c r="KKI170" s="205"/>
      <c r="KKJ170" s="205"/>
      <c r="KKK170" s="205"/>
      <c r="KKL170" s="205"/>
      <c r="KKM170" s="205"/>
      <c r="KKN170" s="205"/>
      <c r="KKO170" s="205"/>
      <c r="KKP170" s="205"/>
      <c r="KKQ170" s="205"/>
      <c r="KKR170" s="205"/>
      <c r="KKS170" s="205"/>
      <c r="KKT170" s="205"/>
      <c r="KKU170" s="205"/>
      <c r="KKV170" s="205"/>
      <c r="KKW170" s="205"/>
      <c r="KKX170" s="205"/>
      <c r="KKY170" s="205"/>
      <c r="KKZ170" s="205"/>
      <c r="KLA170" s="205"/>
      <c r="KLB170" s="205"/>
      <c r="KLC170" s="205"/>
      <c r="KLD170" s="205"/>
      <c r="KLE170" s="205"/>
      <c r="KLF170" s="205"/>
      <c r="KLG170" s="205"/>
      <c r="KLH170" s="205"/>
      <c r="KLI170" s="205"/>
      <c r="KLJ170" s="205"/>
      <c r="KLK170" s="205"/>
      <c r="KLL170" s="205"/>
      <c r="KLM170" s="205"/>
      <c r="KLN170" s="205"/>
      <c r="KLO170" s="205"/>
      <c r="KLP170" s="205"/>
      <c r="KLQ170" s="205"/>
      <c r="KLR170" s="205"/>
      <c r="KLS170" s="205"/>
      <c r="KLT170" s="205"/>
      <c r="KLU170" s="205"/>
      <c r="KLV170" s="205"/>
      <c r="KLW170" s="205"/>
      <c r="KLX170" s="205"/>
      <c r="KLY170" s="205"/>
      <c r="KLZ170" s="205"/>
      <c r="KMA170" s="205"/>
      <c r="KMB170" s="205"/>
      <c r="KMC170" s="205"/>
      <c r="KMD170" s="205"/>
      <c r="KME170" s="205"/>
      <c r="KMF170" s="205"/>
      <c r="KMG170" s="205"/>
      <c r="KMH170" s="205"/>
      <c r="KMI170" s="205"/>
      <c r="KMJ170" s="205"/>
      <c r="KMK170" s="205"/>
      <c r="KML170" s="205"/>
      <c r="KMM170" s="205"/>
      <c r="KMN170" s="205"/>
      <c r="KMO170" s="205"/>
      <c r="KMP170" s="205"/>
      <c r="KMQ170" s="205"/>
      <c r="KMR170" s="205"/>
      <c r="KMS170" s="205"/>
      <c r="KMT170" s="205"/>
      <c r="KMU170" s="205"/>
      <c r="KMV170" s="205"/>
      <c r="KMW170" s="205"/>
      <c r="KMX170" s="205"/>
      <c r="KMY170" s="205"/>
      <c r="KMZ170" s="205"/>
      <c r="KNA170" s="205"/>
      <c r="KNB170" s="205"/>
      <c r="KNC170" s="205"/>
      <c r="KND170" s="205"/>
      <c r="KNE170" s="205"/>
      <c r="KNF170" s="205"/>
      <c r="KNG170" s="205"/>
      <c r="KNH170" s="205"/>
      <c r="KNI170" s="205"/>
      <c r="KNJ170" s="205"/>
      <c r="KNK170" s="205"/>
      <c r="KNL170" s="205"/>
      <c r="KNM170" s="205"/>
      <c r="KNN170" s="205"/>
      <c r="KNO170" s="205"/>
      <c r="KNP170" s="205"/>
      <c r="KNQ170" s="205"/>
      <c r="KNR170" s="205"/>
      <c r="KNS170" s="205"/>
      <c r="KNT170" s="205"/>
      <c r="KNU170" s="205"/>
      <c r="KNV170" s="205"/>
      <c r="KNW170" s="205"/>
      <c r="KNX170" s="205"/>
      <c r="KNY170" s="205"/>
      <c r="KNZ170" s="205"/>
      <c r="KOA170" s="205"/>
      <c r="KOB170" s="205"/>
      <c r="KOC170" s="205"/>
      <c r="KOD170" s="205"/>
      <c r="KOE170" s="205"/>
      <c r="KOF170" s="205"/>
      <c r="KOG170" s="205"/>
      <c r="KOH170" s="205"/>
      <c r="KOI170" s="205"/>
      <c r="KOJ170" s="205"/>
      <c r="KOK170" s="205"/>
      <c r="KOL170" s="205"/>
      <c r="KOM170" s="205"/>
      <c r="KON170" s="205"/>
      <c r="KOO170" s="205"/>
      <c r="KOP170" s="205"/>
      <c r="KOQ170" s="205"/>
      <c r="KOR170" s="205"/>
      <c r="KOS170" s="205"/>
      <c r="KOT170" s="205"/>
      <c r="KOU170" s="205"/>
      <c r="KOV170" s="205"/>
      <c r="KOW170" s="205"/>
      <c r="KOX170" s="205"/>
      <c r="KOY170" s="205"/>
      <c r="KOZ170" s="205"/>
      <c r="KPA170" s="205"/>
      <c r="KPB170" s="205"/>
      <c r="KPC170" s="205"/>
      <c r="KPD170" s="205"/>
      <c r="KPE170" s="205"/>
      <c r="KPF170" s="205"/>
      <c r="KPG170" s="205"/>
      <c r="KPH170" s="205"/>
      <c r="KPI170" s="205"/>
      <c r="KPJ170" s="205"/>
      <c r="KPK170" s="205"/>
      <c r="KPL170" s="205"/>
      <c r="KPM170" s="205"/>
      <c r="KPN170" s="205"/>
      <c r="KPO170" s="205"/>
      <c r="KPP170" s="205"/>
      <c r="KPQ170" s="205"/>
      <c r="KPR170" s="205"/>
      <c r="KPS170" s="205"/>
      <c r="KPT170" s="205"/>
      <c r="KPU170" s="205"/>
      <c r="KPV170" s="205"/>
      <c r="KPW170" s="205"/>
      <c r="KPX170" s="205"/>
      <c r="KPY170" s="205"/>
      <c r="KPZ170" s="205"/>
      <c r="KQA170" s="205"/>
      <c r="KQB170" s="205"/>
      <c r="KQC170" s="205"/>
      <c r="KQD170" s="205"/>
      <c r="KQE170" s="205"/>
      <c r="KQF170" s="205"/>
      <c r="KQG170" s="205"/>
      <c r="KQH170" s="205"/>
      <c r="KQI170" s="205"/>
      <c r="KQJ170" s="205"/>
      <c r="KQK170" s="205"/>
      <c r="KQL170" s="205"/>
      <c r="KQM170" s="205"/>
      <c r="KQN170" s="205"/>
      <c r="KQO170" s="205"/>
      <c r="KQP170" s="205"/>
      <c r="KQQ170" s="205"/>
      <c r="KQR170" s="205"/>
      <c r="KQS170" s="205"/>
      <c r="KQT170" s="205"/>
      <c r="KQU170" s="205"/>
      <c r="KQV170" s="205"/>
      <c r="KQW170" s="205"/>
      <c r="KQX170" s="205"/>
      <c r="KQY170" s="205"/>
      <c r="KQZ170" s="205"/>
      <c r="KRA170" s="205"/>
      <c r="KRB170" s="205"/>
      <c r="KRC170" s="205"/>
      <c r="KRD170" s="205"/>
      <c r="KRE170" s="205"/>
      <c r="KRF170" s="205"/>
      <c r="KRG170" s="205"/>
      <c r="KRH170" s="205"/>
      <c r="KRI170" s="205"/>
      <c r="KRJ170" s="205"/>
      <c r="KRK170" s="205"/>
      <c r="KRL170" s="205"/>
      <c r="KRM170" s="205"/>
      <c r="KRN170" s="205"/>
      <c r="KRO170" s="205"/>
      <c r="KRP170" s="205"/>
      <c r="KRQ170" s="205"/>
      <c r="KRR170" s="205"/>
      <c r="KRS170" s="205"/>
      <c r="KRT170" s="205"/>
      <c r="KRU170" s="205"/>
      <c r="KRV170" s="205"/>
      <c r="KRW170" s="205"/>
      <c r="KRX170" s="205"/>
      <c r="KRY170" s="205"/>
      <c r="KRZ170" s="205"/>
      <c r="KSA170" s="205"/>
      <c r="KSB170" s="205"/>
      <c r="KSC170" s="205"/>
      <c r="KSD170" s="205"/>
      <c r="KSE170" s="205"/>
      <c r="KSF170" s="205"/>
      <c r="KSG170" s="205"/>
      <c r="KSH170" s="205"/>
      <c r="KSI170" s="205"/>
      <c r="KSJ170" s="205"/>
      <c r="KSK170" s="205"/>
      <c r="KSL170" s="205"/>
      <c r="KSM170" s="205"/>
      <c r="KSN170" s="205"/>
      <c r="KSO170" s="205"/>
      <c r="KSP170" s="205"/>
      <c r="KSQ170" s="205"/>
      <c r="KSR170" s="205"/>
      <c r="KSS170" s="205"/>
      <c r="KST170" s="205"/>
      <c r="KSU170" s="205"/>
      <c r="KSV170" s="205"/>
      <c r="KSW170" s="205"/>
      <c r="KSX170" s="205"/>
      <c r="KSY170" s="205"/>
      <c r="KSZ170" s="205"/>
      <c r="KTA170" s="205"/>
      <c r="KTB170" s="205"/>
      <c r="KTC170" s="205"/>
      <c r="KTD170" s="205"/>
      <c r="KTE170" s="205"/>
      <c r="KTF170" s="205"/>
      <c r="KTG170" s="205"/>
      <c r="KTH170" s="205"/>
      <c r="KTI170" s="205"/>
      <c r="KTJ170" s="205"/>
      <c r="KTK170" s="205"/>
      <c r="KTL170" s="205"/>
      <c r="KTM170" s="205"/>
      <c r="KTN170" s="205"/>
      <c r="KTO170" s="205"/>
      <c r="KTP170" s="205"/>
      <c r="KTQ170" s="205"/>
      <c r="KTR170" s="205"/>
      <c r="KTS170" s="205"/>
      <c r="KTT170" s="205"/>
      <c r="KTU170" s="205"/>
      <c r="KTV170" s="205"/>
      <c r="KTW170" s="205"/>
      <c r="KTX170" s="205"/>
      <c r="KTY170" s="205"/>
      <c r="KTZ170" s="205"/>
      <c r="KUA170" s="205"/>
      <c r="KUB170" s="205"/>
      <c r="KUC170" s="205"/>
      <c r="KUD170" s="205"/>
      <c r="KUE170" s="205"/>
      <c r="KUF170" s="205"/>
      <c r="KUG170" s="205"/>
      <c r="KUH170" s="205"/>
      <c r="KUI170" s="205"/>
      <c r="KUJ170" s="205"/>
      <c r="KUK170" s="205"/>
      <c r="KUL170" s="205"/>
      <c r="KUM170" s="205"/>
      <c r="KUN170" s="205"/>
      <c r="KUO170" s="205"/>
      <c r="KUP170" s="205"/>
      <c r="KUQ170" s="205"/>
      <c r="KUR170" s="205"/>
      <c r="KUS170" s="205"/>
      <c r="KUT170" s="205"/>
      <c r="KUU170" s="205"/>
      <c r="KUV170" s="205"/>
      <c r="KUW170" s="205"/>
      <c r="KUX170" s="205"/>
      <c r="KUY170" s="205"/>
      <c r="KUZ170" s="205"/>
      <c r="KVA170" s="205"/>
      <c r="KVB170" s="205"/>
      <c r="KVC170" s="205"/>
      <c r="KVD170" s="205"/>
      <c r="KVE170" s="205"/>
      <c r="KVF170" s="205"/>
      <c r="KVG170" s="205"/>
      <c r="KVH170" s="205"/>
      <c r="KVI170" s="205"/>
      <c r="KVJ170" s="205"/>
      <c r="KVK170" s="205"/>
      <c r="KVL170" s="205"/>
      <c r="KVM170" s="205"/>
      <c r="KVN170" s="205"/>
      <c r="KVO170" s="205"/>
      <c r="KVP170" s="205"/>
      <c r="KVQ170" s="205"/>
      <c r="KVR170" s="205"/>
      <c r="KVS170" s="205"/>
      <c r="KVT170" s="205"/>
      <c r="KVU170" s="205"/>
      <c r="KVV170" s="205"/>
      <c r="KVW170" s="205"/>
      <c r="KVX170" s="205"/>
      <c r="KVY170" s="205"/>
      <c r="KVZ170" s="205"/>
      <c r="KWA170" s="205"/>
      <c r="KWB170" s="205"/>
      <c r="KWC170" s="205"/>
      <c r="KWD170" s="205"/>
      <c r="KWE170" s="205"/>
      <c r="KWF170" s="205"/>
      <c r="KWG170" s="205"/>
      <c r="KWH170" s="205"/>
      <c r="KWI170" s="205"/>
      <c r="KWJ170" s="205"/>
      <c r="KWK170" s="205"/>
      <c r="KWL170" s="205"/>
      <c r="KWM170" s="205"/>
      <c r="KWN170" s="205"/>
      <c r="KWO170" s="205"/>
      <c r="KWP170" s="205"/>
      <c r="KWQ170" s="205"/>
      <c r="KWR170" s="205"/>
      <c r="KWS170" s="205"/>
      <c r="KWT170" s="205"/>
      <c r="KWU170" s="205"/>
      <c r="KWV170" s="205"/>
      <c r="KWW170" s="205"/>
      <c r="KWX170" s="205"/>
      <c r="KWY170" s="205"/>
      <c r="KWZ170" s="205"/>
      <c r="KXA170" s="205"/>
      <c r="KXB170" s="205"/>
      <c r="KXC170" s="205"/>
      <c r="KXD170" s="205"/>
      <c r="KXE170" s="205"/>
      <c r="KXF170" s="205"/>
      <c r="KXG170" s="205"/>
      <c r="KXH170" s="205"/>
      <c r="KXI170" s="205"/>
      <c r="KXJ170" s="205"/>
      <c r="KXK170" s="205"/>
      <c r="KXL170" s="205"/>
      <c r="KXM170" s="205"/>
      <c r="KXN170" s="205"/>
      <c r="KXO170" s="205"/>
      <c r="KXP170" s="205"/>
      <c r="KXQ170" s="205"/>
      <c r="KXR170" s="205"/>
      <c r="KXS170" s="205"/>
      <c r="KXT170" s="205"/>
      <c r="KXU170" s="205"/>
      <c r="KXV170" s="205"/>
      <c r="KXW170" s="205"/>
      <c r="KXX170" s="205"/>
      <c r="KXY170" s="205"/>
      <c r="KXZ170" s="205"/>
      <c r="KYA170" s="205"/>
      <c r="KYB170" s="205"/>
      <c r="KYC170" s="205"/>
      <c r="KYD170" s="205"/>
      <c r="KYE170" s="205"/>
      <c r="KYF170" s="205"/>
      <c r="KYG170" s="205"/>
      <c r="KYH170" s="205"/>
      <c r="KYI170" s="205"/>
      <c r="KYJ170" s="205"/>
      <c r="KYK170" s="205"/>
      <c r="KYL170" s="205"/>
      <c r="KYM170" s="205"/>
      <c r="KYN170" s="205"/>
      <c r="KYO170" s="205"/>
      <c r="KYP170" s="205"/>
      <c r="KYQ170" s="205"/>
      <c r="KYR170" s="205"/>
      <c r="KYS170" s="205"/>
      <c r="KYT170" s="205"/>
      <c r="KYU170" s="205"/>
      <c r="KYV170" s="205"/>
      <c r="KYW170" s="205"/>
      <c r="KYX170" s="205"/>
      <c r="KYY170" s="205"/>
      <c r="KYZ170" s="205"/>
      <c r="KZA170" s="205"/>
      <c r="KZB170" s="205"/>
      <c r="KZC170" s="205"/>
      <c r="KZD170" s="205"/>
      <c r="KZE170" s="205"/>
      <c r="KZF170" s="205"/>
      <c r="KZG170" s="205"/>
      <c r="KZH170" s="205"/>
      <c r="KZI170" s="205"/>
      <c r="KZJ170" s="205"/>
      <c r="KZK170" s="205"/>
      <c r="KZL170" s="205"/>
      <c r="KZM170" s="205"/>
      <c r="KZN170" s="205"/>
      <c r="KZO170" s="205"/>
      <c r="KZP170" s="205"/>
      <c r="KZQ170" s="205"/>
      <c r="KZR170" s="205"/>
      <c r="KZS170" s="205"/>
      <c r="KZT170" s="205"/>
      <c r="KZU170" s="205"/>
      <c r="KZV170" s="205"/>
      <c r="KZW170" s="205"/>
      <c r="KZX170" s="205"/>
      <c r="KZY170" s="205"/>
      <c r="KZZ170" s="205"/>
      <c r="LAA170" s="205"/>
      <c r="LAB170" s="205"/>
      <c r="LAC170" s="205"/>
      <c r="LAD170" s="205"/>
      <c r="LAE170" s="205"/>
      <c r="LAF170" s="205"/>
      <c r="LAG170" s="205"/>
      <c r="LAH170" s="205"/>
      <c r="LAI170" s="205"/>
      <c r="LAJ170" s="205"/>
      <c r="LAK170" s="205"/>
      <c r="LAL170" s="205"/>
      <c r="LAM170" s="205"/>
      <c r="LAN170" s="205"/>
      <c r="LAO170" s="205"/>
      <c r="LAP170" s="205"/>
      <c r="LAQ170" s="205"/>
      <c r="LAR170" s="205"/>
      <c r="LAS170" s="205"/>
      <c r="LAT170" s="205"/>
      <c r="LAU170" s="205"/>
      <c r="LAV170" s="205"/>
      <c r="LAW170" s="205"/>
      <c r="LAX170" s="205"/>
      <c r="LAY170" s="205"/>
      <c r="LAZ170" s="205"/>
      <c r="LBA170" s="205"/>
      <c r="LBB170" s="205"/>
      <c r="LBC170" s="205"/>
      <c r="LBD170" s="205"/>
      <c r="LBE170" s="205"/>
      <c r="LBF170" s="205"/>
      <c r="LBG170" s="205"/>
      <c r="LBH170" s="205"/>
      <c r="LBI170" s="205"/>
      <c r="LBJ170" s="205"/>
      <c r="LBK170" s="205"/>
      <c r="LBL170" s="205"/>
      <c r="LBM170" s="205"/>
      <c r="LBN170" s="205"/>
      <c r="LBO170" s="205"/>
      <c r="LBP170" s="205"/>
      <c r="LBQ170" s="205"/>
      <c r="LBR170" s="205"/>
      <c r="LBS170" s="205"/>
      <c r="LBT170" s="205"/>
      <c r="LBU170" s="205"/>
      <c r="LBV170" s="205"/>
      <c r="LBW170" s="205"/>
      <c r="LBX170" s="205"/>
      <c r="LBY170" s="205"/>
      <c r="LBZ170" s="205"/>
      <c r="LCA170" s="205"/>
      <c r="LCB170" s="205"/>
      <c r="LCC170" s="205"/>
      <c r="LCD170" s="205"/>
      <c r="LCE170" s="205"/>
      <c r="LCF170" s="205"/>
      <c r="LCG170" s="205"/>
      <c r="LCH170" s="205"/>
      <c r="LCI170" s="205"/>
      <c r="LCJ170" s="205"/>
      <c r="LCK170" s="205"/>
      <c r="LCL170" s="205"/>
      <c r="LCM170" s="205"/>
      <c r="LCN170" s="205"/>
      <c r="LCO170" s="205"/>
      <c r="LCP170" s="205"/>
      <c r="LCQ170" s="205"/>
      <c r="LCR170" s="205"/>
      <c r="LCS170" s="205"/>
      <c r="LCT170" s="205"/>
      <c r="LCU170" s="205"/>
      <c r="LCV170" s="205"/>
      <c r="LCW170" s="205"/>
      <c r="LCX170" s="205"/>
      <c r="LCY170" s="205"/>
      <c r="LCZ170" s="205"/>
      <c r="LDA170" s="205"/>
      <c r="LDB170" s="205"/>
      <c r="LDC170" s="205"/>
      <c r="LDD170" s="205"/>
      <c r="LDE170" s="205"/>
      <c r="LDF170" s="205"/>
      <c r="LDG170" s="205"/>
      <c r="LDH170" s="205"/>
      <c r="LDI170" s="205"/>
      <c r="LDJ170" s="205"/>
      <c r="LDK170" s="205"/>
      <c r="LDL170" s="205"/>
      <c r="LDM170" s="205"/>
      <c r="LDN170" s="205"/>
      <c r="LDO170" s="205"/>
      <c r="LDP170" s="205"/>
      <c r="LDQ170" s="205"/>
      <c r="LDR170" s="205"/>
      <c r="LDS170" s="205"/>
      <c r="LDT170" s="205"/>
      <c r="LDU170" s="205"/>
      <c r="LDV170" s="205"/>
      <c r="LDW170" s="205"/>
      <c r="LDX170" s="205"/>
      <c r="LDY170" s="205"/>
      <c r="LDZ170" s="205"/>
      <c r="LEA170" s="205"/>
      <c r="LEB170" s="205"/>
      <c r="LEC170" s="205"/>
      <c r="LED170" s="205"/>
      <c r="LEE170" s="205"/>
      <c r="LEF170" s="205"/>
      <c r="LEG170" s="205"/>
      <c r="LEH170" s="205"/>
      <c r="LEI170" s="205"/>
      <c r="LEJ170" s="205"/>
      <c r="LEK170" s="205"/>
      <c r="LEL170" s="205"/>
      <c r="LEM170" s="205"/>
      <c r="LEN170" s="205"/>
      <c r="LEO170" s="205"/>
      <c r="LEP170" s="205"/>
      <c r="LEQ170" s="205"/>
      <c r="LER170" s="205"/>
      <c r="LES170" s="205"/>
      <c r="LET170" s="205"/>
      <c r="LEU170" s="205"/>
      <c r="LEV170" s="205"/>
      <c r="LEW170" s="205"/>
      <c r="LEX170" s="205"/>
      <c r="LEY170" s="205"/>
      <c r="LEZ170" s="205"/>
      <c r="LFA170" s="205"/>
      <c r="LFB170" s="205"/>
      <c r="LFC170" s="205"/>
      <c r="LFD170" s="205"/>
      <c r="LFE170" s="205"/>
      <c r="LFF170" s="205"/>
      <c r="LFG170" s="205"/>
      <c r="LFH170" s="205"/>
      <c r="LFI170" s="205"/>
      <c r="LFJ170" s="205"/>
      <c r="LFK170" s="205"/>
      <c r="LFL170" s="205"/>
      <c r="LFM170" s="205"/>
      <c r="LFN170" s="205"/>
      <c r="LFO170" s="205"/>
      <c r="LFP170" s="205"/>
      <c r="LFQ170" s="205"/>
      <c r="LFR170" s="205"/>
      <c r="LFS170" s="205"/>
      <c r="LFT170" s="205"/>
      <c r="LFU170" s="205"/>
      <c r="LFV170" s="205"/>
      <c r="LFW170" s="205"/>
      <c r="LFX170" s="205"/>
      <c r="LFY170" s="205"/>
      <c r="LFZ170" s="205"/>
      <c r="LGA170" s="205"/>
      <c r="LGB170" s="205"/>
      <c r="LGC170" s="205"/>
      <c r="LGD170" s="205"/>
      <c r="LGE170" s="205"/>
      <c r="LGF170" s="205"/>
      <c r="LGG170" s="205"/>
      <c r="LGH170" s="205"/>
      <c r="LGI170" s="205"/>
      <c r="LGJ170" s="205"/>
      <c r="LGK170" s="205"/>
      <c r="LGL170" s="205"/>
      <c r="LGM170" s="205"/>
      <c r="LGN170" s="205"/>
      <c r="LGO170" s="205"/>
      <c r="LGP170" s="205"/>
      <c r="LGQ170" s="205"/>
      <c r="LGR170" s="205"/>
      <c r="LGS170" s="205"/>
      <c r="LGT170" s="205"/>
      <c r="LGU170" s="205"/>
      <c r="LGV170" s="205"/>
      <c r="LGW170" s="205"/>
      <c r="LGX170" s="205"/>
      <c r="LGY170" s="205"/>
      <c r="LGZ170" s="205"/>
      <c r="LHA170" s="205"/>
      <c r="LHB170" s="205"/>
      <c r="LHC170" s="205"/>
      <c r="LHD170" s="205"/>
      <c r="LHE170" s="205"/>
      <c r="LHF170" s="205"/>
      <c r="LHG170" s="205"/>
      <c r="LHH170" s="205"/>
      <c r="LHI170" s="205"/>
      <c r="LHJ170" s="205"/>
      <c r="LHK170" s="205"/>
      <c r="LHL170" s="205"/>
      <c r="LHM170" s="205"/>
      <c r="LHN170" s="205"/>
      <c r="LHO170" s="205"/>
      <c r="LHP170" s="205"/>
      <c r="LHQ170" s="205"/>
      <c r="LHR170" s="205"/>
      <c r="LHS170" s="205"/>
      <c r="LHT170" s="205"/>
      <c r="LHU170" s="205"/>
      <c r="LHV170" s="205"/>
      <c r="LHW170" s="205"/>
      <c r="LHX170" s="205"/>
      <c r="LHY170" s="205"/>
      <c r="LHZ170" s="205"/>
      <c r="LIA170" s="205"/>
      <c r="LIB170" s="205"/>
      <c r="LIC170" s="205"/>
      <c r="LID170" s="205"/>
      <c r="LIE170" s="205"/>
      <c r="LIF170" s="205"/>
      <c r="LIG170" s="205"/>
      <c r="LIH170" s="205"/>
      <c r="LII170" s="205"/>
      <c r="LIJ170" s="205"/>
      <c r="LIK170" s="205"/>
      <c r="LIL170" s="205"/>
      <c r="LIM170" s="205"/>
      <c r="LIN170" s="205"/>
      <c r="LIO170" s="205"/>
      <c r="LIP170" s="205"/>
      <c r="LIQ170" s="205"/>
      <c r="LIR170" s="205"/>
      <c r="LIS170" s="205"/>
      <c r="LIT170" s="205"/>
      <c r="LIU170" s="205"/>
      <c r="LIV170" s="205"/>
      <c r="LIW170" s="205"/>
      <c r="LIX170" s="205"/>
      <c r="LIY170" s="205"/>
      <c r="LIZ170" s="205"/>
      <c r="LJA170" s="205"/>
      <c r="LJB170" s="205"/>
      <c r="LJC170" s="205"/>
      <c r="LJD170" s="205"/>
      <c r="LJE170" s="205"/>
      <c r="LJF170" s="205"/>
      <c r="LJG170" s="205"/>
      <c r="LJH170" s="205"/>
      <c r="LJI170" s="205"/>
      <c r="LJJ170" s="205"/>
      <c r="LJK170" s="205"/>
      <c r="LJL170" s="205"/>
      <c r="LJM170" s="205"/>
      <c r="LJN170" s="205"/>
      <c r="LJO170" s="205"/>
      <c r="LJP170" s="205"/>
      <c r="LJQ170" s="205"/>
      <c r="LJR170" s="205"/>
      <c r="LJS170" s="205"/>
      <c r="LJT170" s="205"/>
      <c r="LJU170" s="205"/>
      <c r="LJV170" s="205"/>
      <c r="LJW170" s="205"/>
      <c r="LJX170" s="205"/>
      <c r="LJY170" s="205"/>
      <c r="LJZ170" s="205"/>
      <c r="LKA170" s="205"/>
      <c r="LKB170" s="205"/>
      <c r="LKC170" s="205"/>
      <c r="LKD170" s="205"/>
      <c r="LKE170" s="205"/>
      <c r="LKF170" s="205"/>
      <c r="LKG170" s="205"/>
      <c r="LKH170" s="205"/>
      <c r="LKI170" s="205"/>
      <c r="LKJ170" s="205"/>
      <c r="LKK170" s="205"/>
      <c r="LKL170" s="205"/>
      <c r="LKM170" s="205"/>
      <c r="LKN170" s="205"/>
      <c r="LKO170" s="205"/>
      <c r="LKP170" s="205"/>
      <c r="LKQ170" s="205"/>
      <c r="LKR170" s="205"/>
      <c r="LKS170" s="205"/>
      <c r="LKT170" s="205"/>
      <c r="LKU170" s="205"/>
      <c r="LKV170" s="205"/>
      <c r="LKW170" s="205"/>
      <c r="LKX170" s="205"/>
      <c r="LKY170" s="205"/>
      <c r="LKZ170" s="205"/>
      <c r="LLA170" s="205"/>
      <c r="LLB170" s="205"/>
      <c r="LLC170" s="205"/>
      <c r="LLD170" s="205"/>
      <c r="LLE170" s="205"/>
      <c r="LLF170" s="205"/>
      <c r="LLG170" s="205"/>
      <c r="LLH170" s="205"/>
      <c r="LLI170" s="205"/>
      <c r="LLJ170" s="205"/>
      <c r="LLK170" s="205"/>
      <c r="LLL170" s="205"/>
      <c r="LLM170" s="205"/>
      <c r="LLN170" s="205"/>
      <c r="LLO170" s="205"/>
      <c r="LLP170" s="205"/>
      <c r="LLQ170" s="205"/>
      <c r="LLR170" s="205"/>
      <c r="LLS170" s="205"/>
      <c r="LLT170" s="205"/>
      <c r="LLU170" s="205"/>
      <c r="LLV170" s="205"/>
      <c r="LLW170" s="205"/>
      <c r="LLX170" s="205"/>
      <c r="LLY170" s="205"/>
      <c r="LLZ170" s="205"/>
      <c r="LMA170" s="205"/>
      <c r="LMB170" s="205"/>
      <c r="LMC170" s="205"/>
      <c r="LMD170" s="205"/>
      <c r="LME170" s="205"/>
      <c r="LMF170" s="205"/>
      <c r="LMG170" s="205"/>
      <c r="LMH170" s="205"/>
      <c r="LMI170" s="205"/>
      <c r="LMJ170" s="205"/>
      <c r="LMK170" s="205"/>
      <c r="LML170" s="205"/>
      <c r="LMM170" s="205"/>
      <c r="LMN170" s="205"/>
      <c r="LMO170" s="205"/>
      <c r="LMP170" s="205"/>
      <c r="LMQ170" s="205"/>
      <c r="LMR170" s="205"/>
      <c r="LMS170" s="205"/>
      <c r="LMT170" s="205"/>
      <c r="LMU170" s="205"/>
      <c r="LMV170" s="205"/>
      <c r="LMW170" s="205"/>
      <c r="LMX170" s="205"/>
      <c r="LMY170" s="205"/>
      <c r="LMZ170" s="205"/>
      <c r="LNA170" s="205"/>
      <c r="LNB170" s="205"/>
      <c r="LNC170" s="205"/>
      <c r="LND170" s="205"/>
      <c r="LNE170" s="205"/>
      <c r="LNF170" s="205"/>
      <c r="LNG170" s="205"/>
      <c r="LNH170" s="205"/>
      <c r="LNI170" s="205"/>
      <c r="LNJ170" s="205"/>
      <c r="LNK170" s="205"/>
      <c r="LNL170" s="205"/>
      <c r="LNM170" s="205"/>
      <c r="LNN170" s="205"/>
      <c r="LNO170" s="205"/>
      <c r="LNP170" s="205"/>
      <c r="LNQ170" s="205"/>
      <c r="LNR170" s="205"/>
      <c r="LNS170" s="205"/>
      <c r="LNT170" s="205"/>
      <c r="LNU170" s="205"/>
      <c r="LNV170" s="205"/>
      <c r="LNW170" s="205"/>
      <c r="LNX170" s="205"/>
      <c r="LNY170" s="205"/>
      <c r="LNZ170" s="205"/>
      <c r="LOA170" s="205"/>
      <c r="LOB170" s="205"/>
      <c r="LOC170" s="205"/>
      <c r="LOD170" s="205"/>
      <c r="LOE170" s="205"/>
      <c r="LOF170" s="205"/>
      <c r="LOG170" s="205"/>
      <c r="LOH170" s="205"/>
      <c r="LOI170" s="205"/>
      <c r="LOJ170" s="205"/>
      <c r="LOK170" s="205"/>
      <c r="LOL170" s="205"/>
      <c r="LOM170" s="205"/>
      <c r="LON170" s="205"/>
      <c r="LOO170" s="205"/>
      <c r="LOP170" s="205"/>
      <c r="LOQ170" s="205"/>
      <c r="LOR170" s="205"/>
      <c r="LOS170" s="205"/>
      <c r="LOT170" s="205"/>
      <c r="LOU170" s="205"/>
      <c r="LOV170" s="205"/>
      <c r="LOW170" s="205"/>
      <c r="LOX170" s="205"/>
      <c r="LOY170" s="205"/>
      <c r="LOZ170" s="205"/>
      <c r="LPA170" s="205"/>
      <c r="LPB170" s="205"/>
      <c r="LPC170" s="205"/>
      <c r="LPD170" s="205"/>
      <c r="LPE170" s="205"/>
      <c r="LPF170" s="205"/>
      <c r="LPG170" s="205"/>
      <c r="LPH170" s="205"/>
      <c r="LPI170" s="205"/>
      <c r="LPJ170" s="205"/>
      <c r="LPK170" s="205"/>
      <c r="LPL170" s="205"/>
      <c r="LPM170" s="205"/>
      <c r="LPN170" s="205"/>
      <c r="LPO170" s="205"/>
      <c r="LPP170" s="205"/>
      <c r="LPQ170" s="205"/>
      <c r="LPR170" s="205"/>
      <c r="LPS170" s="205"/>
      <c r="LPT170" s="205"/>
      <c r="LPU170" s="205"/>
      <c r="LPV170" s="205"/>
      <c r="LPW170" s="205"/>
      <c r="LPX170" s="205"/>
      <c r="LPY170" s="205"/>
      <c r="LPZ170" s="205"/>
      <c r="LQA170" s="205"/>
      <c r="LQB170" s="205"/>
      <c r="LQC170" s="205"/>
      <c r="LQD170" s="205"/>
      <c r="LQE170" s="205"/>
      <c r="LQF170" s="205"/>
      <c r="LQG170" s="205"/>
      <c r="LQH170" s="205"/>
      <c r="LQI170" s="205"/>
      <c r="LQJ170" s="205"/>
      <c r="LQK170" s="205"/>
      <c r="LQL170" s="205"/>
      <c r="LQM170" s="205"/>
      <c r="LQN170" s="205"/>
      <c r="LQO170" s="205"/>
      <c r="LQP170" s="205"/>
      <c r="LQQ170" s="205"/>
      <c r="LQR170" s="205"/>
      <c r="LQS170" s="205"/>
      <c r="LQT170" s="205"/>
      <c r="LQU170" s="205"/>
      <c r="LQV170" s="205"/>
      <c r="LQW170" s="205"/>
      <c r="LQX170" s="205"/>
      <c r="LQY170" s="205"/>
      <c r="LQZ170" s="205"/>
      <c r="LRA170" s="205"/>
      <c r="LRB170" s="205"/>
      <c r="LRC170" s="205"/>
      <c r="LRD170" s="205"/>
      <c r="LRE170" s="205"/>
      <c r="LRF170" s="205"/>
      <c r="LRG170" s="205"/>
      <c r="LRH170" s="205"/>
      <c r="LRI170" s="205"/>
      <c r="LRJ170" s="205"/>
      <c r="LRK170" s="205"/>
      <c r="LRL170" s="205"/>
      <c r="LRM170" s="205"/>
      <c r="LRN170" s="205"/>
      <c r="LRO170" s="205"/>
      <c r="LRP170" s="205"/>
      <c r="LRQ170" s="205"/>
      <c r="LRR170" s="205"/>
      <c r="LRS170" s="205"/>
      <c r="LRT170" s="205"/>
      <c r="LRU170" s="205"/>
      <c r="LRV170" s="205"/>
      <c r="LRW170" s="205"/>
      <c r="LRX170" s="205"/>
      <c r="LRY170" s="205"/>
      <c r="LRZ170" s="205"/>
      <c r="LSA170" s="205"/>
      <c r="LSB170" s="205"/>
      <c r="LSC170" s="205"/>
      <c r="LSD170" s="205"/>
      <c r="LSE170" s="205"/>
      <c r="LSF170" s="205"/>
      <c r="LSG170" s="205"/>
      <c r="LSH170" s="205"/>
      <c r="LSI170" s="205"/>
      <c r="LSJ170" s="205"/>
      <c r="LSK170" s="205"/>
      <c r="LSL170" s="205"/>
      <c r="LSM170" s="205"/>
      <c r="LSN170" s="205"/>
      <c r="LSO170" s="205"/>
      <c r="LSP170" s="205"/>
      <c r="LSQ170" s="205"/>
      <c r="LSR170" s="205"/>
      <c r="LSS170" s="205"/>
      <c r="LST170" s="205"/>
      <c r="LSU170" s="205"/>
      <c r="LSV170" s="205"/>
      <c r="LSW170" s="205"/>
      <c r="LSX170" s="205"/>
      <c r="LSY170" s="205"/>
      <c r="LSZ170" s="205"/>
      <c r="LTA170" s="205"/>
      <c r="LTB170" s="205"/>
      <c r="LTC170" s="205"/>
      <c r="LTD170" s="205"/>
      <c r="LTE170" s="205"/>
      <c r="LTF170" s="205"/>
      <c r="LTG170" s="205"/>
      <c r="LTH170" s="205"/>
      <c r="LTI170" s="205"/>
      <c r="LTJ170" s="205"/>
      <c r="LTK170" s="205"/>
      <c r="LTL170" s="205"/>
      <c r="LTM170" s="205"/>
      <c r="LTN170" s="205"/>
      <c r="LTO170" s="205"/>
      <c r="LTP170" s="205"/>
      <c r="LTQ170" s="205"/>
      <c r="LTR170" s="205"/>
      <c r="LTS170" s="205"/>
      <c r="LTT170" s="205"/>
      <c r="LTU170" s="205"/>
      <c r="LTV170" s="205"/>
      <c r="LTW170" s="205"/>
      <c r="LTX170" s="205"/>
      <c r="LTY170" s="205"/>
      <c r="LTZ170" s="205"/>
      <c r="LUA170" s="205"/>
      <c r="LUB170" s="205"/>
      <c r="LUC170" s="205"/>
      <c r="LUD170" s="205"/>
      <c r="LUE170" s="205"/>
      <c r="LUF170" s="205"/>
      <c r="LUG170" s="205"/>
      <c r="LUH170" s="205"/>
      <c r="LUI170" s="205"/>
      <c r="LUJ170" s="205"/>
      <c r="LUK170" s="205"/>
      <c r="LUL170" s="205"/>
      <c r="LUM170" s="205"/>
      <c r="LUN170" s="205"/>
      <c r="LUO170" s="205"/>
      <c r="LUP170" s="205"/>
      <c r="LUQ170" s="205"/>
      <c r="LUR170" s="205"/>
      <c r="LUS170" s="205"/>
      <c r="LUT170" s="205"/>
      <c r="LUU170" s="205"/>
      <c r="LUV170" s="205"/>
      <c r="LUW170" s="205"/>
      <c r="LUX170" s="205"/>
      <c r="LUY170" s="205"/>
      <c r="LUZ170" s="205"/>
      <c r="LVA170" s="205"/>
      <c r="LVB170" s="205"/>
      <c r="LVC170" s="205"/>
      <c r="LVD170" s="205"/>
      <c r="LVE170" s="205"/>
      <c r="LVF170" s="205"/>
      <c r="LVG170" s="205"/>
      <c r="LVH170" s="205"/>
      <c r="LVI170" s="205"/>
      <c r="LVJ170" s="205"/>
      <c r="LVK170" s="205"/>
      <c r="LVL170" s="205"/>
      <c r="LVM170" s="205"/>
      <c r="LVN170" s="205"/>
      <c r="LVO170" s="205"/>
      <c r="LVP170" s="205"/>
      <c r="LVQ170" s="205"/>
      <c r="LVR170" s="205"/>
      <c r="LVS170" s="205"/>
      <c r="LVT170" s="205"/>
      <c r="LVU170" s="205"/>
      <c r="LVV170" s="205"/>
      <c r="LVW170" s="205"/>
      <c r="LVX170" s="205"/>
      <c r="LVY170" s="205"/>
      <c r="LVZ170" s="205"/>
      <c r="LWA170" s="205"/>
      <c r="LWB170" s="205"/>
      <c r="LWC170" s="205"/>
      <c r="LWD170" s="205"/>
      <c r="LWE170" s="205"/>
      <c r="LWF170" s="205"/>
      <c r="LWG170" s="205"/>
      <c r="LWH170" s="205"/>
      <c r="LWI170" s="205"/>
      <c r="LWJ170" s="205"/>
      <c r="LWK170" s="205"/>
      <c r="LWL170" s="205"/>
      <c r="LWM170" s="205"/>
      <c r="LWN170" s="205"/>
      <c r="LWO170" s="205"/>
      <c r="LWP170" s="205"/>
      <c r="LWQ170" s="205"/>
      <c r="LWR170" s="205"/>
      <c r="LWS170" s="205"/>
      <c r="LWT170" s="205"/>
      <c r="LWU170" s="205"/>
      <c r="LWV170" s="205"/>
      <c r="LWW170" s="205"/>
      <c r="LWX170" s="205"/>
      <c r="LWY170" s="205"/>
      <c r="LWZ170" s="205"/>
      <c r="LXA170" s="205"/>
      <c r="LXB170" s="205"/>
      <c r="LXC170" s="205"/>
      <c r="LXD170" s="205"/>
      <c r="LXE170" s="205"/>
      <c r="LXF170" s="205"/>
      <c r="LXG170" s="205"/>
      <c r="LXH170" s="205"/>
      <c r="LXI170" s="205"/>
      <c r="LXJ170" s="205"/>
      <c r="LXK170" s="205"/>
      <c r="LXL170" s="205"/>
      <c r="LXM170" s="205"/>
      <c r="LXN170" s="205"/>
      <c r="LXO170" s="205"/>
      <c r="LXP170" s="205"/>
      <c r="LXQ170" s="205"/>
      <c r="LXR170" s="205"/>
      <c r="LXS170" s="205"/>
      <c r="LXT170" s="205"/>
      <c r="LXU170" s="205"/>
      <c r="LXV170" s="205"/>
      <c r="LXW170" s="205"/>
      <c r="LXX170" s="205"/>
      <c r="LXY170" s="205"/>
      <c r="LXZ170" s="205"/>
      <c r="LYA170" s="205"/>
      <c r="LYB170" s="205"/>
      <c r="LYC170" s="205"/>
      <c r="LYD170" s="205"/>
      <c r="LYE170" s="205"/>
      <c r="LYF170" s="205"/>
      <c r="LYG170" s="205"/>
      <c r="LYH170" s="205"/>
      <c r="LYI170" s="205"/>
      <c r="LYJ170" s="205"/>
      <c r="LYK170" s="205"/>
      <c r="LYL170" s="205"/>
      <c r="LYM170" s="205"/>
      <c r="LYN170" s="205"/>
      <c r="LYO170" s="205"/>
      <c r="LYP170" s="205"/>
      <c r="LYQ170" s="205"/>
      <c r="LYR170" s="205"/>
      <c r="LYS170" s="205"/>
      <c r="LYT170" s="205"/>
      <c r="LYU170" s="205"/>
      <c r="LYV170" s="205"/>
      <c r="LYW170" s="205"/>
      <c r="LYX170" s="205"/>
      <c r="LYY170" s="205"/>
      <c r="LYZ170" s="205"/>
      <c r="LZA170" s="205"/>
      <c r="LZB170" s="205"/>
      <c r="LZC170" s="205"/>
      <c r="LZD170" s="205"/>
      <c r="LZE170" s="205"/>
      <c r="LZF170" s="205"/>
      <c r="LZG170" s="205"/>
      <c r="LZH170" s="205"/>
      <c r="LZI170" s="205"/>
      <c r="LZJ170" s="205"/>
      <c r="LZK170" s="205"/>
      <c r="LZL170" s="205"/>
      <c r="LZM170" s="205"/>
      <c r="LZN170" s="205"/>
      <c r="LZO170" s="205"/>
      <c r="LZP170" s="205"/>
      <c r="LZQ170" s="205"/>
      <c r="LZR170" s="205"/>
      <c r="LZS170" s="205"/>
      <c r="LZT170" s="205"/>
      <c r="LZU170" s="205"/>
      <c r="LZV170" s="205"/>
      <c r="LZW170" s="205"/>
      <c r="LZX170" s="205"/>
      <c r="LZY170" s="205"/>
      <c r="LZZ170" s="205"/>
      <c r="MAA170" s="205"/>
      <c r="MAB170" s="205"/>
      <c r="MAC170" s="205"/>
      <c r="MAD170" s="205"/>
      <c r="MAE170" s="205"/>
      <c r="MAF170" s="205"/>
      <c r="MAG170" s="205"/>
      <c r="MAH170" s="205"/>
      <c r="MAI170" s="205"/>
      <c r="MAJ170" s="205"/>
      <c r="MAK170" s="205"/>
      <c r="MAL170" s="205"/>
      <c r="MAM170" s="205"/>
      <c r="MAN170" s="205"/>
      <c r="MAO170" s="205"/>
      <c r="MAP170" s="205"/>
      <c r="MAQ170" s="205"/>
      <c r="MAR170" s="205"/>
      <c r="MAS170" s="205"/>
      <c r="MAT170" s="205"/>
      <c r="MAU170" s="205"/>
      <c r="MAV170" s="205"/>
      <c r="MAW170" s="205"/>
      <c r="MAX170" s="205"/>
      <c r="MAY170" s="205"/>
      <c r="MAZ170" s="205"/>
      <c r="MBA170" s="205"/>
      <c r="MBB170" s="205"/>
      <c r="MBC170" s="205"/>
      <c r="MBD170" s="205"/>
      <c r="MBE170" s="205"/>
      <c r="MBF170" s="205"/>
      <c r="MBG170" s="205"/>
      <c r="MBH170" s="205"/>
      <c r="MBI170" s="205"/>
      <c r="MBJ170" s="205"/>
      <c r="MBK170" s="205"/>
      <c r="MBL170" s="205"/>
      <c r="MBM170" s="205"/>
      <c r="MBN170" s="205"/>
      <c r="MBO170" s="205"/>
      <c r="MBP170" s="205"/>
      <c r="MBQ170" s="205"/>
      <c r="MBR170" s="205"/>
      <c r="MBS170" s="205"/>
      <c r="MBT170" s="205"/>
      <c r="MBU170" s="205"/>
      <c r="MBV170" s="205"/>
      <c r="MBW170" s="205"/>
      <c r="MBX170" s="205"/>
      <c r="MBY170" s="205"/>
      <c r="MBZ170" s="205"/>
      <c r="MCA170" s="205"/>
      <c r="MCB170" s="205"/>
      <c r="MCC170" s="205"/>
      <c r="MCD170" s="205"/>
      <c r="MCE170" s="205"/>
      <c r="MCF170" s="205"/>
      <c r="MCG170" s="205"/>
      <c r="MCH170" s="205"/>
      <c r="MCI170" s="205"/>
      <c r="MCJ170" s="205"/>
      <c r="MCK170" s="205"/>
      <c r="MCL170" s="205"/>
      <c r="MCM170" s="205"/>
      <c r="MCN170" s="205"/>
      <c r="MCO170" s="205"/>
      <c r="MCP170" s="205"/>
      <c r="MCQ170" s="205"/>
      <c r="MCR170" s="205"/>
      <c r="MCS170" s="205"/>
      <c r="MCT170" s="205"/>
      <c r="MCU170" s="205"/>
      <c r="MCV170" s="205"/>
      <c r="MCW170" s="205"/>
      <c r="MCX170" s="205"/>
      <c r="MCY170" s="205"/>
      <c r="MCZ170" s="205"/>
      <c r="MDA170" s="205"/>
      <c r="MDB170" s="205"/>
      <c r="MDC170" s="205"/>
      <c r="MDD170" s="205"/>
      <c r="MDE170" s="205"/>
      <c r="MDF170" s="205"/>
      <c r="MDG170" s="205"/>
      <c r="MDH170" s="205"/>
      <c r="MDI170" s="205"/>
      <c r="MDJ170" s="205"/>
      <c r="MDK170" s="205"/>
      <c r="MDL170" s="205"/>
      <c r="MDM170" s="205"/>
      <c r="MDN170" s="205"/>
      <c r="MDO170" s="205"/>
      <c r="MDP170" s="205"/>
      <c r="MDQ170" s="205"/>
      <c r="MDR170" s="205"/>
      <c r="MDS170" s="205"/>
      <c r="MDT170" s="205"/>
      <c r="MDU170" s="205"/>
      <c r="MDV170" s="205"/>
      <c r="MDW170" s="205"/>
      <c r="MDX170" s="205"/>
      <c r="MDY170" s="205"/>
      <c r="MDZ170" s="205"/>
      <c r="MEA170" s="205"/>
      <c r="MEB170" s="205"/>
      <c r="MEC170" s="205"/>
      <c r="MED170" s="205"/>
      <c r="MEE170" s="205"/>
      <c r="MEF170" s="205"/>
      <c r="MEG170" s="205"/>
      <c r="MEH170" s="205"/>
      <c r="MEI170" s="205"/>
      <c r="MEJ170" s="205"/>
      <c r="MEK170" s="205"/>
      <c r="MEL170" s="205"/>
      <c r="MEM170" s="205"/>
      <c r="MEN170" s="205"/>
      <c r="MEO170" s="205"/>
      <c r="MEP170" s="205"/>
      <c r="MEQ170" s="205"/>
      <c r="MER170" s="205"/>
      <c r="MES170" s="205"/>
      <c r="MET170" s="205"/>
      <c r="MEU170" s="205"/>
      <c r="MEV170" s="205"/>
      <c r="MEW170" s="205"/>
      <c r="MEX170" s="205"/>
      <c r="MEY170" s="205"/>
      <c r="MEZ170" s="205"/>
      <c r="MFA170" s="205"/>
      <c r="MFB170" s="205"/>
      <c r="MFC170" s="205"/>
      <c r="MFD170" s="205"/>
      <c r="MFE170" s="205"/>
      <c r="MFF170" s="205"/>
      <c r="MFG170" s="205"/>
      <c r="MFH170" s="205"/>
      <c r="MFI170" s="205"/>
      <c r="MFJ170" s="205"/>
      <c r="MFK170" s="205"/>
      <c r="MFL170" s="205"/>
      <c r="MFM170" s="205"/>
      <c r="MFN170" s="205"/>
      <c r="MFO170" s="205"/>
      <c r="MFP170" s="205"/>
      <c r="MFQ170" s="205"/>
      <c r="MFR170" s="205"/>
      <c r="MFS170" s="205"/>
      <c r="MFT170" s="205"/>
      <c r="MFU170" s="205"/>
      <c r="MFV170" s="205"/>
      <c r="MFW170" s="205"/>
      <c r="MFX170" s="205"/>
      <c r="MFY170" s="205"/>
      <c r="MFZ170" s="205"/>
      <c r="MGA170" s="205"/>
      <c r="MGB170" s="205"/>
      <c r="MGC170" s="205"/>
      <c r="MGD170" s="205"/>
      <c r="MGE170" s="205"/>
      <c r="MGF170" s="205"/>
      <c r="MGG170" s="205"/>
      <c r="MGH170" s="205"/>
      <c r="MGI170" s="205"/>
      <c r="MGJ170" s="205"/>
      <c r="MGK170" s="205"/>
      <c r="MGL170" s="205"/>
      <c r="MGM170" s="205"/>
      <c r="MGN170" s="205"/>
      <c r="MGO170" s="205"/>
      <c r="MGP170" s="205"/>
      <c r="MGQ170" s="205"/>
      <c r="MGR170" s="205"/>
      <c r="MGS170" s="205"/>
      <c r="MGT170" s="205"/>
      <c r="MGU170" s="205"/>
      <c r="MGV170" s="205"/>
      <c r="MGW170" s="205"/>
      <c r="MGX170" s="205"/>
      <c r="MGY170" s="205"/>
      <c r="MGZ170" s="205"/>
      <c r="MHA170" s="205"/>
      <c r="MHB170" s="205"/>
      <c r="MHC170" s="205"/>
      <c r="MHD170" s="205"/>
      <c r="MHE170" s="205"/>
      <c r="MHF170" s="205"/>
      <c r="MHG170" s="205"/>
      <c r="MHH170" s="205"/>
      <c r="MHI170" s="205"/>
      <c r="MHJ170" s="205"/>
      <c r="MHK170" s="205"/>
      <c r="MHL170" s="205"/>
      <c r="MHM170" s="205"/>
      <c r="MHN170" s="205"/>
      <c r="MHO170" s="205"/>
      <c r="MHP170" s="205"/>
      <c r="MHQ170" s="205"/>
      <c r="MHR170" s="205"/>
      <c r="MHS170" s="205"/>
      <c r="MHT170" s="205"/>
      <c r="MHU170" s="205"/>
      <c r="MHV170" s="205"/>
      <c r="MHW170" s="205"/>
      <c r="MHX170" s="205"/>
      <c r="MHY170" s="205"/>
      <c r="MHZ170" s="205"/>
      <c r="MIA170" s="205"/>
      <c r="MIB170" s="205"/>
      <c r="MIC170" s="205"/>
      <c r="MID170" s="205"/>
      <c r="MIE170" s="205"/>
      <c r="MIF170" s="205"/>
      <c r="MIG170" s="205"/>
      <c r="MIH170" s="205"/>
      <c r="MII170" s="205"/>
      <c r="MIJ170" s="205"/>
      <c r="MIK170" s="205"/>
      <c r="MIL170" s="205"/>
      <c r="MIM170" s="205"/>
      <c r="MIN170" s="205"/>
      <c r="MIO170" s="205"/>
      <c r="MIP170" s="205"/>
      <c r="MIQ170" s="205"/>
      <c r="MIR170" s="205"/>
      <c r="MIS170" s="205"/>
      <c r="MIT170" s="205"/>
      <c r="MIU170" s="205"/>
      <c r="MIV170" s="205"/>
      <c r="MIW170" s="205"/>
      <c r="MIX170" s="205"/>
      <c r="MIY170" s="205"/>
      <c r="MIZ170" s="205"/>
      <c r="MJA170" s="205"/>
      <c r="MJB170" s="205"/>
      <c r="MJC170" s="205"/>
      <c r="MJD170" s="205"/>
      <c r="MJE170" s="205"/>
      <c r="MJF170" s="205"/>
      <c r="MJG170" s="205"/>
      <c r="MJH170" s="205"/>
      <c r="MJI170" s="205"/>
      <c r="MJJ170" s="205"/>
      <c r="MJK170" s="205"/>
      <c r="MJL170" s="205"/>
      <c r="MJM170" s="205"/>
      <c r="MJN170" s="205"/>
      <c r="MJO170" s="205"/>
      <c r="MJP170" s="205"/>
      <c r="MJQ170" s="205"/>
      <c r="MJR170" s="205"/>
      <c r="MJS170" s="205"/>
      <c r="MJT170" s="205"/>
      <c r="MJU170" s="205"/>
      <c r="MJV170" s="205"/>
      <c r="MJW170" s="205"/>
      <c r="MJX170" s="205"/>
      <c r="MJY170" s="205"/>
      <c r="MJZ170" s="205"/>
      <c r="MKA170" s="205"/>
      <c r="MKB170" s="205"/>
      <c r="MKC170" s="205"/>
      <c r="MKD170" s="205"/>
      <c r="MKE170" s="205"/>
      <c r="MKF170" s="205"/>
      <c r="MKG170" s="205"/>
      <c r="MKH170" s="205"/>
      <c r="MKI170" s="205"/>
      <c r="MKJ170" s="205"/>
      <c r="MKK170" s="205"/>
      <c r="MKL170" s="205"/>
      <c r="MKM170" s="205"/>
      <c r="MKN170" s="205"/>
      <c r="MKO170" s="205"/>
      <c r="MKP170" s="205"/>
      <c r="MKQ170" s="205"/>
      <c r="MKR170" s="205"/>
      <c r="MKS170" s="205"/>
      <c r="MKT170" s="205"/>
      <c r="MKU170" s="205"/>
      <c r="MKV170" s="205"/>
      <c r="MKW170" s="205"/>
      <c r="MKX170" s="205"/>
      <c r="MKY170" s="205"/>
      <c r="MKZ170" s="205"/>
      <c r="MLA170" s="205"/>
      <c r="MLB170" s="205"/>
      <c r="MLC170" s="205"/>
      <c r="MLD170" s="205"/>
      <c r="MLE170" s="205"/>
      <c r="MLF170" s="205"/>
      <c r="MLG170" s="205"/>
      <c r="MLH170" s="205"/>
      <c r="MLI170" s="205"/>
      <c r="MLJ170" s="205"/>
      <c r="MLK170" s="205"/>
      <c r="MLL170" s="205"/>
      <c r="MLM170" s="205"/>
      <c r="MLN170" s="205"/>
      <c r="MLO170" s="205"/>
      <c r="MLP170" s="205"/>
      <c r="MLQ170" s="205"/>
      <c r="MLR170" s="205"/>
      <c r="MLS170" s="205"/>
      <c r="MLT170" s="205"/>
      <c r="MLU170" s="205"/>
      <c r="MLV170" s="205"/>
      <c r="MLW170" s="205"/>
      <c r="MLX170" s="205"/>
      <c r="MLY170" s="205"/>
      <c r="MLZ170" s="205"/>
      <c r="MMA170" s="205"/>
      <c r="MMB170" s="205"/>
      <c r="MMC170" s="205"/>
      <c r="MMD170" s="205"/>
      <c r="MME170" s="205"/>
      <c r="MMF170" s="205"/>
      <c r="MMG170" s="205"/>
      <c r="MMH170" s="205"/>
      <c r="MMI170" s="205"/>
      <c r="MMJ170" s="205"/>
      <c r="MMK170" s="205"/>
      <c r="MML170" s="205"/>
      <c r="MMM170" s="205"/>
      <c r="MMN170" s="205"/>
      <c r="MMO170" s="205"/>
      <c r="MMP170" s="205"/>
      <c r="MMQ170" s="205"/>
      <c r="MMR170" s="205"/>
      <c r="MMS170" s="205"/>
      <c r="MMT170" s="205"/>
      <c r="MMU170" s="205"/>
      <c r="MMV170" s="205"/>
      <c r="MMW170" s="205"/>
      <c r="MMX170" s="205"/>
      <c r="MMY170" s="205"/>
      <c r="MMZ170" s="205"/>
      <c r="MNA170" s="205"/>
      <c r="MNB170" s="205"/>
      <c r="MNC170" s="205"/>
      <c r="MND170" s="205"/>
      <c r="MNE170" s="205"/>
      <c r="MNF170" s="205"/>
      <c r="MNG170" s="205"/>
      <c r="MNH170" s="205"/>
      <c r="MNI170" s="205"/>
      <c r="MNJ170" s="205"/>
      <c r="MNK170" s="205"/>
      <c r="MNL170" s="205"/>
      <c r="MNM170" s="205"/>
      <c r="MNN170" s="205"/>
      <c r="MNO170" s="205"/>
      <c r="MNP170" s="205"/>
      <c r="MNQ170" s="205"/>
      <c r="MNR170" s="205"/>
      <c r="MNS170" s="205"/>
      <c r="MNT170" s="205"/>
      <c r="MNU170" s="205"/>
      <c r="MNV170" s="205"/>
      <c r="MNW170" s="205"/>
      <c r="MNX170" s="205"/>
      <c r="MNY170" s="205"/>
      <c r="MNZ170" s="205"/>
      <c r="MOA170" s="205"/>
      <c r="MOB170" s="205"/>
      <c r="MOC170" s="205"/>
      <c r="MOD170" s="205"/>
      <c r="MOE170" s="205"/>
      <c r="MOF170" s="205"/>
      <c r="MOG170" s="205"/>
      <c r="MOH170" s="205"/>
      <c r="MOI170" s="205"/>
      <c r="MOJ170" s="205"/>
      <c r="MOK170" s="205"/>
      <c r="MOL170" s="205"/>
      <c r="MOM170" s="205"/>
      <c r="MON170" s="205"/>
      <c r="MOO170" s="205"/>
      <c r="MOP170" s="205"/>
      <c r="MOQ170" s="205"/>
      <c r="MOR170" s="205"/>
      <c r="MOS170" s="205"/>
      <c r="MOT170" s="205"/>
      <c r="MOU170" s="205"/>
      <c r="MOV170" s="205"/>
      <c r="MOW170" s="205"/>
      <c r="MOX170" s="205"/>
      <c r="MOY170" s="205"/>
      <c r="MOZ170" s="205"/>
      <c r="MPA170" s="205"/>
      <c r="MPB170" s="205"/>
      <c r="MPC170" s="205"/>
      <c r="MPD170" s="205"/>
      <c r="MPE170" s="205"/>
      <c r="MPF170" s="205"/>
      <c r="MPG170" s="205"/>
      <c r="MPH170" s="205"/>
      <c r="MPI170" s="205"/>
      <c r="MPJ170" s="205"/>
      <c r="MPK170" s="205"/>
      <c r="MPL170" s="205"/>
      <c r="MPM170" s="205"/>
      <c r="MPN170" s="205"/>
      <c r="MPO170" s="205"/>
      <c r="MPP170" s="205"/>
      <c r="MPQ170" s="205"/>
      <c r="MPR170" s="205"/>
      <c r="MPS170" s="205"/>
      <c r="MPT170" s="205"/>
      <c r="MPU170" s="205"/>
      <c r="MPV170" s="205"/>
      <c r="MPW170" s="205"/>
      <c r="MPX170" s="205"/>
      <c r="MPY170" s="205"/>
      <c r="MPZ170" s="205"/>
      <c r="MQA170" s="205"/>
      <c r="MQB170" s="205"/>
      <c r="MQC170" s="205"/>
      <c r="MQD170" s="205"/>
      <c r="MQE170" s="205"/>
      <c r="MQF170" s="205"/>
      <c r="MQG170" s="205"/>
      <c r="MQH170" s="205"/>
      <c r="MQI170" s="205"/>
      <c r="MQJ170" s="205"/>
      <c r="MQK170" s="205"/>
      <c r="MQL170" s="205"/>
      <c r="MQM170" s="205"/>
      <c r="MQN170" s="205"/>
      <c r="MQO170" s="205"/>
      <c r="MQP170" s="205"/>
      <c r="MQQ170" s="205"/>
      <c r="MQR170" s="205"/>
      <c r="MQS170" s="205"/>
      <c r="MQT170" s="205"/>
      <c r="MQU170" s="205"/>
      <c r="MQV170" s="205"/>
      <c r="MQW170" s="205"/>
      <c r="MQX170" s="205"/>
      <c r="MQY170" s="205"/>
      <c r="MQZ170" s="205"/>
      <c r="MRA170" s="205"/>
      <c r="MRB170" s="205"/>
      <c r="MRC170" s="205"/>
      <c r="MRD170" s="205"/>
      <c r="MRE170" s="205"/>
      <c r="MRF170" s="205"/>
      <c r="MRG170" s="205"/>
      <c r="MRH170" s="205"/>
      <c r="MRI170" s="205"/>
      <c r="MRJ170" s="205"/>
      <c r="MRK170" s="205"/>
      <c r="MRL170" s="205"/>
      <c r="MRM170" s="205"/>
      <c r="MRN170" s="205"/>
      <c r="MRO170" s="205"/>
      <c r="MRP170" s="205"/>
      <c r="MRQ170" s="205"/>
      <c r="MRR170" s="205"/>
      <c r="MRS170" s="205"/>
      <c r="MRT170" s="205"/>
      <c r="MRU170" s="205"/>
      <c r="MRV170" s="205"/>
      <c r="MRW170" s="205"/>
      <c r="MRX170" s="205"/>
      <c r="MRY170" s="205"/>
      <c r="MRZ170" s="205"/>
      <c r="MSA170" s="205"/>
      <c r="MSB170" s="205"/>
      <c r="MSC170" s="205"/>
      <c r="MSD170" s="205"/>
      <c r="MSE170" s="205"/>
      <c r="MSF170" s="205"/>
      <c r="MSG170" s="205"/>
      <c r="MSH170" s="205"/>
      <c r="MSI170" s="205"/>
      <c r="MSJ170" s="205"/>
      <c r="MSK170" s="205"/>
      <c r="MSL170" s="205"/>
      <c r="MSM170" s="205"/>
      <c r="MSN170" s="205"/>
      <c r="MSO170" s="205"/>
      <c r="MSP170" s="205"/>
      <c r="MSQ170" s="205"/>
      <c r="MSR170" s="205"/>
      <c r="MSS170" s="205"/>
      <c r="MST170" s="205"/>
      <c r="MSU170" s="205"/>
      <c r="MSV170" s="205"/>
      <c r="MSW170" s="205"/>
      <c r="MSX170" s="205"/>
      <c r="MSY170" s="205"/>
      <c r="MSZ170" s="205"/>
      <c r="MTA170" s="205"/>
      <c r="MTB170" s="205"/>
      <c r="MTC170" s="205"/>
      <c r="MTD170" s="205"/>
      <c r="MTE170" s="205"/>
      <c r="MTF170" s="205"/>
      <c r="MTG170" s="205"/>
      <c r="MTH170" s="205"/>
      <c r="MTI170" s="205"/>
      <c r="MTJ170" s="205"/>
      <c r="MTK170" s="205"/>
      <c r="MTL170" s="205"/>
      <c r="MTM170" s="205"/>
      <c r="MTN170" s="205"/>
      <c r="MTO170" s="205"/>
      <c r="MTP170" s="205"/>
      <c r="MTQ170" s="205"/>
      <c r="MTR170" s="205"/>
      <c r="MTS170" s="205"/>
      <c r="MTT170" s="205"/>
      <c r="MTU170" s="205"/>
      <c r="MTV170" s="205"/>
      <c r="MTW170" s="205"/>
      <c r="MTX170" s="205"/>
      <c r="MTY170" s="205"/>
      <c r="MTZ170" s="205"/>
      <c r="MUA170" s="205"/>
      <c r="MUB170" s="205"/>
      <c r="MUC170" s="205"/>
      <c r="MUD170" s="205"/>
      <c r="MUE170" s="205"/>
      <c r="MUF170" s="205"/>
      <c r="MUG170" s="205"/>
      <c r="MUH170" s="205"/>
      <c r="MUI170" s="205"/>
      <c r="MUJ170" s="205"/>
      <c r="MUK170" s="205"/>
      <c r="MUL170" s="205"/>
      <c r="MUM170" s="205"/>
      <c r="MUN170" s="205"/>
      <c r="MUO170" s="205"/>
      <c r="MUP170" s="205"/>
      <c r="MUQ170" s="205"/>
      <c r="MUR170" s="205"/>
      <c r="MUS170" s="205"/>
      <c r="MUT170" s="205"/>
      <c r="MUU170" s="205"/>
      <c r="MUV170" s="205"/>
      <c r="MUW170" s="205"/>
      <c r="MUX170" s="205"/>
      <c r="MUY170" s="205"/>
      <c r="MUZ170" s="205"/>
      <c r="MVA170" s="205"/>
      <c r="MVB170" s="205"/>
      <c r="MVC170" s="205"/>
      <c r="MVD170" s="205"/>
      <c r="MVE170" s="205"/>
      <c r="MVF170" s="205"/>
      <c r="MVG170" s="205"/>
      <c r="MVH170" s="205"/>
      <c r="MVI170" s="205"/>
      <c r="MVJ170" s="205"/>
      <c r="MVK170" s="205"/>
      <c r="MVL170" s="205"/>
      <c r="MVM170" s="205"/>
      <c r="MVN170" s="205"/>
      <c r="MVO170" s="205"/>
      <c r="MVP170" s="205"/>
      <c r="MVQ170" s="205"/>
      <c r="MVR170" s="205"/>
      <c r="MVS170" s="205"/>
      <c r="MVT170" s="205"/>
      <c r="MVU170" s="205"/>
      <c r="MVV170" s="205"/>
      <c r="MVW170" s="205"/>
      <c r="MVX170" s="205"/>
      <c r="MVY170" s="205"/>
      <c r="MVZ170" s="205"/>
      <c r="MWA170" s="205"/>
      <c r="MWB170" s="205"/>
      <c r="MWC170" s="205"/>
      <c r="MWD170" s="205"/>
      <c r="MWE170" s="205"/>
      <c r="MWF170" s="205"/>
      <c r="MWG170" s="205"/>
      <c r="MWH170" s="205"/>
      <c r="MWI170" s="205"/>
      <c r="MWJ170" s="205"/>
      <c r="MWK170" s="205"/>
      <c r="MWL170" s="205"/>
      <c r="MWM170" s="205"/>
      <c r="MWN170" s="205"/>
      <c r="MWO170" s="205"/>
      <c r="MWP170" s="205"/>
      <c r="MWQ170" s="205"/>
      <c r="MWR170" s="205"/>
      <c r="MWS170" s="205"/>
      <c r="MWT170" s="205"/>
      <c r="MWU170" s="205"/>
      <c r="MWV170" s="205"/>
      <c r="MWW170" s="205"/>
      <c r="MWX170" s="205"/>
      <c r="MWY170" s="205"/>
      <c r="MWZ170" s="205"/>
      <c r="MXA170" s="205"/>
      <c r="MXB170" s="205"/>
      <c r="MXC170" s="205"/>
      <c r="MXD170" s="205"/>
      <c r="MXE170" s="205"/>
      <c r="MXF170" s="205"/>
      <c r="MXG170" s="205"/>
      <c r="MXH170" s="205"/>
      <c r="MXI170" s="205"/>
      <c r="MXJ170" s="205"/>
      <c r="MXK170" s="205"/>
      <c r="MXL170" s="205"/>
      <c r="MXM170" s="205"/>
      <c r="MXN170" s="205"/>
      <c r="MXO170" s="205"/>
      <c r="MXP170" s="205"/>
      <c r="MXQ170" s="205"/>
      <c r="MXR170" s="205"/>
      <c r="MXS170" s="205"/>
      <c r="MXT170" s="205"/>
      <c r="MXU170" s="205"/>
      <c r="MXV170" s="205"/>
      <c r="MXW170" s="205"/>
      <c r="MXX170" s="205"/>
      <c r="MXY170" s="205"/>
      <c r="MXZ170" s="205"/>
      <c r="MYA170" s="205"/>
      <c r="MYB170" s="205"/>
      <c r="MYC170" s="205"/>
      <c r="MYD170" s="205"/>
      <c r="MYE170" s="205"/>
      <c r="MYF170" s="205"/>
      <c r="MYG170" s="205"/>
      <c r="MYH170" s="205"/>
      <c r="MYI170" s="205"/>
      <c r="MYJ170" s="205"/>
      <c r="MYK170" s="205"/>
      <c r="MYL170" s="205"/>
      <c r="MYM170" s="205"/>
      <c r="MYN170" s="205"/>
      <c r="MYO170" s="205"/>
      <c r="MYP170" s="205"/>
      <c r="MYQ170" s="205"/>
      <c r="MYR170" s="205"/>
      <c r="MYS170" s="205"/>
      <c r="MYT170" s="205"/>
      <c r="MYU170" s="205"/>
      <c r="MYV170" s="205"/>
      <c r="MYW170" s="205"/>
      <c r="MYX170" s="205"/>
      <c r="MYY170" s="205"/>
      <c r="MYZ170" s="205"/>
      <c r="MZA170" s="205"/>
      <c r="MZB170" s="205"/>
      <c r="MZC170" s="205"/>
      <c r="MZD170" s="205"/>
      <c r="MZE170" s="205"/>
      <c r="MZF170" s="205"/>
      <c r="MZG170" s="205"/>
      <c r="MZH170" s="205"/>
      <c r="MZI170" s="205"/>
      <c r="MZJ170" s="205"/>
      <c r="MZK170" s="205"/>
      <c r="MZL170" s="205"/>
      <c r="MZM170" s="205"/>
      <c r="MZN170" s="205"/>
      <c r="MZO170" s="205"/>
      <c r="MZP170" s="205"/>
      <c r="MZQ170" s="205"/>
      <c r="MZR170" s="205"/>
      <c r="MZS170" s="205"/>
      <c r="MZT170" s="205"/>
      <c r="MZU170" s="205"/>
      <c r="MZV170" s="205"/>
      <c r="MZW170" s="205"/>
      <c r="MZX170" s="205"/>
      <c r="MZY170" s="205"/>
      <c r="MZZ170" s="205"/>
      <c r="NAA170" s="205"/>
      <c r="NAB170" s="205"/>
      <c r="NAC170" s="205"/>
      <c r="NAD170" s="205"/>
      <c r="NAE170" s="205"/>
      <c r="NAF170" s="205"/>
      <c r="NAG170" s="205"/>
      <c r="NAH170" s="205"/>
      <c r="NAI170" s="205"/>
      <c r="NAJ170" s="205"/>
      <c r="NAK170" s="205"/>
      <c r="NAL170" s="205"/>
      <c r="NAM170" s="205"/>
      <c r="NAN170" s="205"/>
      <c r="NAO170" s="205"/>
      <c r="NAP170" s="205"/>
      <c r="NAQ170" s="205"/>
      <c r="NAR170" s="205"/>
      <c r="NAS170" s="205"/>
      <c r="NAT170" s="205"/>
      <c r="NAU170" s="205"/>
      <c r="NAV170" s="205"/>
      <c r="NAW170" s="205"/>
      <c r="NAX170" s="205"/>
      <c r="NAY170" s="205"/>
      <c r="NAZ170" s="205"/>
      <c r="NBA170" s="205"/>
      <c r="NBB170" s="205"/>
      <c r="NBC170" s="205"/>
      <c r="NBD170" s="205"/>
      <c r="NBE170" s="205"/>
      <c r="NBF170" s="205"/>
      <c r="NBG170" s="205"/>
      <c r="NBH170" s="205"/>
      <c r="NBI170" s="205"/>
      <c r="NBJ170" s="205"/>
      <c r="NBK170" s="205"/>
      <c r="NBL170" s="205"/>
      <c r="NBM170" s="205"/>
      <c r="NBN170" s="205"/>
      <c r="NBO170" s="205"/>
      <c r="NBP170" s="205"/>
      <c r="NBQ170" s="205"/>
      <c r="NBR170" s="205"/>
      <c r="NBS170" s="205"/>
      <c r="NBT170" s="205"/>
      <c r="NBU170" s="205"/>
      <c r="NBV170" s="205"/>
      <c r="NBW170" s="205"/>
      <c r="NBX170" s="205"/>
      <c r="NBY170" s="205"/>
      <c r="NBZ170" s="205"/>
      <c r="NCA170" s="205"/>
      <c r="NCB170" s="205"/>
      <c r="NCC170" s="205"/>
      <c r="NCD170" s="205"/>
      <c r="NCE170" s="205"/>
      <c r="NCF170" s="205"/>
      <c r="NCG170" s="205"/>
      <c r="NCH170" s="205"/>
      <c r="NCI170" s="205"/>
      <c r="NCJ170" s="205"/>
      <c r="NCK170" s="205"/>
      <c r="NCL170" s="205"/>
      <c r="NCM170" s="205"/>
      <c r="NCN170" s="205"/>
      <c r="NCO170" s="205"/>
      <c r="NCP170" s="205"/>
      <c r="NCQ170" s="205"/>
      <c r="NCR170" s="205"/>
      <c r="NCS170" s="205"/>
      <c r="NCT170" s="205"/>
      <c r="NCU170" s="205"/>
      <c r="NCV170" s="205"/>
      <c r="NCW170" s="205"/>
      <c r="NCX170" s="205"/>
      <c r="NCY170" s="205"/>
      <c r="NCZ170" s="205"/>
      <c r="NDA170" s="205"/>
      <c r="NDB170" s="205"/>
      <c r="NDC170" s="205"/>
      <c r="NDD170" s="205"/>
      <c r="NDE170" s="205"/>
      <c r="NDF170" s="205"/>
      <c r="NDG170" s="205"/>
      <c r="NDH170" s="205"/>
      <c r="NDI170" s="205"/>
      <c r="NDJ170" s="205"/>
      <c r="NDK170" s="205"/>
      <c r="NDL170" s="205"/>
      <c r="NDM170" s="205"/>
      <c r="NDN170" s="205"/>
      <c r="NDO170" s="205"/>
      <c r="NDP170" s="205"/>
      <c r="NDQ170" s="205"/>
      <c r="NDR170" s="205"/>
      <c r="NDS170" s="205"/>
      <c r="NDT170" s="205"/>
      <c r="NDU170" s="205"/>
      <c r="NDV170" s="205"/>
      <c r="NDW170" s="205"/>
      <c r="NDX170" s="205"/>
      <c r="NDY170" s="205"/>
      <c r="NDZ170" s="205"/>
      <c r="NEA170" s="205"/>
      <c r="NEB170" s="205"/>
      <c r="NEC170" s="205"/>
      <c r="NED170" s="205"/>
      <c r="NEE170" s="205"/>
      <c r="NEF170" s="205"/>
      <c r="NEG170" s="205"/>
      <c r="NEH170" s="205"/>
      <c r="NEI170" s="205"/>
      <c r="NEJ170" s="205"/>
      <c r="NEK170" s="205"/>
      <c r="NEL170" s="205"/>
      <c r="NEM170" s="205"/>
      <c r="NEN170" s="205"/>
      <c r="NEO170" s="205"/>
      <c r="NEP170" s="205"/>
      <c r="NEQ170" s="205"/>
      <c r="NER170" s="205"/>
      <c r="NES170" s="205"/>
      <c r="NET170" s="205"/>
      <c r="NEU170" s="205"/>
      <c r="NEV170" s="205"/>
      <c r="NEW170" s="205"/>
      <c r="NEX170" s="205"/>
      <c r="NEY170" s="205"/>
      <c r="NEZ170" s="205"/>
      <c r="NFA170" s="205"/>
      <c r="NFB170" s="205"/>
      <c r="NFC170" s="205"/>
      <c r="NFD170" s="205"/>
      <c r="NFE170" s="205"/>
      <c r="NFF170" s="205"/>
      <c r="NFG170" s="205"/>
      <c r="NFH170" s="205"/>
      <c r="NFI170" s="205"/>
      <c r="NFJ170" s="205"/>
      <c r="NFK170" s="205"/>
      <c r="NFL170" s="205"/>
      <c r="NFM170" s="205"/>
      <c r="NFN170" s="205"/>
      <c r="NFO170" s="205"/>
      <c r="NFP170" s="205"/>
      <c r="NFQ170" s="205"/>
      <c r="NFR170" s="205"/>
      <c r="NFS170" s="205"/>
      <c r="NFT170" s="205"/>
      <c r="NFU170" s="205"/>
      <c r="NFV170" s="205"/>
      <c r="NFW170" s="205"/>
      <c r="NFX170" s="205"/>
      <c r="NFY170" s="205"/>
      <c r="NFZ170" s="205"/>
      <c r="NGA170" s="205"/>
      <c r="NGB170" s="205"/>
      <c r="NGC170" s="205"/>
      <c r="NGD170" s="205"/>
      <c r="NGE170" s="205"/>
      <c r="NGF170" s="205"/>
      <c r="NGG170" s="205"/>
      <c r="NGH170" s="205"/>
      <c r="NGI170" s="205"/>
      <c r="NGJ170" s="205"/>
      <c r="NGK170" s="205"/>
      <c r="NGL170" s="205"/>
      <c r="NGM170" s="205"/>
      <c r="NGN170" s="205"/>
      <c r="NGO170" s="205"/>
      <c r="NGP170" s="205"/>
      <c r="NGQ170" s="205"/>
      <c r="NGR170" s="205"/>
      <c r="NGS170" s="205"/>
      <c r="NGT170" s="205"/>
      <c r="NGU170" s="205"/>
      <c r="NGV170" s="205"/>
      <c r="NGW170" s="205"/>
      <c r="NGX170" s="205"/>
      <c r="NGY170" s="205"/>
      <c r="NGZ170" s="205"/>
      <c r="NHA170" s="205"/>
      <c r="NHB170" s="205"/>
      <c r="NHC170" s="205"/>
      <c r="NHD170" s="205"/>
      <c r="NHE170" s="205"/>
      <c r="NHF170" s="205"/>
      <c r="NHG170" s="205"/>
      <c r="NHH170" s="205"/>
      <c r="NHI170" s="205"/>
      <c r="NHJ170" s="205"/>
      <c r="NHK170" s="205"/>
      <c r="NHL170" s="205"/>
      <c r="NHM170" s="205"/>
      <c r="NHN170" s="205"/>
      <c r="NHO170" s="205"/>
      <c r="NHP170" s="205"/>
      <c r="NHQ170" s="205"/>
      <c r="NHR170" s="205"/>
      <c r="NHS170" s="205"/>
      <c r="NHT170" s="205"/>
      <c r="NHU170" s="205"/>
      <c r="NHV170" s="205"/>
      <c r="NHW170" s="205"/>
      <c r="NHX170" s="205"/>
      <c r="NHY170" s="205"/>
      <c r="NHZ170" s="205"/>
      <c r="NIA170" s="205"/>
      <c r="NIB170" s="205"/>
      <c r="NIC170" s="205"/>
      <c r="NID170" s="205"/>
      <c r="NIE170" s="205"/>
      <c r="NIF170" s="205"/>
      <c r="NIG170" s="205"/>
      <c r="NIH170" s="205"/>
      <c r="NII170" s="205"/>
      <c r="NIJ170" s="205"/>
      <c r="NIK170" s="205"/>
      <c r="NIL170" s="205"/>
      <c r="NIM170" s="205"/>
      <c r="NIN170" s="205"/>
      <c r="NIO170" s="205"/>
      <c r="NIP170" s="205"/>
      <c r="NIQ170" s="205"/>
      <c r="NIR170" s="205"/>
      <c r="NIS170" s="205"/>
      <c r="NIT170" s="205"/>
      <c r="NIU170" s="205"/>
      <c r="NIV170" s="205"/>
      <c r="NIW170" s="205"/>
      <c r="NIX170" s="205"/>
      <c r="NIY170" s="205"/>
      <c r="NIZ170" s="205"/>
      <c r="NJA170" s="205"/>
      <c r="NJB170" s="205"/>
      <c r="NJC170" s="205"/>
      <c r="NJD170" s="205"/>
      <c r="NJE170" s="205"/>
      <c r="NJF170" s="205"/>
      <c r="NJG170" s="205"/>
      <c r="NJH170" s="205"/>
      <c r="NJI170" s="205"/>
      <c r="NJJ170" s="205"/>
      <c r="NJK170" s="205"/>
      <c r="NJL170" s="205"/>
      <c r="NJM170" s="205"/>
      <c r="NJN170" s="205"/>
      <c r="NJO170" s="205"/>
      <c r="NJP170" s="205"/>
      <c r="NJQ170" s="205"/>
      <c r="NJR170" s="205"/>
      <c r="NJS170" s="205"/>
      <c r="NJT170" s="205"/>
      <c r="NJU170" s="205"/>
      <c r="NJV170" s="205"/>
      <c r="NJW170" s="205"/>
      <c r="NJX170" s="205"/>
      <c r="NJY170" s="205"/>
      <c r="NJZ170" s="205"/>
      <c r="NKA170" s="205"/>
      <c r="NKB170" s="205"/>
      <c r="NKC170" s="205"/>
      <c r="NKD170" s="205"/>
      <c r="NKE170" s="205"/>
      <c r="NKF170" s="205"/>
      <c r="NKG170" s="205"/>
      <c r="NKH170" s="205"/>
      <c r="NKI170" s="205"/>
      <c r="NKJ170" s="205"/>
      <c r="NKK170" s="205"/>
      <c r="NKL170" s="205"/>
      <c r="NKM170" s="205"/>
      <c r="NKN170" s="205"/>
      <c r="NKO170" s="205"/>
      <c r="NKP170" s="205"/>
      <c r="NKQ170" s="205"/>
      <c r="NKR170" s="205"/>
      <c r="NKS170" s="205"/>
      <c r="NKT170" s="205"/>
      <c r="NKU170" s="205"/>
      <c r="NKV170" s="205"/>
      <c r="NKW170" s="205"/>
      <c r="NKX170" s="205"/>
      <c r="NKY170" s="205"/>
      <c r="NKZ170" s="205"/>
      <c r="NLA170" s="205"/>
      <c r="NLB170" s="205"/>
      <c r="NLC170" s="205"/>
      <c r="NLD170" s="205"/>
      <c r="NLE170" s="205"/>
      <c r="NLF170" s="205"/>
      <c r="NLG170" s="205"/>
      <c r="NLH170" s="205"/>
      <c r="NLI170" s="205"/>
      <c r="NLJ170" s="205"/>
      <c r="NLK170" s="205"/>
      <c r="NLL170" s="205"/>
      <c r="NLM170" s="205"/>
      <c r="NLN170" s="205"/>
      <c r="NLO170" s="205"/>
      <c r="NLP170" s="205"/>
      <c r="NLQ170" s="205"/>
      <c r="NLR170" s="205"/>
      <c r="NLS170" s="205"/>
      <c r="NLT170" s="205"/>
      <c r="NLU170" s="205"/>
      <c r="NLV170" s="205"/>
      <c r="NLW170" s="205"/>
      <c r="NLX170" s="205"/>
      <c r="NLY170" s="205"/>
      <c r="NLZ170" s="205"/>
      <c r="NMA170" s="205"/>
      <c r="NMB170" s="205"/>
      <c r="NMC170" s="205"/>
      <c r="NMD170" s="205"/>
      <c r="NME170" s="205"/>
      <c r="NMF170" s="205"/>
      <c r="NMG170" s="205"/>
      <c r="NMH170" s="205"/>
      <c r="NMI170" s="205"/>
      <c r="NMJ170" s="205"/>
      <c r="NMK170" s="205"/>
      <c r="NML170" s="205"/>
      <c r="NMM170" s="205"/>
      <c r="NMN170" s="205"/>
      <c r="NMO170" s="205"/>
      <c r="NMP170" s="205"/>
      <c r="NMQ170" s="205"/>
      <c r="NMR170" s="205"/>
      <c r="NMS170" s="205"/>
      <c r="NMT170" s="205"/>
      <c r="NMU170" s="205"/>
      <c r="NMV170" s="205"/>
      <c r="NMW170" s="205"/>
      <c r="NMX170" s="205"/>
      <c r="NMY170" s="205"/>
      <c r="NMZ170" s="205"/>
      <c r="NNA170" s="205"/>
      <c r="NNB170" s="205"/>
      <c r="NNC170" s="205"/>
      <c r="NND170" s="205"/>
      <c r="NNE170" s="205"/>
      <c r="NNF170" s="205"/>
      <c r="NNG170" s="205"/>
      <c r="NNH170" s="205"/>
      <c r="NNI170" s="205"/>
      <c r="NNJ170" s="205"/>
      <c r="NNK170" s="205"/>
      <c r="NNL170" s="205"/>
      <c r="NNM170" s="205"/>
      <c r="NNN170" s="205"/>
      <c r="NNO170" s="205"/>
      <c r="NNP170" s="205"/>
      <c r="NNQ170" s="205"/>
      <c r="NNR170" s="205"/>
      <c r="NNS170" s="205"/>
      <c r="NNT170" s="205"/>
      <c r="NNU170" s="205"/>
      <c r="NNV170" s="205"/>
      <c r="NNW170" s="205"/>
      <c r="NNX170" s="205"/>
      <c r="NNY170" s="205"/>
      <c r="NNZ170" s="205"/>
      <c r="NOA170" s="205"/>
      <c r="NOB170" s="205"/>
      <c r="NOC170" s="205"/>
      <c r="NOD170" s="205"/>
      <c r="NOE170" s="205"/>
      <c r="NOF170" s="205"/>
      <c r="NOG170" s="205"/>
      <c r="NOH170" s="205"/>
      <c r="NOI170" s="205"/>
      <c r="NOJ170" s="205"/>
      <c r="NOK170" s="205"/>
      <c r="NOL170" s="205"/>
      <c r="NOM170" s="205"/>
      <c r="NON170" s="205"/>
      <c r="NOO170" s="205"/>
      <c r="NOP170" s="205"/>
      <c r="NOQ170" s="205"/>
      <c r="NOR170" s="205"/>
      <c r="NOS170" s="205"/>
      <c r="NOT170" s="205"/>
      <c r="NOU170" s="205"/>
      <c r="NOV170" s="205"/>
      <c r="NOW170" s="205"/>
      <c r="NOX170" s="205"/>
      <c r="NOY170" s="205"/>
      <c r="NOZ170" s="205"/>
      <c r="NPA170" s="205"/>
      <c r="NPB170" s="205"/>
      <c r="NPC170" s="205"/>
      <c r="NPD170" s="205"/>
      <c r="NPE170" s="205"/>
      <c r="NPF170" s="205"/>
      <c r="NPG170" s="205"/>
      <c r="NPH170" s="205"/>
      <c r="NPI170" s="205"/>
      <c r="NPJ170" s="205"/>
      <c r="NPK170" s="205"/>
      <c r="NPL170" s="205"/>
      <c r="NPM170" s="205"/>
      <c r="NPN170" s="205"/>
      <c r="NPO170" s="205"/>
      <c r="NPP170" s="205"/>
      <c r="NPQ170" s="205"/>
      <c r="NPR170" s="205"/>
      <c r="NPS170" s="205"/>
      <c r="NPT170" s="205"/>
      <c r="NPU170" s="205"/>
      <c r="NPV170" s="205"/>
      <c r="NPW170" s="205"/>
      <c r="NPX170" s="205"/>
      <c r="NPY170" s="205"/>
      <c r="NPZ170" s="205"/>
      <c r="NQA170" s="205"/>
      <c r="NQB170" s="205"/>
      <c r="NQC170" s="205"/>
      <c r="NQD170" s="205"/>
      <c r="NQE170" s="205"/>
      <c r="NQF170" s="205"/>
      <c r="NQG170" s="205"/>
      <c r="NQH170" s="205"/>
      <c r="NQI170" s="205"/>
      <c r="NQJ170" s="205"/>
      <c r="NQK170" s="205"/>
      <c r="NQL170" s="205"/>
      <c r="NQM170" s="205"/>
      <c r="NQN170" s="205"/>
      <c r="NQO170" s="205"/>
      <c r="NQP170" s="205"/>
      <c r="NQQ170" s="205"/>
      <c r="NQR170" s="205"/>
      <c r="NQS170" s="205"/>
      <c r="NQT170" s="205"/>
      <c r="NQU170" s="205"/>
      <c r="NQV170" s="205"/>
      <c r="NQW170" s="205"/>
      <c r="NQX170" s="205"/>
      <c r="NQY170" s="205"/>
      <c r="NQZ170" s="205"/>
      <c r="NRA170" s="205"/>
      <c r="NRB170" s="205"/>
      <c r="NRC170" s="205"/>
      <c r="NRD170" s="205"/>
      <c r="NRE170" s="205"/>
      <c r="NRF170" s="205"/>
      <c r="NRG170" s="205"/>
      <c r="NRH170" s="205"/>
      <c r="NRI170" s="205"/>
      <c r="NRJ170" s="205"/>
      <c r="NRK170" s="205"/>
      <c r="NRL170" s="205"/>
      <c r="NRM170" s="205"/>
      <c r="NRN170" s="205"/>
      <c r="NRO170" s="205"/>
      <c r="NRP170" s="205"/>
      <c r="NRQ170" s="205"/>
      <c r="NRR170" s="205"/>
      <c r="NRS170" s="205"/>
      <c r="NRT170" s="205"/>
      <c r="NRU170" s="205"/>
      <c r="NRV170" s="205"/>
      <c r="NRW170" s="205"/>
      <c r="NRX170" s="205"/>
      <c r="NRY170" s="205"/>
      <c r="NRZ170" s="205"/>
      <c r="NSA170" s="205"/>
      <c r="NSB170" s="205"/>
      <c r="NSC170" s="205"/>
      <c r="NSD170" s="205"/>
      <c r="NSE170" s="205"/>
      <c r="NSF170" s="205"/>
      <c r="NSG170" s="205"/>
      <c r="NSH170" s="205"/>
      <c r="NSI170" s="205"/>
      <c r="NSJ170" s="205"/>
      <c r="NSK170" s="205"/>
      <c r="NSL170" s="205"/>
      <c r="NSM170" s="205"/>
      <c r="NSN170" s="205"/>
      <c r="NSO170" s="205"/>
      <c r="NSP170" s="205"/>
      <c r="NSQ170" s="205"/>
      <c r="NSR170" s="205"/>
      <c r="NSS170" s="205"/>
      <c r="NST170" s="205"/>
      <c r="NSU170" s="205"/>
      <c r="NSV170" s="205"/>
      <c r="NSW170" s="205"/>
      <c r="NSX170" s="205"/>
      <c r="NSY170" s="205"/>
      <c r="NSZ170" s="205"/>
      <c r="NTA170" s="205"/>
      <c r="NTB170" s="205"/>
      <c r="NTC170" s="205"/>
      <c r="NTD170" s="205"/>
      <c r="NTE170" s="205"/>
      <c r="NTF170" s="205"/>
      <c r="NTG170" s="205"/>
      <c r="NTH170" s="205"/>
      <c r="NTI170" s="205"/>
      <c r="NTJ170" s="205"/>
      <c r="NTK170" s="205"/>
      <c r="NTL170" s="205"/>
      <c r="NTM170" s="205"/>
      <c r="NTN170" s="205"/>
      <c r="NTO170" s="205"/>
      <c r="NTP170" s="205"/>
      <c r="NTQ170" s="205"/>
      <c r="NTR170" s="205"/>
      <c r="NTS170" s="205"/>
      <c r="NTT170" s="205"/>
      <c r="NTU170" s="205"/>
      <c r="NTV170" s="205"/>
      <c r="NTW170" s="205"/>
      <c r="NTX170" s="205"/>
      <c r="NTY170" s="205"/>
      <c r="NTZ170" s="205"/>
      <c r="NUA170" s="205"/>
      <c r="NUB170" s="205"/>
      <c r="NUC170" s="205"/>
      <c r="NUD170" s="205"/>
      <c r="NUE170" s="205"/>
      <c r="NUF170" s="205"/>
      <c r="NUG170" s="205"/>
      <c r="NUH170" s="205"/>
      <c r="NUI170" s="205"/>
      <c r="NUJ170" s="205"/>
      <c r="NUK170" s="205"/>
      <c r="NUL170" s="205"/>
      <c r="NUM170" s="205"/>
      <c r="NUN170" s="205"/>
      <c r="NUO170" s="205"/>
      <c r="NUP170" s="205"/>
      <c r="NUQ170" s="205"/>
      <c r="NUR170" s="205"/>
      <c r="NUS170" s="205"/>
      <c r="NUT170" s="205"/>
      <c r="NUU170" s="205"/>
      <c r="NUV170" s="205"/>
      <c r="NUW170" s="205"/>
      <c r="NUX170" s="205"/>
      <c r="NUY170" s="205"/>
      <c r="NUZ170" s="205"/>
      <c r="NVA170" s="205"/>
      <c r="NVB170" s="205"/>
      <c r="NVC170" s="205"/>
      <c r="NVD170" s="205"/>
      <c r="NVE170" s="205"/>
      <c r="NVF170" s="205"/>
      <c r="NVG170" s="205"/>
      <c r="NVH170" s="205"/>
      <c r="NVI170" s="205"/>
      <c r="NVJ170" s="205"/>
      <c r="NVK170" s="205"/>
      <c r="NVL170" s="205"/>
      <c r="NVM170" s="205"/>
      <c r="NVN170" s="205"/>
      <c r="NVO170" s="205"/>
      <c r="NVP170" s="205"/>
      <c r="NVQ170" s="205"/>
      <c r="NVR170" s="205"/>
      <c r="NVS170" s="205"/>
      <c r="NVT170" s="205"/>
      <c r="NVU170" s="205"/>
      <c r="NVV170" s="205"/>
      <c r="NVW170" s="205"/>
      <c r="NVX170" s="205"/>
      <c r="NVY170" s="205"/>
      <c r="NVZ170" s="205"/>
      <c r="NWA170" s="205"/>
      <c r="NWB170" s="205"/>
      <c r="NWC170" s="205"/>
      <c r="NWD170" s="205"/>
      <c r="NWE170" s="205"/>
      <c r="NWF170" s="205"/>
      <c r="NWG170" s="205"/>
      <c r="NWH170" s="205"/>
      <c r="NWI170" s="205"/>
      <c r="NWJ170" s="205"/>
      <c r="NWK170" s="205"/>
      <c r="NWL170" s="205"/>
      <c r="NWM170" s="205"/>
      <c r="NWN170" s="205"/>
      <c r="NWO170" s="205"/>
      <c r="NWP170" s="205"/>
      <c r="NWQ170" s="205"/>
      <c r="NWR170" s="205"/>
      <c r="NWS170" s="205"/>
      <c r="NWT170" s="205"/>
      <c r="NWU170" s="205"/>
      <c r="NWV170" s="205"/>
      <c r="NWW170" s="205"/>
      <c r="NWX170" s="205"/>
      <c r="NWY170" s="205"/>
      <c r="NWZ170" s="205"/>
      <c r="NXA170" s="205"/>
      <c r="NXB170" s="205"/>
      <c r="NXC170" s="205"/>
      <c r="NXD170" s="205"/>
      <c r="NXE170" s="205"/>
      <c r="NXF170" s="205"/>
      <c r="NXG170" s="205"/>
      <c r="NXH170" s="205"/>
      <c r="NXI170" s="205"/>
      <c r="NXJ170" s="205"/>
      <c r="NXK170" s="205"/>
      <c r="NXL170" s="205"/>
      <c r="NXM170" s="205"/>
      <c r="NXN170" s="205"/>
      <c r="NXO170" s="205"/>
      <c r="NXP170" s="205"/>
      <c r="NXQ170" s="205"/>
      <c r="NXR170" s="205"/>
      <c r="NXS170" s="205"/>
      <c r="NXT170" s="205"/>
      <c r="NXU170" s="205"/>
      <c r="NXV170" s="205"/>
      <c r="NXW170" s="205"/>
      <c r="NXX170" s="205"/>
      <c r="NXY170" s="205"/>
      <c r="NXZ170" s="205"/>
      <c r="NYA170" s="205"/>
      <c r="NYB170" s="205"/>
      <c r="NYC170" s="205"/>
      <c r="NYD170" s="205"/>
      <c r="NYE170" s="205"/>
      <c r="NYF170" s="205"/>
      <c r="NYG170" s="205"/>
      <c r="NYH170" s="205"/>
      <c r="NYI170" s="205"/>
      <c r="NYJ170" s="205"/>
      <c r="NYK170" s="205"/>
      <c r="NYL170" s="205"/>
      <c r="NYM170" s="205"/>
      <c r="NYN170" s="205"/>
      <c r="NYO170" s="205"/>
      <c r="NYP170" s="205"/>
      <c r="NYQ170" s="205"/>
      <c r="NYR170" s="205"/>
      <c r="NYS170" s="205"/>
      <c r="NYT170" s="205"/>
      <c r="NYU170" s="205"/>
      <c r="NYV170" s="205"/>
      <c r="NYW170" s="205"/>
      <c r="NYX170" s="205"/>
      <c r="NYY170" s="205"/>
      <c r="NYZ170" s="205"/>
      <c r="NZA170" s="205"/>
      <c r="NZB170" s="205"/>
      <c r="NZC170" s="205"/>
      <c r="NZD170" s="205"/>
      <c r="NZE170" s="205"/>
      <c r="NZF170" s="205"/>
      <c r="NZG170" s="205"/>
      <c r="NZH170" s="205"/>
      <c r="NZI170" s="205"/>
      <c r="NZJ170" s="205"/>
      <c r="NZK170" s="205"/>
      <c r="NZL170" s="205"/>
      <c r="NZM170" s="205"/>
      <c r="NZN170" s="205"/>
      <c r="NZO170" s="205"/>
      <c r="NZP170" s="205"/>
      <c r="NZQ170" s="205"/>
      <c r="NZR170" s="205"/>
      <c r="NZS170" s="205"/>
      <c r="NZT170" s="205"/>
      <c r="NZU170" s="205"/>
      <c r="NZV170" s="205"/>
      <c r="NZW170" s="205"/>
      <c r="NZX170" s="205"/>
      <c r="NZY170" s="205"/>
      <c r="NZZ170" s="205"/>
      <c r="OAA170" s="205"/>
      <c r="OAB170" s="205"/>
      <c r="OAC170" s="205"/>
      <c r="OAD170" s="205"/>
      <c r="OAE170" s="205"/>
      <c r="OAF170" s="205"/>
      <c r="OAG170" s="205"/>
      <c r="OAH170" s="205"/>
      <c r="OAI170" s="205"/>
      <c r="OAJ170" s="205"/>
      <c r="OAK170" s="205"/>
      <c r="OAL170" s="205"/>
      <c r="OAM170" s="205"/>
      <c r="OAN170" s="205"/>
      <c r="OAO170" s="205"/>
      <c r="OAP170" s="205"/>
      <c r="OAQ170" s="205"/>
      <c r="OAR170" s="205"/>
      <c r="OAS170" s="205"/>
      <c r="OAT170" s="205"/>
      <c r="OAU170" s="205"/>
      <c r="OAV170" s="205"/>
      <c r="OAW170" s="205"/>
      <c r="OAX170" s="205"/>
      <c r="OAY170" s="205"/>
      <c r="OAZ170" s="205"/>
      <c r="OBA170" s="205"/>
      <c r="OBB170" s="205"/>
      <c r="OBC170" s="205"/>
      <c r="OBD170" s="205"/>
      <c r="OBE170" s="205"/>
      <c r="OBF170" s="205"/>
      <c r="OBG170" s="205"/>
      <c r="OBH170" s="205"/>
      <c r="OBI170" s="205"/>
      <c r="OBJ170" s="205"/>
      <c r="OBK170" s="205"/>
      <c r="OBL170" s="205"/>
      <c r="OBM170" s="205"/>
      <c r="OBN170" s="205"/>
      <c r="OBO170" s="205"/>
      <c r="OBP170" s="205"/>
      <c r="OBQ170" s="205"/>
      <c r="OBR170" s="205"/>
      <c r="OBS170" s="205"/>
      <c r="OBT170" s="205"/>
      <c r="OBU170" s="205"/>
      <c r="OBV170" s="205"/>
      <c r="OBW170" s="205"/>
      <c r="OBX170" s="205"/>
      <c r="OBY170" s="205"/>
      <c r="OBZ170" s="205"/>
      <c r="OCA170" s="205"/>
      <c r="OCB170" s="205"/>
      <c r="OCC170" s="205"/>
      <c r="OCD170" s="205"/>
      <c r="OCE170" s="205"/>
      <c r="OCF170" s="205"/>
      <c r="OCG170" s="205"/>
      <c r="OCH170" s="205"/>
      <c r="OCI170" s="205"/>
      <c r="OCJ170" s="205"/>
      <c r="OCK170" s="205"/>
      <c r="OCL170" s="205"/>
      <c r="OCM170" s="205"/>
      <c r="OCN170" s="205"/>
      <c r="OCO170" s="205"/>
      <c r="OCP170" s="205"/>
      <c r="OCQ170" s="205"/>
      <c r="OCR170" s="205"/>
      <c r="OCS170" s="205"/>
      <c r="OCT170" s="205"/>
      <c r="OCU170" s="205"/>
      <c r="OCV170" s="205"/>
      <c r="OCW170" s="205"/>
      <c r="OCX170" s="205"/>
      <c r="OCY170" s="205"/>
      <c r="OCZ170" s="205"/>
      <c r="ODA170" s="205"/>
      <c r="ODB170" s="205"/>
      <c r="ODC170" s="205"/>
      <c r="ODD170" s="205"/>
      <c r="ODE170" s="205"/>
      <c r="ODF170" s="205"/>
      <c r="ODG170" s="205"/>
      <c r="ODH170" s="205"/>
      <c r="ODI170" s="205"/>
      <c r="ODJ170" s="205"/>
      <c r="ODK170" s="205"/>
      <c r="ODL170" s="205"/>
      <c r="ODM170" s="205"/>
      <c r="ODN170" s="205"/>
      <c r="ODO170" s="205"/>
      <c r="ODP170" s="205"/>
      <c r="ODQ170" s="205"/>
      <c r="ODR170" s="205"/>
      <c r="ODS170" s="205"/>
      <c r="ODT170" s="205"/>
      <c r="ODU170" s="205"/>
      <c r="ODV170" s="205"/>
      <c r="ODW170" s="205"/>
      <c r="ODX170" s="205"/>
      <c r="ODY170" s="205"/>
      <c r="ODZ170" s="205"/>
      <c r="OEA170" s="205"/>
      <c r="OEB170" s="205"/>
      <c r="OEC170" s="205"/>
      <c r="OED170" s="205"/>
      <c r="OEE170" s="205"/>
      <c r="OEF170" s="205"/>
      <c r="OEG170" s="205"/>
      <c r="OEH170" s="205"/>
      <c r="OEI170" s="205"/>
      <c r="OEJ170" s="205"/>
      <c r="OEK170" s="205"/>
      <c r="OEL170" s="205"/>
      <c r="OEM170" s="205"/>
      <c r="OEN170" s="205"/>
      <c r="OEO170" s="205"/>
      <c r="OEP170" s="205"/>
      <c r="OEQ170" s="205"/>
      <c r="OER170" s="205"/>
      <c r="OES170" s="205"/>
      <c r="OET170" s="205"/>
      <c r="OEU170" s="205"/>
      <c r="OEV170" s="205"/>
      <c r="OEW170" s="205"/>
      <c r="OEX170" s="205"/>
      <c r="OEY170" s="205"/>
      <c r="OEZ170" s="205"/>
      <c r="OFA170" s="205"/>
      <c r="OFB170" s="205"/>
      <c r="OFC170" s="205"/>
      <c r="OFD170" s="205"/>
      <c r="OFE170" s="205"/>
      <c r="OFF170" s="205"/>
      <c r="OFG170" s="205"/>
      <c r="OFH170" s="205"/>
      <c r="OFI170" s="205"/>
      <c r="OFJ170" s="205"/>
      <c r="OFK170" s="205"/>
      <c r="OFL170" s="205"/>
      <c r="OFM170" s="205"/>
      <c r="OFN170" s="205"/>
      <c r="OFO170" s="205"/>
      <c r="OFP170" s="205"/>
      <c r="OFQ170" s="205"/>
      <c r="OFR170" s="205"/>
      <c r="OFS170" s="205"/>
      <c r="OFT170" s="205"/>
      <c r="OFU170" s="205"/>
      <c r="OFV170" s="205"/>
      <c r="OFW170" s="205"/>
      <c r="OFX170" s="205"/>
      <c r="OFY170" s="205"/>
      <c r="OFZ170" s="205"/>
      <c r="OGA170" s="205"/>
      <c r="OGB170" s="205"/>
      <c r="OGC170" s="205"/>
      <c r="OGD170" s="205"/>
      <c r="OGE170" s="205"/>
      <c r="OGF170" s="205"/>
      <c r="OGG170" s="205"/>
      <c r="OGH170" s="205"/>
      <c r="OGI170" s="205"/>
      <c r="OGJ170" s="205"/>
      <c r="OGK170" s="205"/>
      <c r="OGL170" s="205"/>
      <c r="OGM170" s="205"/>
      <c r="OGN170" s="205"/>
      <c r="OGO170" s="205"/>
      <c r="OGP170" s="205"/>
      <c r="OGQ170" s="205"/>
      <c r="OGR170" s="205"/>
      <c r="OGS170" s="205"/>
      <c r="OGT170" s="205"/>
      <c r="OGU170" s="205"/>
      <c r="OGV170" s="205"/>
      <c r="OGW170" s="205"/>
      <c r="OGX170" s="205"/>
      <c r="OGY170" s="205"/>
      <c r="OGZ170" s="205"/>
      <c r="OHA170" s="205"/>
      <c r="OHB170" s="205"/>
      <c r="OHC170" s="205"/>
      <c r="OHD170" s="205"/>
      <c r="OHE170" s="205"/>
      <c r="OHF170" s="205"/>
      <c r="OHG170" s="205"/>
      <c r="OHH170" s="205"/>
      <c r="OHI170" s="205"/>
      <c r="OHJ170" s="205"/>
      <c r="OHK170" s="205"/>
      <c r="OHL170" s="205"/>
      <c r="OHM170" s="205"/>
      <c r="OHN170" s="205"/>
      <c r="OHO170" s="205"/>
      <c r="OHP170" s="205"/>
      <c r="OHQ170" s="205"/>
      <c r="OHR170" s="205"/>
      <c r="OHS170" s="205"/>
      <c r="OHT170" s="205"/>
      <c r="OHU170" s="205"/>
      <c r="OHV170" s="205"/>
      <c r="OHW170" s="205"/>
      <c r="OHX170" s="205"/>
      <c r="OHY170" s="205"/>
      <c r="OHZ170" s="205"/>
      <c r="OIA170" s="205"/>
      <c r="OIB170" s="205"/>
      <c r="OIC170" s="205"/>
      <c r="OID170" s="205"/>
      <c r="OIE170" s="205"/>
      <c r="OIF170" s="205"/>
      <c r="OIG170" s="205"/>
      <c r="OIH170" s="205"/>
      <c r="OII170" s="205"/>
      <c r="OIJ170" s="205"/>
      <c r="OIK170" s="205"/>
      <c r="OIL170" s="205"/>
      <c r="OIM170" s="205"/>
      <c r="OIN170" s="205"/>
      <c r="OIO170" s="205"/>
      <c r="OIP170" s="205"/>
      <c r="OIQ170" s="205"/>
      <c r="OIR170" s="205"/>
      <c r="OIS170" s="205"/>
      <c r="OIT170" s="205"/>
      <c r="OIU170" s="205"/>
      <c r="OIV170" s="205"/>
      <c r="OIW170" s="205"/>
      <c r="OIX170" s="205"/>
      <c r="OIY170" s="205"/>
      <c r="OIZ170" s="205"/>
      <c r="OJA170" s="205"/>
      <c r="OJB170" s="205"/>
      <c r="OJC170" s="205"/>
      <c r="OJD170" s="205"/>
      <c r="OJE170" s="205"/>
      <c r="OJF170" s="205"/>
      <c r="OJG170" s="205"/>
      <c r="OJH170" s="205"/>
      <c r="OJI170" s="205"/>
      <c r="OJJ170" s="205"/>
      <c r="OJK170" s="205"/>
      <c r="OJL170" s="205"/>
      <c r="OJM170" s="205"/>
      <c r="OJN170" s="205"/>
      <c r="OJO170" s="205"/>
      <c r="OJP170" s="205"/>
      <c r="OJQ170" s="205"/>
      <c r="OJR170" s="205"/>
      <c r="OJS170" s="205"/>
      <c r="OJT170" s="205"/>
      <c r="OJU170" s="205"/>
      <c r="OJV170" s="205"/>
      <c r="OJW170" s="205"/>
      <c r="OJX170" s="205"/>
      <c r="OJY170" s="205"/>
      <c r="OJZ170" s="205"/>
      <c r="OKA170" s="205"/>
      <c r="OKB170" s="205"/>
      <c r="OKC170" s="205"/>
      <c r="OKD170" s="205"/>
      <c r="OKE170" s="205"/>
      <c r="OKF170" s="205"/>
      <c r="OKG170" s="205"/>
      <c r="OKH170" s="205"/>
      <c r="OKI170" s="205"/>
      <c r="OKJ170" s="205"/>
      <c r="OKK170" s="205"/>
      <c r="OKL170" s="205"/>
      <c r="OKM170" s="205"/>
      <c r="OKN170" s="205"/>
      <c r="OKO170" s="205"/>
      <c r="OKP170" s="205"/>
      <c r="OKQ170" s="205"/>
      <c r="OKR170" s="205"/>
      <c r="OKS170" s="205"/>
      <c r="OKT170" s="205"/>
      <c r="OKU170" s="205"/>
      <c r="OKV170" s="205"/>
      <c r="OKW170" s="205"/>
      <c r="OKX170" s="205"/>
      <c r="OKY170" s="205"/>
      <c r="OKZ170" s="205"/>
      <c r="OLA170" s="205"/>
      <c r="OLB170" s="205"/>
      <c r="OLC170" s="205"/>
      <c r="OLD170" s="205"/>
      <c r="OLE170" s="205"/>
      <c r="OLF170" s="205"/>
      <c r="OLG170" s="205"/>
      <c r="OLH170" s="205"/>
      <c r="OLI170" s="205"/>
      <c r="OLJ170" s="205"/>
      <c r="OLK170" s="205"/>
      <c r="OLL170" s="205"/>
      <c r="OLM170" s="205"/>
      <c r="OLN170" s="205"/>
      <c r="OLO170" s="205"/>
      <c r="OLP170" s="205"/>
      <c r="OLQ170" s="205"/>
      <c r="OLR170" s="205"/>
      <c r="OLS170" s="205"/>
      <c r="OLT170" s="205"/>
      <c r="OLU170" s="205"/>
      <c r="OLV170" s="205"/>
      <c r="OLW170" s="205"/>
      <c r="OLX170" s="205"/>
      <c r="OLY170" s="205"/>
      <c r="OLZ170" s="205"/>
      <c r="OMA170" s="205"/>
      <c r="OMB170" s="205"/>
      <c r="OMC170" s="205"/>
      <c r="OMD170" s="205"/>
      <c r="OME170" s="205"/>
      <c r="OMF170" s="205"/>
      <c r="OMG170" s="205"/>
      <c r="OMH170" s="205"/>
      <c r="OMI170" s="205"/>
      <c r="OMJ170" s="205"/>
      <c r="OMK170" s="205"/>
      <c r="OML170" s="205"/>
      <c r="OMM170" s="205"/>
      <c r="OMN170" s="205"/>
      <c r="OMO170" s="205"/>
      <c r="OMP170" s="205"/>
      <c r="OMQ170" s="205"/>
      <c r="OMR170" s="205"/>
      <c r="OMS170" s="205"/>
      <c r="OMT170" s="205"/>
      <c r="OMU170" s="205"/>
      <c r="OMV170" s="205"/>
      <c r="OMW170" s="205"/>
      <c r="OMX170" s="205"/>
      <c r="OMY170" s="205"/>
      <c r="OMZ170" s="205"/>
      <c r="ONA170" s="205"/>
      <c r="ONB170" s="205"/>
      <c r="ONC170" s="205"/>
      <c r="OND170" s="205"/>
      <c r="ONE170" s="205"/>
      <c r="ONF170" s="205"/>
      <c r="ONG170" s="205"/>
      <c r="ONH170" s="205"/>
      <c r="ONI170" s="205"/>
      <c r="ONJ170" s="205"/>
      <c r="ONK170" s="205"/>
      <c r="ONL170" s="205"/>
      <c r="ONM170" s="205"/>
      <c r="ONN170" s="205"/>
      <c r="ONO170" s="205"/>
      <c r="ONP170" s="205"/>
      <c r="ONQ170" s="205"/>
      <c r="ONR170" s="205"/>
      <c r="ONS170" s="205"/>
      <c r="ONT170" s="205"/>
      <c r="ONU170" s="205"/>
      <c r="ONV170" s="205"/>
      <c r="ONW170" s="205"/>
      <c r="ONX170" s="205"/>
      <c r="ONY170" s="205"/>
      <c r="ONZ170" s="205"/>
      <c r="OOA170" s="205"/>
      <c r="OOB170" s="205"/>
      <c r="OOC170" s="205"/>
      <c r="OOD170" s="205"/>
      <c r="OOE170" s="205"/>
      <c r="OOF170" s="205"/>
      <c r="OOG170" s="205"/>
      <c r="OOH170" s="205"/>
      <c r="OOI170" s="205"/>
      <c r="OOJ170" s="205"/>
      <c r="OOK170" s="205"/>
      <c r="OOL170" s="205"/>
      <c r="OOM170" s="205"/>
      <c r="OON170" s="205"/>
      <c r="OOO170" s="205"/>
      <c r="OOP170" s="205"/>
      <c r="OOQ170" s="205"/>
      <c r="OOR170" s="205"/>
      <c r="OOS170" s="205"/>
      <c r="OOT170" s="205"/>
      <c r="OOU170" s="205"/>
      <c r="OOV170" s="205"/>
      <c r="OOW170" s="205"/>
      <c r="OOX170" s="205"/>
      <c r="OOY170" s="205"/>
      <c r="OOZ170" s="205"/>
      <c r="OPA170" s="205"/>
      <c r="OPB170" s="205"/>
      <c r="OPC170" s="205"/>
      <c r="OPD170" s="205"/>
      <c r="OPE170" s="205"/>
      <c r="OPF170" s="205"/>
      <c r="OPG170" s="205"/>
      <c r="OPH170" s="205"/>
      <c r="OPI170" s="205"/>
      <c r="OPJ170" s="205"/>
      <c r="OPK170" s="205"/>
      <c r="OPL170" s="205"/>
      <c r="OPM170" s="205"/>
      <c r="OPN170" s="205"/>
      <c r="OPO170" s="205"/>
      <c r="OPP170" s="205"/>
      <c r="OPQ170" s="205"/>
      <c r="OPR170" s="205"/>
      <c r="OPS170" s="205"/>
      <c r="OPT170" s="205"/>
      <c r="OPU170" s="205"/>
      <c r="OPV170" s="205"/>
      <c r="OPW170" s="205"/>
      <c r="OPX170" s="205"/>
      <c r="OPY170" s="205"/>
      <c r="OPZ170" s="205"/>
      <c r="OQA170" s="205"/>
      <c r="OQB170" s="205"/>
      <c r="OQC170" s="205"/>
      <c r="OQD170" s="205"/>
      <c r="OQE170" s="205"/>
      <c r="OQF170" s="205"/>
      <c r="OQG170" s="205"/>
      <c r="OQH170" s="205"/>
      <c r="OQI170" s="205"/>
      <c r="OQJ170" s="205"/>
      <c r="OQK170" s="205"/>
      <c r="OQL170" s="205"/>
      <c r="OQM170" s="205"/>
      <c r="OQN170" s="205"/>
      <c r="OQO170" s="205"/>
      <c r="OQP170" s="205"/>
      <c r="OQQ170" s="205"/>
      <c r="OQR170" s="205"/>
      <c r="OQS170" s="205"/>
      <c r="OQT170" s="205"/>
      <c r="OQU170" s="205"/>
      <c r="OQV170" s="205"/>
      <c r="OQW170" s="205"/>
      <c r="OQX170" s="205"/>
      <c r="OQY170" s="205"/>
      <c r="OQZ170" s="205"/>
      <c r="ORA170" s="205"/>
      <c r="ORB170" s="205"/>
      <c r="ORC170" s="205"/>
      <c r="ORD170" s="205"/>
      <c r="ORE170" s="205"/>
      <c r="ORF170" s="205"/>
      <c r="ORG170" s="205"/>
      <c r="ORH170" s="205"/>
      <c r="ORI170" s="205"/>
      <c r="ORJ170" s="205"/>
      <c r="ORK170" s="205"/>
      <c r="ORL170" s="205"/>
      <c r="ORM170" s="205"/>
      <c r="ORN170" s="205"/>
      <c r="ORO170" s="205"/>
      <c r="ORP170" s="205"/>
      <c r="ORQ170" s="205"/>
      <c r="ORR170" s="205"/>
      <c r="ORS170" s="205"/>
      <c r="ORT170" s="205"/>
      <c r="ORU170" s="205"/>
      <c r="ORV170" s="205"/>
      <c r="ORW170" s="205"/>
      <c r="ORX170" s="205"/>
      <c r="ORY170" s="205"/>
      <c r="ORZ170" s="205"/>
      <c r="OSA170" s="205"/>
      <c r="OSB170" s="205"/>
      <c r="OSC170" s="205"/>
      <c r="OSD170" s="205"/>
      <c r="OSE170" s="205"/>
      <c r="OSF170" s="205"/>
      <c r="OSG170" s="205"/>
      <c r="OSH170" s="205"/>
      <c r="OSI170" s="205"/>
      <c r="OSJ170" s="205"/>
      <c r="OSK170" s="205"/>
      <c r="OSL170" s="205"/>
      <c r="OSM170" s="205"/>
      <c r="OSN170" s="205"/>
      <c r="OSO170" s="205"/>
      <c r="OSP170" s="205"/>
      <c r="OSQ170" s="205"/>
      <c r="OSR170" s="205"/>
      <c r="OSS170" s="205"/>
      <c r="OST170" s="205"/>
      <c r="OSU170" s="205"/>
      <c r="OSV170" s="205"/>
      <c r="OSW170" s="205"/>
      <c r="OSX170" s="205"/>
      <c r="OSY170" s="205"/>
      <c r="OSZ170" s="205"/>
      <c r="OTA170" s="205"/>
      <c r="OTB170" s="205"/>
      <c r="OTC170" s="205"/>
      <c r="OTD170" s="205"/>
      <c r="OTE170" s="205"/>
      <c r="OTF170" s="205"/>
      <c r="OTG170" s="205"/>
      <c r="OTH170" s="205"/>
      <c r="OTI170" s="205"/>
      <c r="OTJ170" s="205"/>
      <c r="OTK170" s="205"/>
      <c r="OTL170" s="205"/>
      <c r="OTM170" s="205"/>
      <c r="OTN170" s="205"/>
      <c r="OTO170" s="205"/>
      <c r="OTP170" s="205"/>
      <c r="OTQ170" s="205"/>
      <c r="OTR170" s="205"/>
      <c r="OTS170" s="205"/>
      <c r="OTT170" s="205"/>
      <c r="OTU170" s="205"/>
      <c r="OTV170" s="205"/>
      <c r="OTW170" s="205"/>
      <c r="OTX170" s="205"/>
      <c r="OTY170" s="205"/>
      <c r="OTZ170" s="205"/>
      <c r="OUA170" s="205"/>
      <c r="OUB170" s="205"/>
      <c r="OUC170" s="205"/>
      <c r="OUD170" s="205"/>
      <c r="OUE170" s="205"/>
      <c r="OUF170" s="205"/>
      <c r="OUG170" s="205"/>
      <c r="OUH170" s="205"/>
      <c r="OUI170" s="205"/>
      <c r="OUJ170" s="205"/>
      <c r="OUK170" s="205"/>
      <c r="OUL170" s="205"/>
      <c r="OUM170" s="205"/>
      <c r="OUN170" s="205"/>
      <c r="OUO170" s="205"/>
      <c r="OUP170" s="205"/>
      <c r="OUQ170" s="205"/>
      <c r="OUR170" s="205"/>
      <c r="OUS170" s="205"/>
      <c r="OUT170" s="205"/>
      <c r="OUU170" s="205"/>
      <c r="OUV170" s="205"/>
      <c r="OUW170" s="205"/>
      <c r="OUX170" s="205"/>
      <c r="OUY170" s="205"/>
      <c r="OUZ170" s="205"/>
      <c r="OVA170" s="205"/>
      <c r="OVB170" s="205"/>
      <c r="OVC170" s="205"/>
      <c r="OVD170" s="205"/>
      <c r="OVE170" s="205"/>
      <c r="OVF170" s="205"/>
      <c r="OVG170" s="205"/>
      <c r="OVH170" s="205"/>
      <c r="OVI170" s="205"/>
      <c r="OVJ170" s="205"/>
      <c r="OVK170" s="205"/>
      <c r="OVL170" s="205"/>
      <c r="OVM170" s="205"/>
      <c r="OVN170" s="205"/>
      <c r="OVO170" s="205"/>
      <c r="OVP170" s="205"/>
      <c r="OVQ170" s="205"/>
      <c r="OVR170" s="205"/>
      <c r="OVS170" s="205"/>
      <c r="OVT170" s="205"/>
      <c r="OVU170" s="205"/>
      <c r="OVV170" s="205"/>
      <c r="OVW170" s="205"/>
      <c r="OVX170" s="205"/>
      <c r="OVY170" s="205"/>
      <c r="OVZ170" s="205"/>
      <c r="OWA170" s="205"/>
      <c r="OWB170" s="205"/>
      <c r="OWC170" s="205"/>
      <c r="OWD170" s="205"/>
      <c r="OWE170" s="205"/>
      <c r="OWF170" s="205"/>
      <c r="OWG170" s="205"/>
      <c r="OWH170" s="205"/>
      <c r="OWI170" s="205"/>
      <c r="OWJ170" s="205"/>
      <c r="OWK170" s="205"/>
      <c r="OWL170" s="205"/>
      <c r="OWM170" s="205"/>
      <c r="OWN170" s="205"/>
      <c r="OWO170" s="205"/>
      <c r="OWP170" s="205"/>
      <c r="OWQ170" s="205"/>
      <c r="OWR170" s="205"/>
      <c r="OWS170" s="205"/>
      <c r="OWT170" s="205"/>
      <c r="OWU170" s="205"/>
      <c r="OWV170" s="205"/>
      <c r="OWW170" s="205"/>
      <c r="OWX170" s="205"/>
      <c r="OWY170" s="205"/>
      <c r="OWZ170" s="205"/>
      <c r="OXA170" s="205"/>
      <c r="OXB170" s="205"/>
      <c r="OXC170" s="205"/>
      <c r="OXD170" s="205"/>
      <c r="OXE170" s="205"/>
      <c r="OXF170" s="205"/>
      <c r="OXG170" s="205"/>
      <c r="OXH170" s="205"/>
      <c r="OXI170" s="205"/>
      <c r="OXJ170" s="205"/>
      <c r="OXK170" s="205"/>
      <c r="OXL170" s="205"/>
      <c r="OXM170" s="205"/>
      <c r="OXN170" s="205"/>
      <c r="OXO170" s="205"/>
      <c r="OXP170" s="205"/>
      <c r="OXQ170" s="205"/>
      <c r="OXR170" s="205"/>
      <c r="OXS170" s="205"/>
      <c r="OXT170" s="205"/>
      <c r="OXU170" s="205"/>
      <c r="OXV170" s="205"/>
      <c r="OXW170" s="205"/>
      <c r="OXX170" s="205"/>
      <c r="OXY170" s="205"/>
      <c r="OXZ170" s="205"/>
      <c r="OYA170" s="205"/>
      <c r="OYB170" s="205"/>
      <c r="OYC170" s="205"/>
      <c r="OYD170" s="205"/>
      <c r="OYE170" s="205"/>
      <c r="OYF170" s="205"/>
      <c r="OYG170" s="205"/>
      <c r="OYH170" s="205"/>
      <c r="OYI170" s="205"/>
      <c r="OYJ170" s="205"/>
      <c r="OYK170" s="205"/>
      <c r="OYL170" s="205"/>
      <c r="OYM170" s="205"/>
      <c r="OYN170" s="205"/>
      <c r="OYO170" s="205"/>
      <c r="OYP170" s="205"/>
      <c r="OYQ170" s="205"/>
      <c r="OYR170" s="205"/>
      <c r="OYS170" s="205"/>
      <c r="OYT170" s="205"/>
      <c r="OYU170" s="205"/>
      <c r="OYV170" s="205"/>
      <c r="OYW170" s="205"/>
      <c r="OYX170" s="205"/>
      <c r="OYY170" s="205"/>
      <c r="OYZ170" s="205"/>
      <c r="OZA170" s="205"/>
      <c r="OZB170" s="205"/>
      <c r="OZC170" s="205"/>
      <c r="OZD170" s="205"/>
      <c r="OZE170" s="205"/>
      <c r="OZF170" s="205"/>
      <c r="OZG170" s="205"/>
      <c r="OZH170" s="205"/>
      <c r="OZI170" s="205"/>
      <c r="OZJ170" s="205"/>
      <c r="OZK170" s="205"/>
      <c r="OZL170" s="205"/>
      <c r="OZM170" s="205"/>
      <c r="OZN170" s="205"/>
      <c r="OZO170" s="205"/>
      <c r="OZP170" s="205"/>
      <c r="OZQ170" s="205"/>
      <c r="OZR170" s="205"/>
      <c r="OZS170" s="205"/>
      <c r="OZT170" s="205"/>
      <c r="OZU170" s="205"/>
      <c r="OZV170" s="205"/>
      <c r="OZW170" s="205"/>
      <c r="OZX170" s="205"/>
      <c r="OZY170" s="205"/>
      <c r="OZZ170" s="205"/>
      <c r="PAA170" s="205"/>
      <c r="PAB170" s="205"/>
      <c r="PAC170" s="205"/>
      <c r="PAD170" s="205"/>
      <c r="PAE170" s="205"/>
      <c r="PAF170" s="205"/>
      <c r="PAG170" s="205"/>
      <c r="PAH170" s="205"/>
      <c r="PAI170" s="205"/>
      <c r="PAJ170" s="205"/>
      <c r="PAK170" s="205"/>
      <c r="PAL170" s="205"/>
      <c r="PAM170" s="205"/>
      <c r="PAN170" s="205"/>
      <c r="PAO170" s="205"/>
      <c r="PAP170" s="205"/>
      <c r="PAQ170" s="205"/>
      <c r="PAR170" s="205"/>
      <c r="PAS170" s="205"/>
      <c r="PAT170" s="205"/>
      <c r="PAU170" s="205"/>
      <c r="PAV170" s="205"/>
      <c r="PAW170" s="205"/>
      <c r="PAX170" s="205"/>
      <c r="PAY170" s="205"/>
      <c r="PAZ170" s="205"/>
      <c r="PBA170" s="205"/>
      <c r="PBB170" s="205"/>
      <c r="PBC170" s="205"/>
      <c r="PBD170" s="205"/>
      <c r="PBE170" s="205"/>
      <c r="PBF170" s="205"/>
      <c r="PBG170" s="205"/>
      <c r="PBH170" s="205"/>
      <c r="PBI170" s="205"/>
      <c r="PBJ170" s="205"/>
      <c r="PBK170" s="205"/>
      <c r="PBL170" s="205"/>
      <c r="PBM170" s="205"/>
      <c r="PBN170" s="205"/>
      <c r="PBO170" s="205"/>
      <c r="PBP170" s="205"/>
      <c r="PBQ170" s="205"/>
      <c r="PBR170" s="205"/>
      <c r="PBS170" s="205"/>
      <c r="PBT170" s="205"/>
      <c r="PBU170" s="205"/>
      <c r="PBV170" s="205"/>
      <c r="PBW170" s="205"/>
      <c r="PBX170" s="205"/>
      <c r="PBY170" s="205"/>
      <c r="PBZ170" s="205"/>
      <c r="PCA170" s="205"/>
      <c r="PCB170" s="205"/>
      <c r="PCC170" s="205"/>
      <c r="PCD170" s="205"/>
      <c r="PCE170" s="205"/>
      <c r="PCF170" s="205"/>
      <c r="PCG170" s="205"/>
      <c r="PCH170" s="205"/>
      <c r="PCI170" s="205"/>
      <c r="PCJ170" s="205"/>
      <c r="PCK170" s="205"/>
      <c r="PCL170" s="205"/>
      <c r="PCM170" s="205"/>
      <c r="PCN170" s="205"/>
      <c r="PCO170" s="205"/>
      <c r="PCP170" s="205"/>
      <c r="PCQ170" s="205"/>
      <c r="PCR170" s="205"/>
      <c r="PCS170" s="205"/>
      <c r="PCT170" s="205"/>
      <c r="PCU170" s="205"/>
      <c r="PCV170" s="205"/>
      <c r="PCW170" s="205"/>
      <c r="PCX170" s="205"/>
      <c r="PCY170" s="205"/>
      <c r="PCZ170" s="205"/>
      <c r="PDA170" s="205"/>
      <c r="PDB170" s="205"/>
      <c r="PDC170" s="205"/>
      <c r="PDD170" s="205"/>
      <c r="PDE170" s="205"/>
      <c r="PDF170" s="205"/>
      <c r="PDG170" s="205"/>
      <c r="PDH170" s="205"/>
      <c r="PDI170" s="205"/>
      <c r="PDJ170" s="205"/>
      <c r="PDK170" s="205"/>
      <c r="PDL170" s="205"/>
      <c r="PDM170" s="205"/>
      <c r="PDN170" s="205"/>
      <c r="PDO170" s="205"/>
      <c r="PDP170" s="205"/>
      <c r="PDQ170" s="205"/>
      <c r="PDR170" s="205"/>
      <c r="PDS170" s="205"/>
      <c r="PDT170" s="205"/>
      <c r="PDU170" s="205"/>
      <c r="PDV170" s="205"/>
      <c r="PDW170" s="205"/>
      <c r="PDX170" s="205"/>
      <c r="PDY170" s="205"/>
      <c r="PDZ170" s="205"/>
      <c r="PEA170" s="205"/>
      <c r="PEB170" s="205"/>
      <c r="PEC170" s="205"/>
      <c r="PED170" s="205"/>
      <c r="PEE170" s="205"/>
      <c r="PEF170" s="205"/>
      <c r="PEG170" s="205"/>
      <c r="PEH170" s="205"/>
      <c r="PEI170" s="205"/>
      <c r="PEJ170" s="205"/>
      <c r="PEK170" s="205"/>
      <c r="PEL170" s="205"/>
      <c r="PEM170" s="205"/>
      <c r="PEN170" s="205"/>
      <c r="PEO170" s="205"/>
      <c r="PEP170" s="205"/>
      <c r="PEQ170" s="205"/>
      <c r="PER170" s="205"/>
      <c r="PES170" s="205"/>
      <c r="PET170" s="205"/>
      <c r="PEU170" s="205"/>
      <c r="PEV170" s="205"/>
      <c r="PEW170" s="205"/>
      <c r="PEX170" s="205"/>
      <c r="PEY170" s="205"/>
      <c r="PEZ170" s="205"/>
      <c r="PFA170" s="205"/>
      <c r="PFB170" s="205"/>
      <c r="PFC170" s="205"/>
      <c r="PFD170" s="205"/>
      <c r="PFE170" s="205"/>
      <c r="PFF170" s="205"/>
      <c r="PFG170" s="205"/>
      <c r="PFH170" s="205"/>
      <c r="PFI170" s="205"/>
      <c r="PFJ170" s="205"/>
      <c r="PFK170" s="205"/>
      <c r="PFL170" s="205"/>
      <c r="PFM170" s="205"/>
      <c r="PFN170" s="205"/>
      <c r="PFO170" s="205"/>
      <c r="PFP170" s="205"/>
      <c r="PFQ170" s="205"/>
      <c r="PFR170" s="205"/>
      <c r="PFS170" s="205"/>
      <c r="PFT170" s="205"/>
      <c r="PFU170" s="205"/>
      <c r="PFV170" s="205"/>
      <c r="PFW170" s="205"/>
      <c r="PFX170" s="205"/>
      <c r="PFY170" s="205"/>
      <c r="PFZ170" s="205"/>
      <c r="PGA170" s="205"/>
      <c r="PGB170" s="205"/>
      <c r="PGC170" s="205"/>
      <c r="PGD170" s="205"/>
      <c r="PGE170" s="205"/>
      <c r="PGF170" s="205"/>
      <c r="PGG170" s="205"/>
      <c r="PGH170" s="205"/>
      <c r="PGI170" s="205"/>
      <c r="PGJ170" s="205"/>
      <c r="PGK170" s="205"/>
      <c r="PGL170" s="205"/>
      <c r="PGM170" s="205"/>
      <c r="PGN170" s="205"/>
      <c r="PGO170" s="205"/>
      <c r="PGP170" s="205"/>
      <c r="PGQ170" s="205"/>
      <c r="PGR170" s="205"/>
      <c r="PGS170" s="205"/>
      <c r="PGT170" s="205"/>
      <c r="PGU170" s="205"/>
      <c r="PGV170" s="205"/>
      <c r="PGW170" s="205"/>
      <c r="PGX170" s="205"/>
      <c r="PGY170" s="205"/>
      <c r="PGZ170" s="205"/>
      <c r="PHA170" s="205"/>
      <c r="PHB170" s="205"/>
      <c r="PHC170" s="205"/>
      <c r="PHD170" s="205"/>
      <c r="PHE170" s="205"/>
      <c r="PHF170" s="205"/>
      <c r="PHG170" s="205"/>
      <c r="PHH170" s="205"/>
      <c r="PHI170" s="205"/>
      <c r="PHJ170" s="205"/>
      <c r="PHK170" s="205"/>
      <c r="PHL170" s="205"/>
      <c r="PHM170" s="205"/>
      <c r="PHN170" s="205"/>
      <c r="PHO170" s="205"/>
      <c r="PHP170" s="205"/>
      <c r="PHQ170" s="205"/>
      <c r="PHR170" s="205"/>
      <c r="PHS170" s="205"/>
      <c r="PHT170" s="205"/>
      <c r="PHU170" s="205"/>
      <c r="PHV170" s="205"/>
      <c r="PHW170" s="205"/>
      <c r="PHX170" s="205"/>
      <c r="PHY170" s="205"/>
      <c r="PHZ170" s="205"/>
      <c r="PIA170" s="205"/>
      <c r="PIB170" s="205"/>
      <c r="PIC170" s="205"/>
      <c r="PID170" s="205"/>
      <c r="PIE170" s="205"/>
      <c r="PIF170" s="205"/>
      <c r="PIG170" s="205"/>
      <c r="PIH170" s="205"/>
      <c r="PII170" s="205"/>
      <c r="PIJ170" s="205"/>
      <c r="PIK170" s="205"/>
      <c r="PIL170" s="205"/>
      <c r="PIM170" s="205"/>
      <c r="PIN170" s="205"/>
      <c r="PIO170" s="205"/>
      <c r="PIP170" s="205"/>
      <c r="PIQ170" s="205"/>
      <c r="PIR170" s="205"/>
      <c r="PIS170" s="205"/>
      <c r="PIT170" s="205"/>
      <c r="PIU170" s="205"/>
      <c r="PIV170" s="205"/>
      <c r="PIW170" s="205"/>
      <c r="PIX170" s="205"/>
      <c r="PIY170" s="205"/>
      <c r="PIZ170" s="205"/>
      <c r="PJA170" s="205"/>
      <c r="PJB170" s="205"/>
      <c r="PJC170" s="205"/>
      <c r="PJD170" s="205"/>
      <c r="PJE170" s="205"/>
      <c r="PJF170" s="205"/>
      <c r="PJG170" s="205"/>
      <c r="PJH170" s="205"/>
      <c r="PJI170" s="205"/>
      <c r="PJJ170" s="205"/>
      <c r="PJK170" s="205"/>
      <c r="PJL170" s="205"/>
      <c r="PJM170" s="205"/>
      <c r="PJN170" s="205"/>
      <c r="PJO170" s="205"/>
      <c r="PJP170" s="205"/>
      <c r="PJQ170" s="205"/>
      <c r="PJR170" s="205"/>
      <c r="PJS170" s="205"/>
      <c r="PJT170" s="205"/>
      <c r="PJU170" s="205"/>
      <c r="PJV170" s="205"/>
      <c r="PJW170" s="205"/>
      <c r="PJX170" s="205"/>
      <c r="PJY170" s="205"/>
      <c r="PJZ170" s="205"/>
      <c r="PKA170" s="205"/>
      <c r="PKB170" s="205"/>
      <c r="PKC170" s="205"/>
      <c r="PKD170" s="205"/>
      <c r="PKE170" s="205"/>
      <c r="PKF170" s="205"/>
      <c r="PKG170" s="205"/>
      <c r="PKH170" s="205"/>
      <c r="PKI170" s="205"/>
      <c r="PKJ170" s="205"/>
      <c r="PKK170" s="205"/>
      <c r="PKL170" s="205"/>
      <c r="PKM170" s="205"/>
      <c r="PKN170" s="205"/>
      <c r="PKO170" s="205"/>
      <c r="PKP170" s="205"/>
      <c r="PKQ170" s="205"/>
      <c r="PKR170" s="205"/>
      <c r="PKS170" s="205"/>
      <c r="PKT170" s="205"/>
      <c r="PKU170" s="205"/>
      <c r="PKV170" s="205"/>
      <c r="PKW170" s="205"/>
      <c r="PKX170" s="205"/>
      <c r="PKY170" s="205"/>
      <c r="PKZ170" s="205"/>
      <c r="PLA170" s="205"/>
      <c r="PLB170" s="205"/>
      <c r="PLC170" s="205"/>
      <c r="PLD170" s="205"/>
      <c r="PLE170" s="205"/>
      <c r="PLF170" s="205"/>
      <c r="PLG170" s="205"/>
      <c r="PLH170" s="205"/>
      <c r="PLI170" s="205"/>
      <c r="PLJ170" s="205"/>
      <c r="PLK170" s="205"/>
      <c r="PLL170" s="205"/>
      <c r="PLM170" s="205"/>
      <c r="PLN170" s="205"/>
      <c r="PLO170" s="205"/>
      <c r="PLP170" s="205"/>
      <c r="PLQ170" s="205"/>
      <c r="PLR170" s="205"/>
      <c r="PLS170" s="205"/>
      <c r="PLT170" s="205"/>
      <c r="PLU170" s="205"/>
      <c r="PLV170" s="205"/>
      <c r="PLW170" s="205"/>
      <c r="PLX170" s="205"/>
      <c r="PLY170" s="205"/>
      <c r="PLZ170" s="205"/>
      <c r="PMA170" s="205"/>
      <c r="PMB170" s="205"/>
      <c r="PMC170" s="205"/>
      <c r="PMD170" s="205"/>
      <c r="PME170" s="205"/>
      <c r="PMF170" s="205"/>
      <c r="PMG170" s="205"/>
      <c r="PMH170" s="205"/>
      <c r="PMI170" s="205"/>
      <c r="PMJ170" s="205"/>
      <c r="PMK170" s="205"/>
      <c r="PML170" s="205"/>
      <c r="PMM170" s="205"/>
      <c r="PMN170" s="205"/>
      <c r="PMO170" s="205"/>
      <c r="PMP170" s="205"/>
      <c r="PMQ170" s="205"/>
      <c r="PMR170" s="205"/>
      <c r="PMS170" s="205"/>
      <c r="PMT170" s="205"/>
      <c r="PMU170" s="205"/>
      <c r="PMV170" s="205"/>
      <c r="PMW170" s="205"/>
      <c r="PMX170" s="205"/>
      <c r="PMY170" s="205"/>
      <c r="PMZ170" s="205"/>
      <c r="PNA170" s="205"/>
      <c r="PNB170" s="205"/>
      <c r="PNC170" s="205"/>
      <c r="PND170" s="205"/>
      <c r="PNE170" s="205"/>
      <c r="PNF170" s="205"/>
      <c r="PNG170" s="205"/>
      <c r="PNH170" s="205"/>
      <c r="PNI170" s="205"/>
      <c r="PNJ170" s="205"/>
      <c r="PNK170" s="205"/>
      <c r="PNL170" s="205"/>
      <c r="PNM170" s="205"/>
      <c r="PNN170" s="205"/>
      <c r="PNO170" s="205"/>
      <c r="PNP170" s="205"/>
      <c r="PNQ170" s="205"/>
      <c r="PNR170" s="205"/>
      <c r="PNS170" s="205"/>
      <c r="PNT170" s="205"/>
      <c r="PNU170" s="205"/>
      <c r="PNV170" s="205"/>
      <c r="PNW170" s="205"/>
      <c r="PNX170" s="205"/>
      <c r="PNY170" s="205"/>
      <c r="PNZ170" s="205"/>
      <c r="POA170" s="205"/>
      <c r="POB170" s="205"/>
      <c r="POC170" s="205"/>
      <c r="POD170" s="205"/>
      <c r="POE170" s="205"/>
      <c r="POF170" s="205"/>
      <c r="POG170" s="205"/>
      <c r="POH170" s="205"/>
      <c r="POI170" s="205"/>
      <c r="POJ170" s="205"/>
      <c r="POK170" s="205"/>
      <c r="POL170" s="205"/>
      <c r="POM170" s="205"/>
      <c r="PON170" s="205"/>
      <c r="POO170" s="205"/>
      <c r="POP170" s="205"/>
      <c r="POQ170" s="205"/>
      <c r="POR170" s="205"/>
      <c r="POS170" s="205"/>
      <c r="POT170" s="205"/>
      <c r="POU170" s="205"/>
      <c r="POV170" s="205"/>
      <c r="POW170" s="205"/>
      <c r="POX170" s="205"/>
      <c r="POY170" s="205"/>
      <c r="POZ170" s="205"/>
      <c r="PPA170" s="205"/>
      <c r="PPB170" s="205"/>
      <c r="PPC170" s="205"/>
      <c r="PPD170" s="205"/>
      <c r="PPE170" s="205"/>
      <c r="PPF170" s="205"/>
      <c r="PPG170" s="205"/>
      <c r="PPH170" s="205"/>
      <c r="PPI170" s="205"/>
      <c r="PPJ170" s="205"/>
      <c r="PPK170" s="205"/>
      <c r="PPL170" s="205"/>
      <c r="PPM170" s="205"/>
      <c r="PPN170" s="205"/>
      <c r="PPO170" s="205"/>
      <c r="PPP170" s="205"/>
      <c r="PPQ170" s="205"/>
      <c r="PPR170" s="205"/>
      <c r="PPS170" s="205"/>
      <c r="PPT170" s="205"/>
      <c r="PPU170" s="205"/>
      <c r="PPV170" s="205"/>
      <c r="PPW170" s="205"/>
      <c r="PPX170" s="205"/>
      <c r="PPY170" s="205"/>
      <c r="PPZ170" s="205"/>
      <c r="PQA170" s="205"/>
      <c r="PQB170" s="205"/>
      <c r="PQC170" s="205"/>
      <c r="PQD170" s="205"/>
      <c r="PQE170" s="205"/>
      <c r="PQF170" s="205"/>
      <c r="PQG170" s="205"/>
      <c r="PQH170" s="205"/>
      <c r="PQI170" s="205"/>
      <c r="PQJ170" s="205"/>
      <c r="PQK170" s="205"/>
      <c r="PQL170" s="205"/>
      <c r="PQM170" s="205"/>
      <c r="PQN170" s="205"/>
      <c r="PQO170" s="205"/>
      <c r="PQP170" s="205"/>
      <c r="PQQ170" s="205"/>
      <c r="PQR170" s="205"/>
      <c r="PQS170" s="205"/>
      <c r="PQT170" s="205"/>
      <c r="PQU170" s="205"/>
      <c r="PQV170" s="205"/>
      <c r="PQW170" s="205"/>
      <c r="PQX170" s="205"/>
      <c r="PQY170" s="205"/>
      <c r="PQZ170" s="205"/>
      <c r="PRA170" s="205"/>
      <c r="PRB170" s="205"/>
      <c r="PRC170" s="205"/>
      <c r="PRD170" s="205"/>
      <c r="PRE170" s="205"/>
      <c r="PRF170" s="205"/>
      <c r="PRG170" s="205"/>
      <c r="PRH170" s="205"/>
      <c r="PRI170" s="205"/>
      <c r="PRJ170" s="205"/>
      <c r="PRK170" s="205"/>
      <c r="PRL170" s="205"/>
      <c r="PRM170" s="205"/>
      <c r="PRN170" s="205"/>
      <c r="PRO170" s="205"/>
      <c r="PRP170" s="205"/>
      <c r="PRQ170" s="205"/>
      <c r="PRR170" s="205"/>
      <c r="PRS170" s="205"/>
      <c r="PRT170" s="205"/>
      <c r="PRU170" s="205"/>
      <c r="PRV170" s="205"/>
      <c r="PRW170" s="205"/>
      <c r="PRX170" s="205"/>
      <c r="PRY170" s="205"/>
      <c r="PRZ170" s="205"/>
      <c r="PSA170" s="205"/>
      <c r="PSB170" s="205"/>
      <c r="PSC170" s="205"/>
      <c r="PSD170" s="205"/>
      <c r="PSE170" s="205"/>
      <c r="PSF170" s="205"/>
      <c r="PSG170" s="205"/>
      <c r="PSH170" s="205"/>
      <c r="PSI170" s="205"/>
      <c r="PSJ170" s="205"/>
      <c r="PSK170" s="205"/>
      <c r="PSL170" s="205"/>
      <c r="PSM170" s="205"/>
      <c r="PSN170" s="205"/>
      <c r="PSO170" s="205"/>
      <c r="PSP170" s="205"/>
      <c r="PSQ170" s="205"/>
      <c r="PSR170" s="205"/>
      <c r="PSS170" s="205"/>
      <c r="PST170" s="205"/>
      <c r="PSU170" s="205"/>
      <c r="PSV170" s="205"/>
      <c r="PSW170" s="205"/>
      <c r="PSX170" s="205"/>
      <c r="PSY170" s="205"/>
      <c r="PSZ170" s="205"/>
      <c r="PTA170" s="205"/>
      <c r="PTB170" s="205"/>
      <c r="PTC170" s="205"/>
      <c r="PTD170" s="205"/>
      <c r="PTE170" s="205"/>
      <c r="PTF170" s="205"/>
      <c r="PTG170" s="205"/>
      <c r="PTH170" s="205"/>
      <c r="PTI170" s="205"/>
      <c r="PTJ170" s="205"/>
      <c r="PTK170" s="205"/>
      <c r="PTL170" s="205"/>
      <c r="PTM170" s="205"/>
      <c r="PTN170" s="205"/>
      <c r="PTO170" s="205"/>
      <c r="PTP170" s="205"/>
      <c r="PTQ170" s="205"/>
      <c r="PTR170" s="205"/>
      <c r="PTS170" s="205"/>
      <c r="PTT170" s="205"/>
      <c r="PTU170" s="205"/>
      <c r="PTV170" s="205"/>
      <c r="PTW170" s="205"/>
      <c r="PTX170" s="205"/>
      <c r="PTY170" s="205"/>
      <c r="PTZ170" s="205"/>
      <c r="PUA170" s="205"/>
      <c r="PUB170" s="205"/>
      <c r="PUC170" s="205"/>
      <c r="PUD170" s="205"/>
      <c r="PUE170" s="205"/>
      <c r="PUF170" s="205"/>
      <c r="PUG170" s="205"/>
      <c r="PUH170" s="205"/>
      <c r="PUI170" s="205"/>
      <c r="PUJ170" s="205"/>
      <c r="PUK170" s="205"/>
      <c r="PUL170" s="205"/>
      <c r="PUM170" s="205"/>
      <c r="PUN170" s="205"/>
      <c r="PUO170" s="205"/>
      <c r="PUP170" s="205"/>
      <c r="PUQ170" s="205"/>
      <c r="PUR170" s="205"/>
      <c r="PUS170" s="205"/>
      <c r="PUT170" s="205"/>
      <c r="PUU170" s="205"/>
      <c r="PUV170" s="205"/>
      <c r="PUW170" s="205"/>
      <c r="PUX170" s="205"/>
      <c r="PUY170" s="205"/>
      <c r="PUZ170" s="205"/>
      <c r="PVA170" s="205"/>
      <c r="PVB170" s="205"/>
      <c r="PVC170" s="205"/>
      <c r="PVD170" s="205"/>
      <c r="PVE170" s="205"/>
      <c r="PVF170" s="205"/>
      <c r="PVG170" s="205"/>
      <c r="PVH170" s="205"/>
      <c r="PVI170" s="205"/>
      <c r="PVJ170" s="205"/>
      <c r="PVK170" s="205"/>
      <c r="PVL170" s="205"/>
      <c r="PVM170" s="205"/>
      <c r="PVN170" s="205"/>
      <c r="PVO170" s="205"/>
      <c r="PVP170" s="205"/>
      <c r="PVQ170" s="205"/>
      <c r="PVR170" s="205"/>
      <c r="PVS170" s="205"/>
      <c r="PVT170" s="205"/>
      <c r="PVU170" s="205"/>
      <c r="PVV170" s="205"/>
      <c r="PVW170" s="205"/>
      <c r="PVX170" s="205"/>
      <c r="PVY170" s="205"/>
      <c r="PVZ170" s="205"/>
      <c r="PWA170" s="205"/>
      <c r="PWB170" s="205"/>
      <c r="PWC170" s="205"/>
      <c r="PWD170" s="205"/>
      <c r="PWE170" s="205"/>
      <c r="PWF170" s="205"/>
      <c r="PWG170" s="205"/>
      <c r="PWH170" s="205"/>
      <c r="PWI170" s="205"/>
      <c r="PWJ170" s="205"/>
      <c r="PWK170" s="205"/>
      <c r="PWL170" s="205"/>
      <c r="PWM170" s="205"/>
      <c r="PWN170" s="205"/>
      <c r="PWO170" s="205"/>
      <c r="PWP170" s="205"/>
      <c r="PWQ170" s="205"/>
      <c r="PWR170" s="205"/>
      <c r="PWS170" s="205"/>
      <c r="PWT170" s="205"/>
      <c r="PWU170" s="205"/>
      <c r="PWV170" s="205"/>
      <c r="PWW170" s="205"/>
      <c r="PWX170" s="205"/>
      <c r="PWY170" s="205"/>
      <c r="PWZ170" s="205"/>
      <c r="PXA170" s="205"/>
      <c r="PXB170" s="205"/>
      <c r="PXC170" s="205"/>
      <c r="PXD170" s="205"/>
      <c r="PXE170" s="205"/>
      <c r="PXF170" s="205"/>
      <c r="PXG170" s="205"/>
      <c r="PXH170" s="205"/>
      <c r="PXI170" s="205"/>
      <c r="PXJ170" s="205"/>
      <c r="PXK170" s="205"/>
      <c r="PXL170" s="205"/>
      <c r="PXM170" s="205"/>
      <c r="PXN170" s="205"/>
      <c r="PXO170" s="205"/>
      <c r="PXP170" s="205"/>
      <c r="PXQ170" s="205"/>
      <c r="PXR170" s="205"/>
      <c r="PXS170" s="205"/>
      <c r="PXT170" s="205"/>
      <c r="PXU170" s="205"/>
      <c r="PXV170" s="205"/>
      <c r="PXW170" s="205"/>
      <c r="PXX170" s="205"/>
      <c r="PXY170" s="205"/>
      <c r="PXZ170" s="205"/>
      <c r="PYA170" s="205"/>
      <c r="PYB170" s="205"/>
      <c r="PYC170" s="205"/>
      <c r="PYD170" s="205"/>
      <c r="PYE170" s="205"/>
      <c r="PYF170" s="205"/>
      <c r="PYG170" s="205"/>
      <c r="PYH170" s="205"/>
      <c r="PYI170" s="205"/>
      <c r="PYJ170" s="205"/>
      <c r="PYK170" s="205"/>
      <c r="PYL170" s="205"/>
      <c r="PYM170" s="205"/>
      <c r="PYN170" s="205"/>
      <c r="PYO170" s="205"/>
      <c r="PYP170" s="205"/>
      <c r="PYQ170" s="205"/>
      <c r="PYR170" s="205"/>
      <c r="PYS170" s="205"/>
      <c r="PYT170" s="205"/>
      <c r="PYU170" s="205"/>
      <c r="PYV170" s="205"/>
      <c r="PYW170" s="205"/>
      <c r="PYX170" s="205"/>
      <c r="PYY170" s="205"/>
      <c r="PYZ170" s="205"/>
      <c r="PZA170" s="205"/>
      <c r="PZB170" s="205"/>
      <c r="PZC170" s="205"/>
      <c r="PZD170" s="205"/>
      <c r="PZE170" s="205"/>
      <c r="PZF170" s="205"/>
      <c r="PZG170" s="205"/>
      <c r="PZH170" s="205"/>
      <c r="PZI170" s="205"/>
      <c r="PZJ170" s="205"/>
      <c r="PZK170" s="205"/>
      <c r="PZL170" s="205"/>
      <c r="PZM170" s="205"/>
      <c r="PZN170" s="205"/>
      <c r="PZO170" s="205"/>
      <c r="PZP170" s="205"/>
      <c r="PZQ170" s="205"/>
      <c r="PZR170" s="205"/>
      <c r="PZS170" s="205"/>
      <c r="PZT170" s="205"/>
      <c r="PZU170" s="205"/>
      <c r="PZV170" s="205"/>
      <c r="PZW170" s="205"/>
      <c r="PZX170" s="205"/>
      <c r="PZY170" s="205"/>
      <c r="PZZ170" s="205"/>
      <c r="QAA170" s="205"/>
      <c r="QAB170" s="205"/>
      <c r="QAC170" s="205"/>
      <c r="QAD170" s="205"/>
      <c r="QAE170" s="205"/>
      <c r="QAF170" s="205"/>
      <c r="QAG170" s="205"/>
      <c r="QAH170" s="205"/>
      <c r="QAI170" s="205"/>
      <c r="QAJ170" s="205"/>
      <c r="QAK170" s="205"/>
      <c r="QAL170" s="205"/>
      <c r="QAM170" s="205"/>
      <c r="QAN170" s="205"/>
      <c r="QAO170" s="205"/>
      <c r="QAP170" s="205"/>
      <c r="QAQ170" s="205"/>
      <c r="QAR170" s="205"/>
      <c r="QAS170" s="205"/>
      <c r="QAT170" s="205"/>
      <c r="QAU170" s="205"/>
      <c r="QAV170" s="205"/>
      <c r="QAW170" s="205"/>
      <c r="QAX170" s="205"/>
      <c r="QAY170" s="205"/>
      <c r="QAZ170" s="205"/>
      <c r="QBA170" s="205"/>
      <c r="QBB170" s="205"/>
      <c r="QBC170" s="205"/>
      <c r="QBD170" s="205"/>
      <c r="QBE170" s="205"/>
      <c r="QBF170" s="205"/>
      <c r="QBG170" s="205"/>
      <c r="QBH170" s="205"/>
      <c r="QBI170" s="205"/>
      <c r="QBJ170" s="205"/>
      <c r="QBK170" s="205"/>
      <c r="QBL170" s="205"/>
      <c r="QBM170" s="205"/>
      <c r="QBN170" s="205"/>
      <c r="QBO170" s="205"/>
      <c r="QBP170" s="205"/>
      <c r="QBQ170" s="205"/>
      <c r="QBR170" s="205"/>
      <c r="QBS170" s="205"/>
      <c r="QBT170" s="205"/>
      <c r="QBU170" s="205"/>
      <c r="QBV170" s="205"/>
      <c r="QBW170" s="205"/>
      <c r="QBX170" s="205"/>
      <c r="QBY170" s="205"/>
      <c r="QBZ170" s="205"/>
      <c r="QCA170" s="205"/>
      <c r="QCB170" s="205"/>
      <c r="QCC170" s="205"/>
      <c r="QCD170" s="205"/>
      <c r="QCE170" s="205"/>
      <c r="QCF170" s="205"/>
      <c r="QCG170" s="205"/>
      <c r="QCH170" s="205"/>
      <c r="QCI170" s="205"/>
      <c r="QCJ170" s="205"/>
      <c r="QCK170" s="205"/>
      <c r="QCL170" s="205"/>
      <c r="QCM170" s="205"/>
      <c r="QCN170" s="205"/>
      <c r="QCO170" s="205"/>
      <c r="QCP170" s="205"/>
      <c r="QCQ170" s="205"/>
      <c r="QCR170" s="205"/>
      <c r="QCS170" s="205"/>
      <c r="QCT170" s="205"/>
      <c r="QCU170" s="205"/>
      <c r="QCV170" s="205"/>
      <c r="QCW170" s="205"/>
      <c r="QCX170" s="205"/>
      <c r="QCY170" s="205"/>
      <c r="QCZ170" s="205"/>
      <c r="QDA170" s="205"/>
      <c r="QDB170" s="205"/>
      <c r="QDC170" s="205"/>
      <c r="QDD170" s="205"/>
      <c r="QDE170" s="205"/>
      <c r="QDF170" s="205"/>
      <c r="QDG170" s="205"/>
      <c r="QDH170" s="205"/>
      <c r="QDI170" s="205"/>
      <c r="QDJ170" s="205"/>
      <c r="QDK170" s="205"/>
      <c r="QDL170" s="205"/>
      <c r="QDM170" s="205"/>
      <c r="QDN170" s="205"/>
      <c r="QDO170" s="205"/>
      <c r="QDP170" s="205"/>
      <c r="QDQ170" s="205"/>
      <c r="QDR170" s="205"/>
      <c r="QDS170" s="205"/>
      <c r="QDT170" s="205"/>
      <c r="QDU170" s="205"/>
      <c r="QDV170" s="205"/>
      <c r="QDW170" s="205"/>
      <c r="QDX170" s="205"/>
      <c r="QDY170" s="205"/>
      <c r="QDZ170" s="205"/>
      <c r="QEA170" s="205"/>
      <c r="QEB170" s="205"/>
      <c r="QEC170" s="205"/>
      <c r="QED170" s="205"/>
      <c r="QEE170" s="205"/>
      <c r="QEF170" s="205"/>
      <c r="QEG170" s="205"/>
      <c r="QEH170" s="205"/>
      <c r="QEI170" s="205"/>
      <c r="QEJ170" s="205"/>
      <c r="QEK170" s="205"/>
      <c r="QEL170" s="205"/>
      <c r="QEM170" s="205"/>
      <c r="QEN170" s="205"/>
      <c r="QEO170" s="205"/>
      <c r="QEP170" s="205"/>
      <c r="QEQ170" s="205"/>
      <c r="QER170" s="205"/>
      <c r="QES170" s="205"/>
      <c r="QET170" s="205"/>
      <c r="QEU170" s="205"/>
      <c r="QEV170" s="205"/>
      <c r="QEW170" s="205"/>
      <c r="QEX170" s="205"/>
      <c r="QEY170" s="205"/>
      <c r="QEZ170" s="205"/>
      <c r="QFA170" s="205"/>
      <c r="QFB170" s="205"/>
      <c r="QFC170" s="205"/>
      <c r="QFD170" s="205"/>
      <c r="QFE170" s="205"/>
      <c r="QFF170" s="205"/>
      <c r="QFG170" s="205"/>
      <c r="QFH170" s="205"/>
      <c r="QFI170" s="205"/>
      <c r="QFJ170" s="205"/>
      <c r="QFK170" s="205"/>
      <c r="QFL170" s="205"/>
      <c r="QFM170" s="205"/>
      <c r="QFN170" s="205"/>
      <c r="QFO170" s="205"/>
      <c r="QFP170" s="205"/>
      <c r="QFQ170" s="205"/>
      <c r="QFR170" s="205"/>
      <c r="QFS170" s="205"/>
      <c r="QFT170" s="205"/>
      <c r="QFU170" s="205"/>
      <c r="QFV170" s="205"/>
      <c r="QFW170" s="205"/>
      <c r="QFX170" s="205"/>
      <c r="QFY170" s="205"/>
      <c r="QFZ170" s="205"/>
      <c r="QGA170" s="205"/>
      <c r="QGB170" s="205"/>
      <c r="QGC170" s="205"/>
      <c r="QGD170" s="205"/>
      <c r="QGE170" s="205"/>
      <c r="QGF170" s="205"/>
      <c r="QGG170" s="205"/>
      <c r="QGH170" s="205"/>
      <c r="QGI170" s="205"/>
      <c r="QGJ170" s="205"/>
      <c r="QGK170" s="205"/>
      <c r="QGL170" s="205"/>
      <c r="QGM170" s="205"/>
      <c r="QGN170" s="205"/>
      <c r="QGO170" s="205"/>
      <c r="QGP170" s="205"/>
      <c r="QGQ170" s="205"/>
      <c r="QGR170" s="205"/>
      <c r="QGS170" s="205"/>
      <c r="QGT170" s="205"/>
      <c r="QGU170" s="205"/>
      <c r="QGV170" s="205"/>
      <c r="QGW170" s="205"/>
      <c r="QGX170" s="205"/>
      <c r="QGY170" s="205"/>
      <c r="QGZ170" s="205"/>
      <c r="QHA170" s="205"/>
      <c r="QHB170" s="205"/>
      <c r="QHC170" s="205"/>
      <c r="QHD170" s="205"/>
      <c r="QHE170" s="205"/>
      <c r="QHF170" s="205"/>
      <c r="QHG170" s="205"/>
      <c r="QHH170" s="205"/>
      <c r="QHI170" s="205"/>
      <c r="QHJ170" s="205"/>
      <c r="QHK170" s="205"/>
      <c r="QHL170" s="205"/>
      <c r="QHM170" s="205"/>
      <c r="QHN170" s="205"/>
      <c r="QHO170" s="205"/>
      <c r="QHP170" s="205"/>
      <c r="QHQ170" s="205"/>
      <c r="QHR170" s="205"/>
      <c r="QHS170" s="205"/>
      <c r="QHT170" s="205"/>
      <c r="QHU170" s="205"/>
      <c r="QHV170" s="205"/>
      <c r="QHW170" s="205"/>
      <c r="QHX170" s="205"/>
      <c r="QHY170" s="205"/>
      <c r="QHZ170" s="205"/>
      <c r="QIA170" s="205"/>
      <c r="QIB170" s="205"/>
      <c r="QIC170" s="205"/>
      <c r="QID170" s="205"/>
      <c r="QIE170" s="205"/>
      <c r="QIF170" s="205"/>
      <c r="QIG170" s="205"/>
      <c r="QIH170" s="205"/>
      <c r="QII170" s="205"/>
      <c r="QIJ170" s="205"/>
      <c r="QIK170" s="205"/>
      <c r="QIL170" s="205"/>
      <c r="QIM170" s="205"/>
      <c r="QIN170" s="205"/>
      <c r="QIO170" s="205"/>
      <c r="QIP170" s="205"/>
      <c r="QIQ170" s="205"/>
      <c r="QIR170" s="205"/>
      <c r="QIS170" s="205"/>
      <c r="QIT170" s="205"/>
      <c r="QIU170" s="205"/>
      <c r="QIV170" s="205"/>
      <c r="QIW170" s="205"/>
      <c r="QIX170" s="205"/>
      <c r="QIY170" s="205"/>
      <c r="QIZ170" s="205"/>
      <c r="QJA170" s="205"/>
      <c r="QJB170" s="205"/>
      <c r="QJC170" s="205"/>
      <c r="QJD170" s="205"/>
      <c r="QJE170" s="205"/>
      <c r="QJF170" s="205"/>
      <c r="QJG170" s="205"/>
      <c r="QJH170" s="205"/>
      <c r="QJI170" s="205"/>
      <c r="QJJ170" s="205"/>
      <c r="QJK170" s="205"/>
      <c r="QJL170" s="205"/>
      <c r="QJM170" s="205"/>
      <c r="QJN170" s="205"/>
      <c r="QJO170" s="205"/>
      <c r="QJP170" s="205"/>
      <c r="QJQ170" s="205"/>
      <c r="QJR170" s="205"/>
      <c r="QJS170" s="205"/>
      <c r="QJT170" s="205"/>
      <c r="QJU170" s="205"/>
      <c r="QJV170" s="205"/>
      <c r="QJW170" s="205"/>
      <c r="QJX170" s="205"/>
      <c r="QJY170" s="205"/>
      <c r="QJZ170" s="205"/>
      <c r="QKA170" s="205"/>
      <c r="QKB170" s="205"/>
      <c r="QKC170" s="205"/>
      <c r="QKD170" s="205"/>
      <c r="QKE170" s="205"/>
      <c r="QKF170" s="205"/>
      <c r="QKG170" s="205"/>
      <c r="QKH170" s="205"/>
      <c r="QKI170" s="205"/>
      <c r="QKJ170" s="205"/>
      <c r="QKK170" s="205"/>
      <c r="QKL170" s="205"/>
      <c r="QKM170" s="205"/>
      <c r="QKN170" s="205"/>
      <c r="QKO170" s="205"/>
      <c r="QKP170" s="205"/>
      <c r="QKQ170" s="205"/>
      <c r="QKR170" s="205"/>
      <c r="QKS170" s="205"/>
      <c r="QKT170" s="205"/>
      <c r="QKU170" s="205"/>
      <c r="QKV170" s="205"/>
      <c r="QKW170" s="205"/>
      <c r="QKX170" s="205"/>
      <c r="QKY170" s="205"/>
      <c r="QKZ170" s="205"/>
      <c r="QLA170" s="205"/>
      <c r="QLB170" s="205"/>
      <c r="QLC170" s="205"/>
      <c r="QLD170" s="205"/>
      <c r="QLE170" s="205"/>
      <c r="QLF170" s="205"/>
      <c r="QLG170" s="205"/>
      <c r="QLH170" s="205"/>
      <c r="QLI170" s="205"/>
      <c r="QLJ170" s="205"/>
      <c r="QLK170" s="205"/>
      <c r="QLL170" s="205"/>
      <c r="QLM170" s="205"/>
      <c r="QLN170" s="205"/>
      <c r="QLO170" s="205"/>
      <c r="QLP170" s="205"/>
      <c r="QLQ170" s="205"/>
      <c r="QLR170" s="205"/>
      <c r="QLS170" s="205"/>
      <c r="QLT170" s="205"/>
      <c r="QLU170" s="205"/>
      <c r="QLV170" s="205"/>
      <c r="QLW170" s="205"/>
      <c r="QLX170" s="205"/>
      <c r="QLY170" s="205"/>
      <c r="QLZ170" s="205"/>
      <c r="QMA170" s="205"/>
      <c r="QMB170" s="205"/>
      <c r="QMC170" s="205"/>
      <c r="QMD170" s="205"/>
      <c r="QME170" s="205"/>
      <c r="QMF170" s="205"/>
      <c r="QMG170" s="205"/>
      <c r="QMH170" s="205"/>
      <c r="QMI170" s="205"/>
      <c r="QMJ170" s="205"/>
      <c r="QMK170" s="205"/>
      <c r="QML170" s="205"/>
      <c r="QMM170" s="205"/>
      <c r="QMN170" s="205"/>
      <c r="QMO170" s="205"/>
      <c r="QMP170" s="205"/>
      <c r="QMQ170" s="205"/>
      <c r="QMR170" s="205"/>
      <c r="QMS170" s="205"/>
      <c r="QMT170" s="205"/>
      <c r="QMU170" s="205"/>
      <c r="QMV170" s="205"/>
      <c r="QMW170" s="205"/>
      <c r="QMX170" s="205"/>
      <c r="QMY170" s="205"/>
      <c r="QMZ170" s="205"/>
      <c r="QNA170" s="205"/>
      <c r="QNB170" s="205"/>
      <c r="QNC170" s="205"/>
      <c r="QND170" s="205"/>
      <c r="QNE170" s="205"/>
      <c r="QNF170" s="205"/>
      <c r="QNG170" s="205"/>
      <c r="QNH170" s="205"/>
      <c r="QNI170" s="205"/>
      <c r="QNJ170" s="205"/>
      <c r="QNK170" s="205"/>
      <c r="QNL170" s="205"/>
      <c r="QNM170" s="205"/>
      <c r="QNN170" s="205"/>
      <c r="QNO170" s="205"/>
      <c r="QNP170" s="205"/>
      <c r="QNQ170" s="205"/>
      <c r="QNR170" s="205"/>
      <c r="QNS170" s="205"/>
      <c r="QNT170" s="205"/>
      <c r="QNU170" s="205"/>
      <c r="QNV170" s="205"/>
      <c r="QNW170" s="205"/>
      <c r="QNX170" s="205"/>
      <c r="QNY170" s="205"/>
      <c r="QNZ170" s="205"/>
      <c r="QOA170" s="205"/>
      <c r="QOB170" s="205"/>
      <c r="QOC170" s="205"/>
      <c r="QOD170" s="205"/>
      <c r="QOE170" s="205"/>
      <c r="QOF170" s="205"/>
      <c r="QOG170" s="205"/>
      <c r="QOH170" s="205"/>
      <c r="QOI170" s="205"/>
      <c r="QOJ170" s="205"/>
      <c r="QOK170" s="205"/>
      <c r="QOL170" s="205"/>
      <c r="QOM170" s="205"/>
      <c r="QON170" s="205"/>
      <c r="QOO170" s="205"/>
      <c r="QOP170" s="205"/>
      <c r="QOQ170" s="205"/>
      <c r="QOR170" s="205"/>
      <c r="QOS170" s="205"/>
      <c r="QOT170" s="205"/>
      <c r="QOU170" s="205"/>
      <c r="QOV170" s="205"/>
      <c r="QOW170" s="205"/>
      <c r="QOX170" s="205"/>
      <c r="QOY170" s="205"/>
      <c r="QOZ170" s="205"/>
      <c r="QPA170" s="205"/>
      <c r="QPB170" s="205"/>
      <c r="QPC170" s="205"/>
      <c r="QPD170" s="205"/>
      <c r="QPE170" s="205"/>
      <c r="QPF170" s="205"/>
      <c r="QPG170" s="205"/>
      <c r="QPH170" s="205"/>
      <c r="QPI170" s="205"/>
      <c r="QPJ170" s="205"/>
      <c r="QPK170" s="205"/>
      <c r="QPL170" s="205"/>
      <c r="QPM170" s="205"/>
      <c r="QPN170" s="205"/>
      <c r="QPO170" s="205"/>
      <c r="QPP170" s="205"/>
      <c r="QPQ170" s="205"/>
      <c r="QPR170" s="205"/>
      <c r="QPS170" s="205"/>
      <c r="QPT170" s="205"/>
      <c r="QPU170" s="205"/>
      <c r="QPV170" s="205"/>
      <c r="QPW170" s="205"/>
      <c r="QPX170" s="205"/>
      <c r="QPY170" s="205"/>
      <c r="QPZ170" s="205"/>
      <c r="QQA170" s="205"/>
      <c r="QQB170" s="205"/>
      <c r="QQC170" s="205"/>
      <c r="QQD170" s="205"/>
      <c r="QQE170" s="205"/>
      <c r="QQF170" s="205"/>
      <c r="QQG170" s="205"/>
      <c r="QQH170" s="205"/>
      <c r="QQI170" s="205"/>
      <c r="QQJ170" s="205"/>
      <c r="QQK170" s="205"/>
      <c r="QQL170" s="205"/>
      <c r="QQM170" s="205"/>
      <c r="QQN170" s="205"/>
      <c r="QQO170" s="205"/>
      <c r="QQP170" s="205"/>
      <c r="QQQ170" s="205"/>
      <c r="QQR170" s="205"/>
      <c r="QQS170" s="205"/>
      <c r="QQT170" s="205"/>
      <c r="QQU170" s="205"/>
      <c r="QQV170" s="205"/>
      <c r="QQW170" s="205"/>
      <c r="QQX170" s="205"/>
      <c r="QQY170" s="205"/>
      <c r="QQZ170" s="205"/>
      <c r="QRA170" s="205"/>
      <c r="QRB170" s="205"/>
      <c r="QRC170" s="205"/>
      <c r="QRD170" s="205"/>
      <c r="QRE170" s="205"/>
      <c r="QRF170" s="205"/>
      <c r="QRG170" s="205"/>
      <c r="QRH170" s="205"/>
      <c r="QRI170" s="205"/>
      <c r="QRJ170" s="205"/>
      <c r="QRK170" s="205"/>
      <c r="QRL170" s="205"/>
      <c r="QRM170" s="205"/>
      <c r="QRN170" s="205"/>
      <c r="QRO170" s="205"/>
      <c r="QRP170" s="205"/>
      <c r="QRQ170" s="205"/>
      <c r="QRR170" s="205"/>
      <c r="QRS170" s="205"/>
      <c r="QRT170" s="205"/>
      <c r="QRU170" s="205"/>
      <c r="QRV170" s="205"/>
      <c r="QRW170" s="205"/>
      <c r="QRX170" s="205"/>
      <c r="QRY170" s="205"/>
      <c r="QRZ170" s="205"/>
      <c r="QSA170" s="205"/>
      <c r="QSB170" s="205"/>
      <c r="QSC170" s="205"/>
      <c r="QSD170" s="205"/>
      <c r="QSE170" s="205"/>
      <c r="QSF170" s="205"/>
      <c r="QSG170" s="205"/>
      <c r="QSH170" s="205"/>
      <c r="QSI170" s="205"/>
      <c r="QSJ170" s="205"/>
      <c r="QSK170" s="205"/>
      <c r="QSL170" s="205"/>
      <c r="QSM170" s="205"/>
      <c r="QSN170" s="205"/>
      <c r="QSO170" s="205"/>
      <c r="QSP170" s="205"/>
      <c r="QSQ170" s="205"/>
      <c r="QSR170" s="205"/>
      <c r="QSS170" s="205"/>
      <c r="QST170" s="205"/>
      <c r="QSU170" s="205"/>
      <c r="QSV170" s="205"/>
      <c r="QSW170" s="205"/>
      <c r="QSX170" s="205"/>
      <c r="QSY170" s="205"/>
      <c r="QSZ170" s="205"/>
      <c r="QTA170" s="205"/>
      <c r="QTB170" s="205"/>
      <c r="QTC170" s="205"/>
      <c r="QTD170" s="205"/>
      <c r="QTE170" s="205"/>
      <c r="QTF170" s="205"/>
      <c r="QTG170" s="205"/>
      <c r="QTH170" s="205"/>
      <c r="QTI170" s="205"/>
      <c r="QTJ170" s="205"/>
      <c r="QTK170" s="205"/>
      <c r="QTL170" s="205"/>
      <c r="QTM170" s="205"/>
      <c r="QTN170" s="205"/>
      <c r="QTO170" s="205"/>
      <c r="QTP170" s="205"/>
      <c r="QTQ170" s="205"/>
      <c r="QTR170" s="205"/>
      <c r="QTS170" s="205"/>
      <c r="QTT170" s="205"/>
      <c r="QTU170" s="205"/>
      <c r="QTV170" s="205"/>
      <c r="QTW170" s="205"/>
      <c r="QTX170" s="205"/>
      <c r="QTY170" s="205"/>
      <c r="QTZ170" s="205"/>
      <c r="QUA170" s="205"/>
      <c r="QUB170" s="205"/>
      <c r="QUC170" s="205"/>
      <c r="QUD170" s="205"/>
      <c r="QUE170" s="205"/>
      <c r="QUF170" s="205"/>
      <c r="QUG170" s="205"/>
      <c r="QUH170" s="205"/>
      <c r="QUI170" s="205"/>
      <c r="QUJ170" s="205"/>
      <c r="QUK170" s="205"/>
      <c r="QUL170" s="205"/>
      <c r="QUM170" s="205"/>
      <c r="QUN170" s="205"/>
      <c r="QUO170" s="205"/>
      <c r="QUP170" s="205"/>
      <c r="QUQ170" s="205"/>
      <c r="QUR170" s="205"/>
      <c r="QUS170" s="205"/>
      <c r="QUT170" s="205"/>
      <c r="QUU170" s="205"/>
      <c r="QUV170" s="205"/>
      <c r="QUW170" s="205"/>
      <c r="QUX170" s="205"/>
      <c r="QUY170" s="205"/>
      <c r="QUZ170" s="205"/>
      <c r="QVA170" s="205"/>
      <c r="QVB170" s="205"/>
      <c r="QVC170" s="205"/>
      <c r="QVD170" s="205"/>
      <c r="QVE170" s="205"/>
      <c r="QVF170" s="205"/>
      <c r="QVG170" s="205"/>
      <c r="QVH170" s="205"/>
      <c r="QVI170" s="205"/>
      <c r="QVJ170" s="205"/>
      <c r="QVK170" s="205"/>
      <c r="QVL170" s="205"/>
      <c r="QVM170" s="205"/>
      <c r="QVN170" s="205"/>
      <c r="QVO170" s="205"/>
      <c r="QVP170" s="205"/>
      <c r="QVQ170" s="205"/>
      <c r="QVR170" s="205"/>
      <c r="QVS170" s="205"/>
      <c r="QVT170" s="205"/>
      <c r="QVU170" s="205"/>
      <c r="QVV170" s="205"/>
      <c r="QVW170" s="205"/>
      <c r="QVX170" s="205"/>
      <c r="QVY170" s="205"/>
      <c r="QVZ170" s="205"/>
      <c r="QWA170" s="205"/>
      <c r="QWB170" s="205"/>
      <c r="QWC170" s="205"/>
      <c r="QWD170" s="205"/>
      <c r="QWE170" s="205"/>
      <c r="QWF170" s="205"/>
      <c r="QWG170" s="205"/>
      <c r="QWH170" s="205"/>
      <c r="QWI170" s="205"/>
      <c r="QWJ170" s="205"/>
      <c r="QWK170" s="205"/>
      <c r="QWL170" s="205"/>
      <c r="QWM170" s="205"/>
      <c r="QWN170" s="205"/>
      <c r="QWO170" s="205"/>
      <c r="QWP170" s="205"/>
      <c r="QWQ170" s="205"/>
      <c r="QWR170" s="205"/>
      <c r="QWS170" s="205"/>
      <c r="QWT170" s="205"/>
      <c r="QWU170" s="205"/>
      <c r="QWV170" s="205"/>
      <c r="QWW170" s="205"/>
      <c r="QWX170" s="205"/>
      <c r="QWY170" s="205"/>
      <c r="QWZ170" s="205"/>
      <c r="QXA170" s="205"/>
      <c r="QXB170" s="205"/>
      <c r="QXC170" s="205"/>
      <c r="QXD170" s="205"/>
      <c r="QXE170" s="205"/>
      <c r="QXF170" s="205"/>
      <c r="QXG170" s="205"/>
      <c r="QXH170" s="205"/>
      <c r="QXI170" s="205"/>
      <c r="QXJ170" s="205"/>
      <c r="QXK170" s="205"/>
      <c r="QXL170" s="205"/>
      <c r="QXM170" s="205"/>
      <c r="QXN170" s="205"/>
      <c r="QXO170" s="205"/>
      <c r="QXP170" s="205"/>
      <c r="QXQ170" s="205"/>
      <c r="QXR170" s="205"/>
      <c r="QXS170" s="205"/>
      <c r="QXT170" s="205"/>
      <c r="QXU170" s="205"/>
      <c r="QXV170" s="205"/>
      <c r="QXW170" s="205"/>
      <c r="QXX170" s="205"/>
      <c r="QXY170" s="205"/>
      <c r="QXZ170" s="205"/>
      <c r="QYA170" s="205"/>
      <c r="QYB170" s="205"/>
      <c r="QYC170" s="205"/>
      <c r="QYD170" s="205"/>
      <c r="QYE170" s="205"/>
      <c r="QYF170" s="205"/>
      <c r="QYG170" s="205"/>
      <c r="QYH170" s="205"/>
      <c r="QYI170" s="205"/>
      <c r="QYJ170" s="205"/>
      <c r="QYK170" s="205"/>
      <c r="QYL170" s="205"/>
      <c r="QYM170" s="205"/>
      <c r="QYN170" s="205"/>
      <c r="QYO170" s="205"/>
      <c r="QYP170" s="205"/>
      <c r="QYQ170" s="205"/>
      <c r="QYR170" s="205"/>
      <c r="QYS170" s="205"/>
      <c r="QYT170" s="205"/>
      <c r="QYU170" s="205"/>
      <c r="QYV170" s="205"/>
      <c r="QYW170" s="205"/>
      <c r="QYX170" s="205"/>
      <c r="QYY170" s="205"/>
      <c r="QYZ170" s="205"/>
      <c r="QZA170" s="205"/>
      <c r="QZB170" s="205"/>
      <c r="QZC170" s="205"/>
      <c r="QZD170" s="205"/>
      <c r="QZE170" s="205"/>
      <c r="QZF170" s="205"/>
      <c r="QZG170" s="205"/>
      <c r="QZH170" s="205"/>
      <c r="QZI170" s="205"/>
      <c r="QZJ170" s="205"/>
      <c r="QZK170" s="205"/>
      <c r="QZL170" s="205"/>
      <c r="QZM170" s="205"/>
      <c r="QZN170" s="205"/>
      <c r="QZO170" s="205"/>
      <c r="QZP170" s="205"/>
      <c r="QZQ170" s="205"/>
      <c r="QZR170" s="205"/>
      <c r="QZS170" s="205"/>
      <c r="QZT170" s="205"/>
      <c r="QZU170" s="205"/>
      <c r="QZV170" s="205"/>
      <c r="QZW170" s="205"/>
      <c r="QZX170" s="205"/>
      <c r="QZY170" s="205"/>
      <c r="QZZ170" s="205"/>
      <c r="RAA170" s="205"/>
      <c r="RAB170" s="205"/>
      <c r="RAC170" s="205"/>
      <c r="RAD170" s="205"/>
      <c r="RAE170" s="205"/>
      <c r="RAF170" s="205"/>
      <c r="RAG170" s="205"/>
      <c r="RAH170" s="205"/>
      <c r="RAI170" s="205"/>
      <c r="RAJ170" s="205"/>
      <c r="RAK170" s="205"/>
      <c r="RAL170" s="205"/>
      <c r="RAM170" s="205"/>
      <c r="RAN170" s="205"/>
      <c r="RAO170" s="205"/>
      <c r="RAP170" s="205"/>
      <c r="RAQ170" s="205"/>
      <c r="RAR170" s="205"/>
      <c r="RAS170" s="205"/>
      <c r="RAT170" s="205"/>
      <c r="RAU170" s="205"/>
      <c r="RAV170" s="205"/>
      <c r="RAW170" s="205"/>
      <c r="RAX170" s="205"/>
      <c r="RAY170" s="205"/>
      <c r="RAZ170" s="205"/>
      <c r="RBA170" s="205"/>
      <c r="RBB170" s="205"/>
      <c r="RBC170" s="205"/>
      <c r="RBD170" s="205"/>
      <c r="RBE170" s="205"/>
      <c r="RBF170" s="205"/>
      <c r="RBG170" s="205"/>
      <c r="RBH170" s="205"/>
      <c r="RBI170" s="205"/>
      <c r="RBJ170" s="205"/>
      <c r="RBK170" s="205"/>
      <c r="RBL170" s="205"/>
      <c r="RBM170" s="205"/>
      <c r="RBN170" s="205"/>
      <c r="RBO170" s="205"/>
      <c r="RBP170" s="205"/>
      <c r="RBQ170" s="205"/>
      <c r="RBR170" s="205"/>
      <c r="RBS170" s="205"/>
      <c r="RBT170" s="205"/>
      <c r="RBU170" s="205"/>
      <c r="RBV170" s="205"/>
      <c r="RBW170" s="205"/>
      <c r="RBX170" s="205"/>
      <c r="RBY170" s="205"/>
      <c r="RBZ170" s="205"/>
      <c r="RCA170" s="205"/>
      <c r="RCB170" s="205"/>
      <c r="RCC170" s="205"/>
      <c r="RCD170" s="205"/>
      <c r="RCE170" s="205"/>
      <c r="RCF170" s="205"/>
      <c r="RCG170" s="205"/>
      <c r="RCH170" s="205"/>
      <c r="RCI170" s="205"/>
      <c r="RCJ170" s="205"/>
      <c r="RCK170" s="205"/>
      <c r="RCL170" s="205"/>
      <c r="RCM170" s="205"/>
      <c r="RCN170" s="205"/>
      <c r="RCO170" s="205"/>
      <c r="RCP170" s="205"/>
      <c r="RCQ170" s="205"/>
      <c r="RCR170" s="205"/>
      <c r="RCS170" s="205"/>
      <c r="RCT170" s="205"/>
      <c r="RCU170" s="205"/>
      <c r="RCV170" s="205"/>
      <c r="RCW170" s="205"/>
      <c r="RCX170" s="205"/>
      <c r="RCY170" s="205"/>
      <c r="RCZ170" s="205"/>
      <c r="RDA170" s="205"/>
      <c r="RDB170" s="205"/>
      <c r="RDC170" s="205"/>
      <c r="RDD170" s="205"/>
      <c r="RDE170" s="205"/>
      <c r="RDF170" s="205"/>
      <c r="RDG170" s="205"/>
      <c r="RDH170" s="205"/>
      <c r="RDI170" s="205"/>
      <c r="RDJ170" s="205"/>
      <c r="RDK170" s="205"/>
      <c r="RDL170" s="205"/>
      <c r="RDM170" s="205"/>
      <c r="RDN170" s="205"/>
      <c r="RDO170" s="205"/>
      <c r="RDP170" s="205"/>
      <c r="RDQ170" s="205"/>
      <c r="RDR170" s="205"/>
      <c r="RDS170" s="205"/>
      <c r="RDT170" s="205"/>
      <c r="RDU170" s="205"/>
      <c r="RDV170" s="205"/>
      <c r="RDW170" s="205"/>
      <c r="RDX170" s="205"/>
      <c r="RDY170" s="205"/>
      <c r="RDZ170" s="205"/>
      <c r="REA170" s="205"/>
      <c r="REB170" s="205"/>
      <c r="REC170" s="205"/>
      <c r="RED170" s="205"/>
      <c r="REE170" s="205"/>
      <c r="REF170" s="205"/>
      <c r="REG170" s="205"/>
      <c r="REH170" s="205"/>
      <c r="REI170" s="205"/>
      <c r="REJ170" s="205"/>
      <c r="REK170" s="205"/>
      <c r="REL170" s="205"/>
      <c r="REM170" s="205"/>
      <c r="REN170" s="205"/>
      <c r="REO170" s="205"/>
      <c r="REP170" s="205"/>
      <c r="REQ170" s="205"/>
      <c r="RER170" s="205"/>
      <c r="RES170" s="205"/>
      <c r="RET170" s="205"/>
      <c r="REU170" s="205"/>
      <c r="REV170" s="205"/>
      <c r="REW170" s="205"/>
      <c r="REX170" s="205"/>
      <c r="REY170" s="205"/>
      <c r="REZ170" s="205"/>
      <c r="RFA170" s="205"/>
      <c r="RFB170" s="205"/>
      <c r="RFC170" s="205"/>
      <c r="RFD170" s="205"/>
      <c r="RFE170" s="205"/>
      <c r="RFF170" s="205"/>
      <c r="RFG170" s="205"/>
      <c r="RFH170" s="205"/>
      <c r="RFI170" s="205"/>
      <c r="RFJ170" s="205"/>
      <c r="RFK170" s="205"/>
      <c r="RFL170" s="205"/>
      <c r="RFM170" s="205"/>
      <c r="RFN170" s="205"/>
      <c r="RFO170" s="205"/>
      <c r="RFP170" s="205"/>
      <c r="RFQ170" s="205"/>
      <c r="RFR170" s="205"/>
      <c r="RFS170" s="205"/>
      <c r="RFT170" s="205"/>
      <c r="RFU170" s="205"/>
      <c r="RFV170" s="205"/>
      <c r="RFW170" s="205"/>
      <c r="RFX170" s="205"/>
      <c r="RFY170" s="205"/>
      <c r="RFZ170" s="205"/>
      <c r="RGA170" s="205"/>
      <c r="RGB170" s="205"/>
      <c r="RGC170" s="205"/>
      <c r="RGD170" s="205"/>
      <c r="RGE170" s="205"/>
      <c r="RGF170" s="205"/>
      <c r="RGG170" s="205"/>
      <c r="RGH170" s="205"/>
      <c r="RGI170" s="205"/>
      <c r="RGJ170" s="205"/>
      <c r="RGK170" s="205"/>
      <c r="RGL170" s="205"/>
      <c r="RGM170" s="205"/>
      <c r="RGN170" s="205"/>
      <c r="RGO170" s="205"/>
      <c r="RGP170" s="205"/>
      <c r="RGQ170" s="205"/>
      <c r="RGR170" s="205"/>
      <c r="RGS170" s="205"/>
      <c r="RGT170" s="205"/>
      <c r="RGU170" s="205"/>
      <c r="RGV170" s="205"/>
      <c r="RGW170" s="205"/>
      <c r="RGX170" s="205"/>
      <c r="RGY170" s="205"/>
      <c r="RGZ170" s="205"/>
      <c r="RHA170" s="205"/>
      <c r="RHB170" s="205"/>
      <c r="RHC170" s="205"/>
      <c r="RHD170" s="205"/>
      <c r="RHE170" s="205"/>
      <c r="RHF170" s="205"/>
      <c r="RHG170" s="205"/>
      <c r="RHH170" s="205"/>
      <c r="RHI170" s="205"/>
      <c r="RHJ170" s="205"/>
      <c r="RHK170" s="205"/>
      <c r="RHL170" s="205"/>
      <c r="RHM170" s="205"/>
      <c r="RHN170" s="205"/>
      <c r="RHO170" s="205"/>
      <c r="RHP170" s="205"/>
      <c r="RHQ170" s="205"/>
      <c r="RHR170" s="205"/>
      <c r="RHS170" s="205"/>
      <c r="RHT170" s="205"/>
      <c r="RHU170" s="205"/>
      <c r="RHV170" s="205"/>
      <c r="RHW170" s="205"/>
      <c r="RHX170" s="205"/>
      <c r="RHY170" s="205"/>
      <c r="RHZ170" s="205"/>
      <c r="RIA170" s="205"/>
      <c r="RIB170" s="205"/>
      <c r="RIC170" s="205"/>
      <c r="RID170" s="205"/>
      <c r="RIE170" s="205"/>
      <c r="RIF170" s="205"/>
      <c r="RIG170" s="205"/>
      <c r="RIH170" s="205"/>
      <c r="RII170" s="205"/>
      <c r="RIJ170" s="205"/>
      <c r="RIK170" s="205"/>
      <c r="RIL170" s="205"/>
      <c r="RIM170" s="205"/>
      <c r="RIN170" s="205"/>
      <c r="RIO170" s="205"/>
      <c r="RIP170" s="205"/>
      <c r="RIQ170" s="205"/>
      <c r="RIR170" s="205"/>
      <c r="RIS170" s="205"/>
      <c r="RIT170" s="205"/>
      <c r="RIU170" s="205"/>
      <c r="RIV170" s="205"/>
      <c r="RIW170" s="205"/>
      <c r="RIX170" s="205"/>
      <c r="RIY170" s="205"/>
      <c r="RIZ170" s="205"/>
      <c r="RJA170" s="205"/>
      <c r="RJB170" s="205"/>
      <c r="RJC170" s="205"/>
      <c r="RJD170" s="205"/>
      <c r="RJE170" s="205"/>
      <c r="RJF170" s="205"/>
      <c r="RJG170" s="205"/>
      <c r="RJH170" s="205"/>
      <c r="RJI170" s="205"/>
      <c r="RJJ170" s="205"/>
      <c r="RJK170" s="205"/>
      <c r="RJL170" s="205"/>
      <c r="RJM170" s="205"/>
      <c r="RJN170" s="205"/>
      <c r="RJO170" s="205"/>
      <c r="RJP170" s="205"/>
      <c r="RJQ170" s="205"/>
      <c r="RJR170" s="205"/>
      <c r="RJS170" s="205"/>
      <c r="RJT170" s="205"/>
      <c r="RJU170" s="205"/>
      <c r="RJV170" s="205"/>
      <c r="RJW170" s="205"/>
      <c r="RJX170" s="205"/>
      <c r="RJY170" s="205"/>
      <c r="RJZ170" s="205"/>
      <c r="RKA170" s="205"/>
      <c r="RKB170" s="205"/>
      <c r="RKC170" s="205"/>
      <c r="RKD170" s="205"/>
      <c r="RKE170" s="205"/>
      <c r="RKF170" s="205"/>
      <c r="RKG170" s="205"/>
      <c r="RKH170" s="205"/>
      <c r="RKI170" s="205"/>
      <c r="RKJ170" s="205"/>
      <c r="RKK170" s="205"/>
      <c r="RKL170" s="205"/>
      <c r="RKM170" s="205"/>
      <c r="RKN170" s="205"/>
      <c r="RKO170" s="205"/>
      <c r="RKP170" s="205"/>
      <c r="RKQ170" s="205"/>
      <c r="RKR170" s="205"/>
      <c r="RKS170" s="205"/>
      <c r="RKT170" s="205"/>
      <c r="RKU170" s="205"/>
      <c r="RKV170" s="205"/>
      <c r="RKW170" s="205"/>
      <c r="RKX170" s="205"/>
      <c r="RKY170" s="205"/>
      <c r="RKZ170" s="205"/>
      <c r="RLA170" s="205"/>
      <c r="RLB170" s="205"/>
      <c r="RLC170" s="205"/>
      <c r="RLD170" s="205"/>
      <c r="RLE170" s="205"/>
      <c r="RLF170" s="205"/>
      <c r="RLG170" s="205"/>
      <c r="RLH170" s="205"/>
      <c r="RLI170" s="205"/>
      <c r="RLJ170" s="205"/>
      <c r="RLK170" s="205"/>
      <c r="RLL170" s="205"/>
      <c r="RLM170" s="205"/>
      <c r="RLN170" s="205"/>
      <c r="RLO170" s="205"/>
      <c r="RLP170" s="205"/>
      <c r="RLQ170" s="205"/>
      <c r="RLR170" s="205"/>
      <c r="RLS170" s="205"/>
      <c r="RLT170" s="205"/>
      <c r="RLU170" s="205"/>
      <c r="RLV170" s="205"/>
      <c r="RLW170" s="205"/>
      <c r="RLX170" s="205"/>
      <c r="RLY170" s="205"/>
      <c r="RLZ170" s="205"/>
      <c r="RMA170" s="205"/>
      <c r="RMB170" s="205"/>
      <c r="RMC170" s="205"/>
      <c r="RMD170" s="205"/>
      <c r="RME170" s="205"/>
      <c r="RMF170" s="205"/>
      <c r="RMG170" s="205"/>
      <c r="RMH170" s="205"/>
      <c r="RMI170" s="205"/>
      <c r="RMJ170" s="205"/>
      <c r="RMK170" s="205"/>
      <c r="RML170" s="205"/>
      <c r="RMM170" s="205"/>
      <c r="RMN170" s="205"/>
      <c r="RMO170" s="205"/>
      <c r="RMP170" s="205"/>
      <c r="RMQ170" s="205"/>
      <c r="RMR170" s="205"/>
      <c r="RMS170" s="205"/>
      <c r="RMT170" s="205"/>
      <c r="RMU170" s="205"/>
      <c r="RMV170" s="205"/>
      <c r="RMW170" s="205"/>
      <c r="RMX170" s="205"/>
      <c r="RMY170" s="205"/>
      <c r="RMZ170" s="205"/>
      <c r="RNA170" s="205"/>
      <c r="RNB170" s="205"/>
      <c r="RNC170" s="205"/>
      <c r="RND170" s="205"/>
      <c r="RNE170" s="205"/>
      <c r="RNF170" s="205"/>
      <c r="RNG170" s="205"/>
      <c r="RNH170" s="205"/>
      <c r="RNI170" s="205"/>
      <c r="RNJ170" s="205"/>
      <c r="RNK170" s="205"/>
      <c r="RNL170" s="205"/>
      <c r="RNM170" s="205"/>
      <c r="RNN170" s="205"/>
      <c r="RNO170" s="205"/>
      <c r="RNP170" s="205"/>
      <c r="RNQ170" s="205"/>
      <c r="RNR170" s="205"/>
      <c r="RNS170" s="205"/>
      <c r="RNT170" s="205"/>
      <c r="RNU170" s="205"/>
      <c r="RNV170" s="205"/>
      <c r="RNW170" s="205"/>
      <c r="RNX170" s="205"/>
      <c r="RNY170" s="205"/>
      <c r="RNZ170" s="205"/>
      <c r="ROA170" s="205"/>
      <c r="ROB170" s="205"/>
      <c r="ROC170" s="205"/>
      <c r="ROD170" s="205"/>
      <c r="ROE170" s="205"/>
      <c r="ROF170" s="205"/>
      <c r="ROG170" s="205"/>
      <c r="ROH170" s="205"/>
      <c r="ROI170" s="205"/>
      <c r="ROJ170" s="205"/>
      <c r="ROK170" s="205"/>
      <c r="ROL170" s="205"/>
      <c r="ROM170" s="205"/>
      <c r="RON170" s="205"/>
      <c r="ROO170" s="205"/>
      <c r="ROP170" s="205"/>
      <c r="ROQ170" s="205"/>
      <c r="ROR170" s="205"/>
      <c r="ROS170" s="205"/>
      <c r="ROT170" s="205"/>
      <c r="ROU170" s="205"/>
      <c r="ROV170" s="205"/>
      <c r="ROW170" s="205"/>
      <c r="ROX170" s="205"/>
      <c r="ROY170" s="205"/>
      <c r="ROZ170" s="205"/>
      <c r="RPA170" s="205"/>
      <c r="RPB170" s="205"/>
      <c r="RPC170" s="205"/>
      <c r="RPD170" s="205"/>
      <c r="RPE170" s="205"/>
      <c r="RPF170" s="205"/>
      <c r="RPG170" s="205"/>
      <c r="RPH170" s="205"/>
      <c r="RPI170" s="205"/>
      <c r="RPJ170" s="205"/>
      <c r="RPK170" s="205"/>
      <c r="RPL170" s="205"/>
      <c r="RPM170" s="205"/>
      <c r="RPN170" s="205"/>
      <c r="RPO170" s="205"/>
      <c r="RPP170" s="205"/>
      <c r="RPQ170" s="205"/>
      <c r="RPR170" s="205"/>
      <c r="RPS170" s="205"/>
      <c r="RPT170" s="205"/>
      <c r="RPU170" s="205"/>
      <c r="RPV170" s="205"/>
      <c r="RPW170" s="205"/>
      <c r="RPX170" s="205"/>
      <c r="RPY170" s="205"/>
      <c r="RPZ170" s="205"/>
      <c r="RQA170" s="205"/>
      <c r="RQB170" s="205"/>
      <c r="RQC170" s="205"/>
      <c r="RQD170" s="205"/>
      <c r="RQE170" s="205"/>
      <c r="RQF170" s="205"/>
      <c r="RQG170" s="205"/>
      <c r="RQH170" s="205"/>
      <c r="RQI170" s="205"/>
      <c r="RQJ170" s="205"/>
      <c r="RQK170" s="205"/>
      <c r="RQL170" s="205"/>
      <c r="RQM170" s="205"/>
      <c r="RQN170" s="205"/>
      <c r="RQO170" s="205"/>
      <c r="RQP170" s="205"/>
      <c r="RQQ170" s="205"/>
      <c r="RQR170" s="205"/>
      <c r="RQS170" s="205"/>
      <c r="RQT170" s="205"/>
      <c r="RQU170" s="205"/>
      <c r="RQV170" s="205"/>
      <c r="RQW170" s="205"/>
      <c r="RQX170" s="205"/>
      <c r="RQY170" s="205"/>
      <c r="RQZ170" s="205"/>
      <c r="RRA170" s="205"/>
      <c r="RRB170" s="205"/>
      <c r="RRC170" s="205"/>
      <c r="RRD170" s="205"/>
      <c r="RRE170" s="205"/>
      <c r="RRF170" s="205"/>
      <c r="RRG170" s="205"/>
      <c r="RRH170" s="205"/>
      <c r="RRI170" s="205"/>
      <c r="RRJ170" s="205"/>
      <c r="RRK170" s="205"/>
      <c r="RRL170" s="205"/>
      <c r="RRM170" s="205"/>
      <c r="RRN170" s="205"/>
      <c r="RRO170" s="205"/>
      <c r="RRP170" s="205"/>
      <c r="RRQ170" s="205"/>
      <c r="RRR170" s="205"/>
      <c r="RRS170" s="205"/>
      <c r="RRT170" s="205"/>
      <c r="RRU170" s="205"/>
      <c r="RRV170" s="205"/>
      <c r="RRW170" s="205"/>
      <c r="RRX170" s="205"/>
      <c r="RRY170" s="205"/>
      <c r="RRZ170" s="205"/>
      <c r="RSA170" s="205"/>
      <c r="RSB170" s="205"/>
      <c r="RSC170" s="205"/>
      <c r="RSD170" s="205"/>
      <c r="RSE170" s="205"/>
      <c r="RSF170" s="205"/>
      <c r="RSG170" s="205"/>
      <c r="RSH170" s="205"/>
      <c r="RSI170" s="205"/>
      <c r="RSJ170" s="205"/>
      <c r="RSK170" s="205"/>
      <c r="RSL170" s="205"/>
      <c r="RSM170" s="205"/>
      <c r="RSN170" s="205"/>
      <c r="RSO170" s="205"/>
      <c r="RSP170" s="205"/>
      <c r="RSQ170" s="205"/>
      <c r="RSR170" s="205"/>
      <c r="RSS170" s="205"/>
      <c r="RST170" s="205"/>
      <c r="RSU170" s="205"/>
      <c r="RSV170" s="205"/>
      <c r="RSW170" s="205"/>
      <c r="RSX170" s="205"/>
      <c r="RSY170" s="205"/>
      <c r="RSZ170" s="205"/>
      <c r="RTA170" s="205"/>
      <c r="RTB170" s="205"/>
      <c r="RTC170" s="205"/>
      <c r="RTD170" s="205"/>
      <c r="RTE170" s="205"/>
      <c r="RTF170" s="205"/>
      <c r="RTG170" s="205"/>
      <c r="RTH170" s="205"/>
      <c r="RTI170" s="205"/>
      <c r="RTJ170" s="205"/>
      <c r="RTK170" s="205"/>
      <c r="RTL170" s="205"/>
      <c r="RTM170" s="205"/>
      <c r="RTN170" s="205"/>
      <c r="RTO170" s="205"/>
      <c r="RTP170" s="205"/>
      <c r="RTQ170" s="205"/>
      <c r="RTR170" s="205"/>
      <c r="RTS170" s="205"/>
      <c r="RTT170" s="205"/>
      <c r="RTU170" s="205"/>
      <c r="RTV170" s="205"/>
      <c r="RTW170" s="205"/>
      <c r="RTX170" s="205"/>
      <c r="RTY170" s="205"/>
      <c r="RTZ170" s="205"/>
      <c r="RUA170" s="205"/>
      <c r="RUB170" s="205"/>
      <c r="RUC170" s="205"/>
      <c r="RUD170" s="205"/>
      <c r="RUE170" s="205"/>
      <c r="RUF170" s="205"/>
      <c r="RUG170" s="205"/>
      <c r="RUH170" s="205"/>
      <c r="RUI170" s="205"/>
      <c r="RUJ170" s="205"/>
      <c r="RUK170" s="205"/>
      <c r="RUL170" s="205"/>
      <c r="RUM170" s="205"/>
      <c r="RUN170" s="205"/>
      <c r="RUO170" s="205"/>
      <c r="RUP170" s="205"/>
      <c r="RUQ170" s="205"/>
      <c r="RUR170" s="205"/>
      <c r="RUS170" s="205"/>
      <c r="RUT170" s="205"/>
      <c r="RUU170" s="205"/>
      <c r="RUV170" s="205"/>
      <c r="RUW170" s="205"/>
      <c r="RUX170" s="205"/>
      <c r="RUY170" s="205"/>
      <c r="RUZ170" s="205"/>
      <c r="RVA170" s="205"/>
      <c r="RVB170" s="205"/>
      <c r="RVC170" s="205"/>
      <c r="RVD170" s="205"/>
      <c r="RVE170" s="205"/>
      <c r="RVF170" s="205"/>
      <c r="RVG170" s="205"/>
      <c r="RVH170" s="205"/>
      <c r="RVI170" s="205"/>
      <c r="RVJ170" s="205"/>
      <c r="RVK170" s="205"/>
      <c r="RVL170" s="205"/>
      <c r="RVM170" s="205"/>
      <c r="RVN170" s="205"/>
      <c r="RVO170" s="205"/>
      <c r="RVP170" s="205"/>
      <c r="RVQ170" s="205"/>
      <c r="RVR170" s="205"/>
      <c r="RVS170" s="205"/>
      <c r="RVT170" s="205"/>
      <c r="RVU170" s="205"/>
      <c r="RVV170" s="205"/>
      <c r="RVW170" s="205"/>
      <c r="RVX170" s="205"/>
      <c r="RVY170" s="205"/>
      <c r="RVZ170" s="205"/>
      <c r="RWA170" s="205"/>
      <c r="RWB170" s="205"/>
      <c r="RWC170" s="205"/>
      <c r="RWD170" s="205"/>
      <c r="RWE170" s="205"/>
      <c r="RWF170" s="205"/>
      <c r="RWG170" s="205"/>
      <c r="RWH170" s="205"/>
      <c r="RWI170" s="205"/>
      <c r="RWJ170" s="205"/>
      <c r="RWK170" s="205"/>
      <c r="RWL170" s="205"/>
      <c r="RWM170" s="205"/>
      <c r="RWN170" s="205"/>
      <c r="RWO170" s="205"/>
      <c r="RWP170" s="205"/>
      <c r="RWQ170" s="205"/>
      <c r="RWR170" s="205"/>
      <c r="RWS170" s="205"/>
      <c r="RWT170" s="205"/>
      <c r="RWU170" s="205"/>
      <c r="RWV170" s="205"/>
      <c r="RWW170" s="205"/>
      <c r="RWX170" s="205"/>
      <c r="RWY170" s="205"/>
      <c r="RWZ170" s="205"/>
      <c r="RXA170" s="205"/>
      <c r="RXB170" s="205"/>
      <c r="RXC170" s="205"/>
      <c r="RXD170" s="205"/>
      <c r="RXE170" s="205"/>
      <c r="RXF170" s="205"/>
      <c r="RXG170" s="205"/>
      <c r="RXH170" s="205"/>
      <c r="RXI170" s="205"/>
      <c r="RXJ170" s="205"/>
      <c r="RXK170" s="205"/>
      <c r="RXL170" s="205"/>
      <c r="RXM170" s="205"/>
      <c r="RXN170" s="205"/>
      <c r="RXO170" s="205"/>
      <c r="RXP170" s="205"/>
      <c r="RXQ170" s="205"/>
      <c r="RXR170" s="205"/>
      <c r="RXS170" s="205"/>
      <c r="RXT170" s="205"/>
      <c r="RXU170" s="205"/>
      <c r="RXV170" s="205"/>
      <c r="RXW170" s="205"/>
      <c r="RXX170" s="205"/>
      <c r="RXY170" s="205"/>
      <c r="RXZ170" s="205"/>
      <c r="RYA170" s="205"/>
      <c r="RYB170" s="205"/>
      <c r="RYC170" s="205"/>
      <c r="RYD170" s="205"/>
      <c r="RYE170" s="205"/>
      <c r="RYF170" s="205"/>
      <c r="RYG170" s="205"/>
      <c r="RYH170" s="205"/>
      <c r="RYI170" s="205"/>
      <c r="RYJ170" s="205"/>
      <c r="RYK170" s="205"/>
      <c r="RYL170" s="205"/>
      <c r="RYM170" s="205"/>
      <c r="RYN170" s="205"/>
      <c r="RYO170" s="205"/>
      <c r="RYP170" s="205"/>
      <c r="RYQ170" s="205"/>
      <c r="RYR170" s="205"/>
      <c r="RYS170" s="205"/>
      <c r="RYT170" s="205"/>
      <c r="RYU170" s="205"/>
      <c r="RYV170" s="205"/>
      <c r="RYW170" s="205"/>
      <c r="RYX170" s="205"/>
      <c r="RYY170" s="205"/>
      <c r="RYZ170" s="205"/>
      <c r="RZA170" s="205"/>
      <c r="RZB170" s="205"/>
      <c r="RZC170" s="205"/>
      <c r="RZD170" s="205"/>
      <c r="RZE170" s="205"/>
      <c r="RZF170" s="205"/>
      <c r="RZG170" s="205"/>
      <c r="RZH170" s="205"/>
      <c r="RZI170" s="205"/>
      <c r="RZJ170" s="205"/>
      <c r="RZK170" s="205"/>
      <c r="RZL170" s="205"/>
      <c r="RZM170" s="205"/>
      <c r="RZN170" s="205"/>
      <c r="RZO170" s="205"/>
      <c r="RZP170" s="205"/>
      <c r="RZQ170" s="205"/>
      <c r="RZR170" s="205"/>
      <c r="RZS170" s="205"/>
      <c r="RZT170" s="205"/>
      <c r="RZU170" s="205"/>
      <c r="RZV170" s="205"/>
      <c r="RZW170" s="205"/>
      <c r="RZX170" s="205"/>
      <c r="RZY170" s="205"/>
      <c r="RZZ170" s="205"/>
      <c r="SAA170" s="205"/>
      <c r="SAB170" s="205"/>
      <c r="SAC170" s="205"/>
      <c r="SAD170" s="205"/>
      <c r="SAE170" s="205"/>
      <c r="SAF170" s="205"/>
      <c r="SAG170" s="205"/>
      <c r="SAH170" s="205"/>
      <c r="SAI170" s="205"/>
      <c r="SAJ170" s="205"/>
      <c r="SAK170" s="205"/>
      <c r="SAL170" s="205"/>
      <c r="SAM170" s="205"/>
      <c r="SAN170" s="205"/>
      <c r="SAO170" s="205"/>
      <c r="SAP170" s="205"/>
      <c r="SAQ170" s="205"/>
      <c r="SAR170" s="205"/>
      <c r="SAS170" s="205"/>
      <c r="SAT170" s="205"/>
      <c r="SAU170" s="205"/>
      <c r="SAV170" s="205"/>
      <c r="SAW170" s="205"/>
      <c r="SAX170" s="205"/>
      <c r="SAY170" s="205"/>
      <c r="SAZ170" s="205"/>
      <c r="SBA170" s="205"/>
      <c r="SBB170" s="205"/>
      <c r="SBC170" s="205"/>
      <c r="SBD170" s="205"/>
      <c r="SBE170" s="205"/>
      <c r="SBF170" s="205"/>
      <c r="SBG170" s="205"/>
      <c r="SBH170" s="205"/>
      <c r="SBI170" s="205"/>
      <c r="SBJ170" s="205"/>
      <c r="SBK170" s="205"/>
      <c r="SBL170" s="205"/>
      <c r="SBM170" s="205"/>
      <c r="SBN170" s="205"/>
      <c r="SBO170" s="205"/>
      <c r="SBP170" s="205"/>
      <c r="SBQ170" s="205"/>
      <c r="SBR170" s="205"/>
      <c r="SBS170" s="205"/>
      <c r="SBT170" s="205"/>
      <c r="SBU170" s="205"/>
      <c r="SBV170" s="205"/>
      <c r="SBW170" s="205"/>
      <c r="SBX170" s="205"/>
      <c r="SBY170" s="205"/>
      <c r="SBZ170" s="205"/>
      <c r="SCA170" s="205"/>
      <c r="SCB170" s="205"/>
      <c r="SCC170" s="205"/>
      <c r="SCD170" s="205"/>
      <c r="SCE170" s="205"/>
      <c r="SCF170" s="205"/>
      <c r="SCG170" s="205"/>
      <c r="SCH170" s="205"/>
      <c r="SCI170" s="205"/>
      <c r="SCJ170" s="205"/>
      <c r="SCK170" s="205"/>
      <c r="SCL170" s="205"/>
      <c r="SCM170" s="205"/>
      <c r="SCN170" s="205"/>
      <c r="SCO170" s="205"/>
      <c r="SCP170" s="205"/>
      <c r="SCQ170" s="205"/>
      <c r="SCR170" s="205"/>
      <c r="SCS170" s="205"/>
      <c r="SCT170" s="205"/>
      <c r="SCU170" s="205"/>
      <c r="SCV170" s="205"/>
      <c r="SCW170" s="205"/>
      <c r="SCX170" s="205"/>
      <c r="SCY170" s="205"/>
      <c r="SCZ170" s="205"/>
      <c r="SDA170" s="205"/>
      <c r="SDB170" s="205"/>
      <c r="SDC170" s="205"/>
      <c r="SDD170" s="205"/>
      <c r="SDE170" s="205"/>
      <c r="SDF170" s="205"/>
      <c r="SDG170" s="205"/>
      <c r="SDH170" s="205"/>
      <c r="SDI170" s="205"/>
      <c r="SDJ170" s="205"/>
      <c r="SDK170" s="205"/>
      <c r="SDL170" s="205"/>
      <c r="SDM170" s="205"/>
      <c r="SDN170" s="205"/>
      <c r="SDO170" s="205"/>
      <c r="SDP170" s="205"/>
      <c r="SDQ170" s="205"/>
      <c r="SDR170" s="205"/>
      <c r="SDS170" s="205"/>
      <c r="SDT170" s="205"/>
      <c r="SDU170" s="205"/>
      <c r="SDV170" s="205"/>
      <c r="SDW170" s="205"/>
      <c r="SDX170" s="205"/>
      <c r="SDY170" s="205"/>
      <c r="SDZ170" s="205"/>
      <c r="SEA170" s="205"/>
      <c r="SEB170" s="205"/>
      <c r="SEC170" s="205"/>
      <c r="SED170" s="205"/>
      <c r="SEE170" s="205"/>
      <c r="SEF170" s="205"/>
      <c r="SEG170" s="205"/>
      <c r="SEH170" s="205"/>
      <c r="SEI170" s="205"/>
      <c r="SEJ170" s="205"/>
      <c r="SEK170" s="205"/>
      <c r="SEL170" s="205"/>
      <c r="SEM170" s="205"/>
      <c r="SEN170" s="205"/>
      <c r="SEO170" s="205"/>
      <c r="SEP170" s="205"/>
      <c r="SEQ170" s="205"/>
      <c r="SER170" s="205"/>
      <c r="SES170" s="205"/>
      <c r="SET170" s="205"/>
      <c r="SEU170" s="205"/>
      <c r="SEV170" s="205"/>
      <c r="SEW170" s="205"/>
      <c r="SEX170" s="205"/>
      <c r="SEY170" s="205"/>
      <c r="SEZ170" s="205"/>
      <c r="SFA170" s="205"/>
      <c r="SFB170" s="205"/>
      <c r="SFC170" s="205"/>
      <c r="SFD170" s="205"/>
      <c r="SFE170" s="205"/>
      <c r="SFF170" s="205"/>
      <c r="SFG170" s="205"/>
      <c r="SFH170" s="205"/>
      <c r="SFI170" s="205"/>
      <c r="SFJ170" s="205"/>
      <c r="SFK170" s="205"/>
      <c r="SFL170" s="205"/>
      <c r="SFM170" s="205"/>
      <c r="SFN170" s="205"/>
      <c r="SFO170" s="205"/>
      <c r="SFP170" s="205"/>
      <c r="SFQ170" s="205"/>
      <c r="SFR170" s="205"/>
      <c r="SFS170" s="205"/>
      <c r="SFT170" s="205"/>
      <c r="SFU170" s="205"/>
      <c r="SFV170" s="205"/>
      <c r="SFW170" s="205"/>
      <c r="SFX170" s="205"/>
      <c r="SFY170" s="205"/>
      <c r="SFZ170" s="205"/>
      <c r="SGA170" s="205"/>
      <c r="SGB170" s="205"/>
      <c r="SGC170" s="205"/>
      <c r="SGD170" s="205"/>
      <c r="SGE170" s="205"/>
      <c r="SGF170" s="205"/>
      <c r="SGG170" s="205"/>
      <c r="SGH170" s="205"/>
      <c r="SGI170" s="205"/>
      <c r="SGJ170" s="205"/>
      <c r="SGK170" s="205"/>
      <c r="SGL170" s="205"/>
      <c r="SGM170" s="205"/>
      <c r="SGN170" s="205"/>
      <c r="SGO170" s="205"/>
      <c r="SGP170" s="205"/>
      <c r="SGQ170" s="205"/>
      <c r="SGR170" s="205"/>
      <c r="SGS170" s="205"/>
      <c r="SGT170" s="205"/>
      <c r="SGU170" s="205"/>
      <c r="SGV170" s="205"/>
      <c r="SGW170" s="205"/>
      <c r="SGX170" s="205"/>
      <c r="SGY170" s="205"/>
      <c r="SGZ170" s="205"/>
      <c r="SHA170" s="205"/>
      <c r="SHB170" s="205"/>
      <c r="SHC170" s="205"/>
      <c r="SHD170" s="205"/>
      <c r="SHE170" s="205"/>
      <c r="SHF170" s="205"/>
      <c r="SHG170" s="205"/>
      <c r="SHH170" s="205"/>
      <c r="SHI170" s="205"/>
      <c r="SHJ170" s="205"/>
      <c r="SHK170" s="205"/>
      <c r="SHL170" s="205"/>
      <c r="SHM170" s="205"/>
      <c r="SHN170" s="205"/>
      <c r="SHO170" s="205"/>
      <c r="SHP170" s="205"/>
      <c r="SHQ170" s="205"/>
      <c r="SHR170" s="205"/>
      <c r="SHS170" s="205"/>
      <c r="SHT170" s="205"/>
      <c r="SHU170" s="205"/>
      <c r="SHV170" s="205"/>
      <c r="SHW170" s="205"/>
      <c r="SHX170" s="205"/>
      <c r="SHY170" s="205"/>
      <c r="SHZ170" s="205"/>
      <c r="SIA170" s="205"/>
      <c r="SIB170" s="205"/>
      <c r="SIC170" s="205"/>
      <c r="SID170" s="205"/>
      <c r="SIE170" s="205"/>
      <c r="SIF170" s="205"/>
      <c r="SIG170" s="205"/>
      <c r="SIH170" s="205"/>
      <c r="SII170" s="205"/>
      <c r="SIJ170" s="205"/>
      <c r="SIK170" s="205"/>
      <c r="SIL170" s="205"/>
      <c r="SIM170" s="205"/>
      <c r="SIN170" s="205"/>
      <c r="SIO170" s="205"/>
      <c r="SIP170" s="205"/>
      <c r="SIQ170" s="205"/>
      <c r="SIR170" s="205"/>
      <c r="SIS170" s="205"/>
      <c r="SIT170" s="205"/>
      <c r="SIU170" s="205"/>
      <c r="SIV170" s="205"/>
      <c r="SIW170" s="205"/>
      <c r="SIX170" s="205"/>
      <c r="SIY170" s="205"/>
      <c r="SIZ170" s="205"/>
      <c r="SJA170" s="205"/>
      <c r="SJB170" s="205"/>
      <c r="SJC170" s="205"/>
      <c r="SJD170" s="205"/>
      <c r="SJE170" s="205"/>
      <c r="SJF170" s="205"/>
      <c r="SJG170" s="205"/>
      <c r="SJH170" s="205"/>
      <c r="SJI170" s="205"/>
      <c r="SJJ170" s="205"/>
      <c r="SJK170" s="205"/>
      <c r="SJL170" s="205"/>
      <c r="SJM170" s="205"/>
      <c r="SJN170" s="205"/>
      <c r="SJO170" s="205"/>
      <c r="SJP170" s="205"/>
      <c r="SJQ170" s="205"/>
      <c r="SJR170" s="205"/>
      <c r="SJS170" s="205"/>
      <c r="SJT170" s="205"/>
      <c r="SJU170" s="205"/>
      <c r="SJV170" s="205"/>
      <c r="SJW170" s="205"/>
      <c r="SJX170" s="205"/>
      <c r="SJY170" s="205"/>
      <c r="SJZ170" s="205"/>
      <c r="SKA170" s="205"/>
      <c r="SKB170" s="205"/>
      <c r="SKC170" s="205"/>
      <c r="SKD170" s="205"/>
      <c r="SKE170" s="205"/>
      <c r="SKF170" s="205"/>
      <c r="SKG170" s="205"/>
      <c r="SKH170" s="205"/>
      <c r="SKI170" s="205"/>
      <c r="SKJ170" s="205"/>
      <c r="SKK170" s="205"/>
      <c r="SKL170" s="205"/>
      <c r="SKM170" s="205"/>
      <c r="SKN170" s="205"/>
      <c r="SKO170" s="205"/>
      <c r="SKP170" s="205"/>
      <c r="SKQ170" s="205"/>
      <c r="SKR170" s="205"/>
      <c r="SKS170" s="205"/>
      <c r="SKT170" s="205"/>
      <c r="SKU170" s="205"/>
      <c r="SKV170" s="205"/>
      <c r="SKW170" s="205"/>
      <c r="SKX170" s="205"/>
      <c r="SKY170" s="205"/>
      <c r="SKZ170" s="205"/>
      <c r="SLA170" s="205"/>
      <c r="SLB170" s="205"/>
      <c r="SLC170" s="205"/>
      <c r="SLD170" s="205"/>
      <c r="SLE170" s="205"/>
      <c r="SLF170" s="205"/>
      <c r="SLG170" s="205"/>
      <c r="SLH170" s="205"/>
      <c r="SLI170" s="205"/>
      <c r="SLJ170" s="205"/>
      <c r="SLK170" s="205"/>
      <c r="SLL170" s="205"/>
      <c r="SLM170" s="205"/>
      <c r="SLN170" s="205"/>
      <c r="SLO170" s="205"/>
      <c r="SLP170" s="205"/>
      <c r="SLQ170" s="205"/>
      <c r="SLR170" s="205"/>
      <c r="SLS170" s="205"/>
      <c r="SLT170" s="205"/>
      <c r="SLU170" s="205"/>
      <c r="SLV170" s="205"/>
      <c r="SLW170" s="205"/>
      <c r="SLX170" s="205"/>
      <c r="SLY170" s="205"/>
      <c r="SLZ170" s="205"/>
      <c r="SMA170" s="205"/>
      <c r="SMB170" s="205"/>
      <c r="SMC170" s="205"/>
      <c r="SMD170" s="205"/>
      <c r="SME170" s="205"/>
      <c r="SMF170" s="205"/>
      <c r="SMG170" s="205"/>
      <c r="SMH170" s="205"/>
      <c r="SMI170" s="205"/>
      <c r="SMJ170" s="205"/>
      <c r="SMK170" s="205"/>
      <c r="SML170" s="205"/>
      <c r="SMM170" s="205"/>
      <c r="SMN170" s="205"/>
      <c r="SMO170" s="205"/>
      <c r="SMP170" s="205"/>
      <c r="SMQ170" s="205"/>
      <c r="SMR170" s="205"/>
      <c r="SMS170" s="205"/>
      <c r="SMT170" s="205"/>
      <c r="SMU170" s="205"/>
      <c r="SMV170" s="205"/>
      <c r="SMW170" s="205"/>
      <c r="SMX170" s="205"/>
      <c r="SMY170" s="205"/>
      <c r="SMZ170" s="205"/>
      <c r="SNA170" s="205"/>
      <c r="SNB170" s="205"/>
      <c r="SNC170" s="205"/>
      <c r="SND170" s="205"/>
      <c r="SNE170" s="205"/>
      <c r="SNF170" s="205"/>
      <c r="SNG170" s="205"/>
      <c r="SNH170" s="205"/>
      <c r="SNI170" s="205"/>
      <c r="SNJ170" s="205"/>
      <c r="SNK170" s="205"/>
      <c r="SNL170" s="205"/>
      <c r="SNM170" s="205"/>
      <c r="SNN170" s="205"/>
      <c r="SNO170" s="205"/>
      <c r="SNP170" s="205"/>
      <c r="SNQ170" s="205"/>
      <c r="SNR170" s="205"/>
      <c r="SNS170" s="205"/>
      <c r="SNT170" s="205"/>
      <c r="SNU170" s="205"/>
      <c r="SNV170" s="205"/>
      <c r="SNW170" s="205"/>
      <c r="SNX170" s="205"/>
      <c r="SNY170" s="205"/>
      <c r="SNZ170" s="205"/>
      <c r="SOA170" s="205"/>
      <c r="SOB170" s="205"/>
      <c r="SOC170" s="205"/>
      <c r="SOD170" s="205"/>
      <c r="SOE170" s="205"/>
      <c r="SOF170" s="205"/>
      <c r="SOG170" s="205"/>
      <c r="SOH170" s="205"/>
      <c r="SOI170" s="205"/>
      <c r="SOJ170" s="205"/>
      <c r="SOK170" s="205"/>
      <c r="SOL170" s="205"/>
      <c r="SOM170" s="205"/>
      <c r="SON170" s="205"/>
      <c r="SOO170" s="205"/>
      <c r="SOP170" s="205"/>
      <c r="SOQ170" s="205"/>
      <c r="SOR170" s="205"/>
      <c r="SOS170" s="205"/>
      <c r="SOT170" s="205"/>
      <c r="SOU170" s="205"/>
      <c r="SOV170" s="205"/>
      <c r="SOW170" s="205"/>
      <c r="SOX170" s="205"/>
      <c r="SOY170" s="205"/>
      <c r="SOZ170" s="205"/>
      <c r="SPA170" s="205"/>
      <c r="SPB170" s="205"/>
      <c r="SPC170" s="205"/>
      <c r="SPD170" s="205"/>
      <c r="SPE170" s="205"/>
      <c r="SPF170" s="205"/>
      <c r="SPG170" s="205"/>
      <c r="SPH170" s="205"/>
      <c r="SPI170" s="205"/>
      <c r="SPJ170" s="205"/>
      <c r="SPK170" s="205"/>
      <c r="SPL170" s="205"/>
      <c r="SPM170" s="205"/>
      <c r="SPN170" s="205"/>
      <c r="SPO170" s="205"/>
      <c r="SPP170" s="205"/>
      <c r="SPQ170" s="205"/>
      <c r="SPR170" s="205"/>
      <c r="SPS170" s="205"/>
      <c r="SPT170" s="205"/>
      <c r="SPU170" s="205"/>
      <c r="SPV170" s="205"/>
      <c r="SPW170" s="205"/>
      <c r="SPX170" s="205"/>
      <c r="SPY170" s="205"/>
      <c r="SPZ170" s="205"/>
      <c r="SQA170" s="205"/>
      <c r="SQB170" s="205"/>
      <c r="SQC170" s="205"/>
      <c r="SQD170" s="205"/>
      <c r="SQE170" s="205"/>
      <c r="SQF170" s="205"/>
      <c r="SQG170" s="205"/>
      <c r="SQH170" s="205"/>
      <c r="SQI170" s="205"/>
      <c r="SQJ170" s="205"/>
      <c r="SQK170" s="205"/>
      <c r="SQL170" s="205"/>
      <c r="SQM170" s="205"/>
      <c r="SQN170" s="205"/>
      <c r="SQO170" s="205"/>
      <c r="SQP170" s="205"/>
      <c r="SQQ170" s="205"/>
      <c r="SQR170" s="205"/>
      <c r="SQS170" s="205"/>
      <c r="SQT170" s="205"/>
      <c r="SQU170" s="205"/>
      <c r="SQV170" s="205"/>
      <c r="SQW170" s="205"/>
      <c r="SQX170" s="205"/>
      <c r="SQY170" s="205"/>
      <c r="SQZ170" s="205"/>
      <c r="SRA170" s="205"/>
      <c r="SRB170" s="205"/>
      <c r="SRC170" s="205"/>
      <c r="SRD170" s="205"/>
      <c r="SRE170" s="205"/>
      <c r="SRF170" s="205"/>
      <c r="SRG170" s="205"/>
      <c r="SRH170" s="205"/>
      <c r="SRI170" s="205"/>
      <c r="SRJ170" s="205"/>
      <c r="SRK170" s="205"/>
      <c r="SRL170" s="205"/>
      <c r="SRM170" s="205"/>
      <c r="SRN170" s="205"/>
      <c r="SRO170" s="205"/>
      <c r="SRP170" s="205"/>
      <c r="SRQ170" s="205"/>
      <c r="SRR170" s="205"/>
      <c r="SRS170" s="205"/>
      <c r="SRT170" s="205"/>
      <c r="SRU170" s="205"/>
      <c r="SRV170" s="205"/>
      <c r="SRW170" s="205"/>
      <c r="SRX170" s="205"/>
      <c r="SRY170" s="205"/>
      <c r="SRZ170" s="205"/>
      <c r="SSA170" s="205"/>
      <c r="SSB170" s="205"/>
      <c r="SSC170" s="205"/>
      <c r="SSD170" s="205"/>
      <c r="SSE170" s="205"/>
      <c r="SSF170" s="205"/>
      <c r="SSG170" s="205"/>
      <c r="SSH170" s="205"/>
      <c r="SSI170" s="205"/>
      <c r="SSJ170" s="205"/>
      <c r="SSK170" s="205"/>
      <c r="SSL170" s="205"/>
      <c r="SSM170" s="205"/>
      <c r="SSN170" s="205"/>
      <c r="SSO170" s="205"/>
      <c r="SSP170" s="205"/>
      <c r="SSQ170" s="205"/>
      <c r="SSR170" s="205"/>
      <c r="SSS170" s="205"/>
      <c r="SST170" s="205"/>
      <c r="SSU170" s="205"/>
      <c r="SSV170" s="205"/>
      <c r="SSW170" s="205"/>
      <c r="SSX170" s="205"/>
      <c r="SSY170" s="205"/>
      <c r="SSZ170" s="205"/>
      <c r="STA170" s="205"/>
      <c r="STB170" s="205"/>
      <c r="STC170" s="205"/>
      <c r="STD170" s="205"/>
      <c r="STE170" s="205"/>
      <c r="STF170" s="205"/>
      <c r="STG170" s="205"/>
      <c r="STH170" s="205"/>
      <c r="STI170" s="205"/>
      <c r="STJ170" s="205"/>
      <c r="STK170" s="205"/>
      <c r="STL170" s="205"/>
      <c r="STM170" s="205"/>
      <c r="STN170" s="205"/>
      <c r="STO170" s="205"/>
      <c r="STP170" s="205"/>
      <c r="STQ170" s="205"/>
      <c r="STR170" s="205"/>
      <c r="STS170" s="205"/>
      <c r="STT170" s="205"/>
      <c r="STU170" s="205"/>
      <c r="STV170" s="205"/>
      <c r="STW170" s="205"/>
      <c r="STX170" s="205"/>
      <c r="STY170" s="205"/>
      <c r="STZ170" s="205"/>
      <c r="SUA170" s="205"/>
      <c r="SUB170" s="205"/>
      <c r="SUC170" s="205"/>
      <c r="SUD170" s="205"/>
      <c r="SUE170" s="205"/>
      <c r="SUF170" s="205"/>
      <c r="SUG170" s="205"/>
      <c r="SUH170" s="205"/>
      <c r="SUI170" s="205"/>
      <c r="SUJ170" s="205"/>
      <c r="SUK170" s="205"/>
      <c r="SUL170" s="205"/>
      <c r="SUM170" s="205"/>
      <c r="SUN170" s="205"/>
      <c r="SUO170" s="205"/>
      <c r="SUP170" s="205"/>
      <c r="SUQ170" s="205"/>
      <c r="SUR170" s="205"/>
      <c r="SUS170" s="205"/>
      <c r="SUT170" s="205"/>
      <c r="SUU170" s="205"/>
      <c r="SUV170" s="205"/>
      <c r="SUW170" s="205"/>
      <c r="SUX170" s="205"/>
      <c r="SUY170" s="205"/>
      <c r="SUZ170" s="205"/>
      <c r="SVA170" s="205"/>
      <c r="SVB170" s="205"/>
      <c r="SVC170" s="205"/>
      <c r="SVD170" s="205"/>
      <c r="SVE170" s="205"/>
      <c r="SVF170" s="205"/>
      <c r="SVG170" s="205"/>
      <c r="SVH170" s="205"/>
      <c r="SVI170" s="205"/>
      <c r="SVJ170" s="205"/>
      <c r="SVK170" s="205"/>
      <c r="SVL170" s="205"/>
      <c r="SVM170" s="205"/>
      <c r="SVN170" s="205"/>
      <c r="SVO170" s="205"/>
      <c r="SVP170" s="205"/>
      <c r="SVQ170" s="205"/>
      <c r="SVR170" s="205"/>
      <c r="SVS170" s="205"/>
      <c r="SVT170" s="205"/>
      <c r="SVU170" s="205"/>
      <c r="SVV170" s="205"/>
      <c r="SVW170" s="205"/>
      <c r="SVX170" s="205"/>
      <c r="SVY170" s="205"/>
      <c r="SVZ170" s="205"/>
      <c r="SWA170" s="205"/>
      <c r="SWB170" s="205"/>
      <c r="SWC170" s="205"/>
      <c r="SWD170" s="205"/>
      <c r="SWE170" s="205"/>
      <c r="SWF170" s="205"/>
      <c r="SWG170" s="205"/>
      <c r="SWH170" s="205"/>
      <c r="SWI170" s="205"/>
      <c r="SWJ170" s="205"/>
      <c r="SWK170" s="205"/>
      <c r="SWL170" s="205"/>
      <c r="SWM170" s="205"/>
      <c r="SWN170" s="205"/>
      <c r="SWO170" s="205"/>
      <c r="SWP170" s="205"/>
      <c r="SWQ170" s="205"/>
      <c r="SWR170" s="205"/>
      <c r="SWS170" s="205"/>
      <c r="SWT170" s="205"/>
      <c r="SWU170" s="205"/>
      <c r="SWV170" s="205"/>
      <c r="SWW170" s="205"/>
      <c r="SWX170" s="205"/>
      <c r="SWY170" s="205"/>
      <c r="SWZ170" s="205"/>
      <c r="SXA170" s="205"/>
      <c r="SXB170" s="205"/>
      <c r="SXC170" s="205"/>
      <c r="SXD170" s="205"/>
      <c r="SXE170" s="205"/>
      <c r="SXF170" s="205"/>
      <c r="SXG170" s="205"/>
      <c r="SXH170" s="205"/>
      <c r="SXI170" s="205"/>
      <c r="SXJ170" s="205"/>
      <c r="SXK170" s="205"/>
      <c r="SXL170" s="205"/>
      <c r="SXM170" s="205"/>
      <c r="SXN170" s="205"/>
      <c r="SXO170" s="205"/>
      <c r="SXP170" s="205"/>
      <c r="SXQ170" s="205"/>
      <c r="SXR170" s="205"/>
      <c r="SXS170" s="205"/>
      <c r="SXT170" s="205"/>
      <c r="SXU170" s="205"/>
      <c r="SXV170" s="205"/>
      <c r="SXW170" s="205"/>
      <c r="SXX170" s="205"/>
      <c r="SXY170" s="205"/>
      <c r="SXZ170" s="205"/>
      <c r="SYA170" s="205"/>
      <c r="SYB170" s="205"/>
      <c r="SYC170" s="205"/>
      <c r="SYD170" s="205"/>
      <c r="SYE170" s="205"/>
      <c r="SYF170" s="205"/>
      <c r="SYG170" s="205"/>
      <c r="SYH170" s="205"/>
      <c r="SYI170" s="205"/>
      <c r="SYJ170" s="205"/>
      <c r="SYK170" s="205"/>
      <c r="SYL170" s="205"/>
      <c r="SYM170" s="205"/>
      <c r="SYN170" s="205"/>
      <c r="SYO170" s="205"/>
      <c r="SYP170" s="205"/>
      <c r="SYQ170" s="205"/>
      <c r="SYR170" s="205"/>
      <c r="SYS170" s="205"/>
      <c r="SYT170" s="205"/>
      <c r="SYU170" s="205"/>
      <c r="SYV170" s="205"/>
      <c r="SYW170" s="205"/>
      <c r="SYX170" s="205"/>
      <c r="SYY170" s="205"/>
      <c r="SYZ170" s="205"/>
      <c r="SZA170" s="205"/>
      <c r="SZB170" s="205"/>
      <c r="SZC170" s="205"/>
      <c r="SZD170" s="205"/>
      <c r="SZE170" s="205"/>
      <c r="SZF170" s="205"/>
      <c r="SZG170" s="205"/>
      <c r="SZH170" s="205"/>
      <c r="SZI170" s="205"/>
      <c r="SZJ170" s="205"/>
      <c r="SZK170" s="205"/>
      <c r="SZL170" s="205"/>
      <c r="SZM170" s="205"/>
      <c r="SZN170" s="205"/>
      <c r="SZO170" s="205"/>
      <c r="SZP170" s="205"/>
      <c r="SZQ170" s="205"/>
      <c r="SZR170" s="205"/>
      <c r="SZS170" s="205"/>
      <c r="SZT170" s="205"/>
      <c r="SZU170" s="205"/>
      <c r="SZV170" s="205"/>
      <c r="SZW170" s="205"/>
      <c r="SZX170" s="205"/>
      <c r="SZY170" s="205"/>
      <c r="SZZ170" s="205"/>
      <c r="TAA170" s="205"/>
      <c r="TAB170" s="205"/>
      <c r="TAC170" s="205"/>
      <c r="TAD170" s="205"/>
      <c r="TAE170" s="205"/>
      <c r="TAF170" s="205"/>
      <c r="TAG170" s="205"/>
      <c r="TAH170" s="205"/>
      <c r="TAI170" s="205"/>
      <c r="TAJ170" s="205"/>
      <c r="TAK170" s="205"/>
      <c r="TAL170" s="205"/>
      <c r="TAM170" s="205"/>
      <c r="TAN170" s="205"/>
      <c r="TAO170" s="205"/>
      <c r="TAP170" s="205"/>
      <c r="TAQ170" s="205"/>
      <c r="TAR170" s="205"/>
      <c r="TAS170" s="205"/>
      <c r="TAT170" s="205"/>
      <c r="TAU170" s="205"/>
      <c r="TAV170" s="205"/>
      <c r="TAW170" s="205"/>
      <c r="TAX170" s="205"/>
      <c r="TAY170" s="205"/>
      <c r="TAZ170" s="205"/>
      <c r="TBA170" s="205"/>
      <c r="TBB170" s="205"/>
      <c r="TBC170" s="205"/>
      <c r="TBD170" s="205"/>
      <c r="TBE170" s="205"/>
      <c r="TBF170" s="205"/>
      <c r="TBG170" s="205"/>
      <c r="TBH170" s="205"/>
      <c r="TBI170" s="205"/>
      <c r="TBJ170" s="205"/>
      <c r="TBK170" s="205"/>
      <c r="TBL170" s="205"/>
      <c r="TBM170" s="205"/>
      <c r="TBN170" s="205"/>
      <c r="TBO170" s="205"/>
      <c r="TBP170" s="205"/>
      <c r="TBQ170" s="205"/>
      <c r="TBR170" s="205"/>
      <c r="TBS170" s="205"/>
      <c r="TBT170" s="205"/>
      <c r="TBU170" s="205"/>
      <c r="TBV170" s="205"/>
      <c r="TBW170" s="205"/>
      <c r="TBX170" s="205"/>
      <c r="TBY170" s="205"/>
      <c r="TBZ170" s="205"/>
      <c r="TCA170" s="205"/>
      <c r="TCB170" s="205"/>
      <c r="TCC170" s="205"/>
      <c r="TCD170" s="205"/>
      <c r="TCE170" s="205"/>
      <c r="TCF170" s="205"/>
      <c r="TCG170" s="205"/>
      <c r="TCH170" s="205"/>
      <c r="TCI170" s="205"/>
      <c r="TCJ170" s="205"/>
      <c r="TCK170" s="205"/>
      <c r="TCL170" s="205"/>
      <c r="TCM170" s="205"/>
      <c r="TCN170" s="205"/>
      <c r="TCO170" s="205"/>
      <c r="TCP170" s="205"/>
      <c r="TCQ170" s="205"/>
      <c r="TCR170" s="205"/>
      <c r="TCS170" s="205"/>
      <c r="TCT170" s="205"/>
      <c r="TCU170" s="205"/>
      <c r="TCV170" s="205"/>
      <c r="TCW170" s="205"/>
      <c r="TCX170" s="205"/>
      <c r="TCY170" s="205"/>
      <c r="TCZ170" s="205"/>
      <c r="TDA170" s="205"/>
      <c r="TDB170" s="205"/>
      <c r="TDC170" s="205"/>
      <c r="TDD170" s="205"/>
      <c r="TDE170" s="205"/>
      <c r="TDF170" s="205"/>
      <c r="TDG170" s="205"/>
      <c r="TDH170" s="205"/>
      <c r="TDI170" s="205"/>
      <c r="TDJ170" s="205"/>
      <c r="TDK170" s="205"/>
      <c r="TDL170" s="205"/>
      <c r="TDM170" s="205"/>
      <c r="TDN170" s="205"/>
      <c r="TDO170" s="205"/>
      <c r="TDP170" s="205"/>
      <c r="TDQ170" s="205"/>
      <c r="TDR170" s="205"/>
      <c r="TDS170" s="205"/>
      <c r="TDT170" s="205"/>
      <c r="TDU170" s="205"/>
      <c r="TDV170" s="205"/>
      <c r="TDW170" s="205"/>
      <c r="TDX170" s="205"/>
      <c r="TDY170" s="205"/>
      <c r="TDZ170" s="205"/>
      <c r="TEA170" s="205"/>
      <c r="TEB170" s="205"/>
      <c r="TEC170" s="205"/>
      <c r="TED170" s="205"/>
      <c r="TEE170" s="205"/>
      <c r="TEF170" s="205"/>
      <c r="TEG170" s="205"/>
      <c r="TEH170" s="205"/>
      <c r="TEI170" s="205"/>
      <c r="TEJ170" s="205"/>
      <c r="TEK170" s="205"/>
      <c r="TEL170" s="205"/>
      <c r="TEM170" s="205"/>
      <c r="TEN170" s="205"/>
      <c r="TEO170" s="205"/>
      <c r="TEP170" s="205"/>
      <c r="TEQ170" s="205"/>
      <c r="TER170" s="205"/>
      <c r="TES170" s="205"/>
      <c r="TET170" s="205"/>
      <c r="TEU170" s="205"/>
      <c r="TEV170" s="205"/>
      <c r="TEW170" s="205"/>
      <c r="TEX170" s="205"/>
      <c r="TEY170" s="205"/>
      <c r="TEZ170" s="205"/>
      <c r="TFA170" s="205"/>
      <c r="TFB170" s="205"/>
      <c r="TFC170" s="205"/>
      <c r="TFD170" s="205"/>
      <c r="TFE170" s="205"/>
      <c r="TFF170" s="205"/>
      <c r="TFG170" s="205"/>
      <c r="TFH170" s="205"/>
      <c r="TFI170" s="205"/>
      <c r="TFJ170" s="205"/>
      <c r="TFK170" s="205"/>
      <c r="TFL170" s="205"/>
      <c r="TFM170" s="205"/>
      <c r="TFN170" s="205"/>
      <c r="TFO170" s="205"/>
      <c r="TFP170" s="205"/>
      <c r="TFQ170" s="205"/>
      <c r="TFR170" s="205"/>
      <c r="TFS170" s="205"/>
      <c r="TFT170" s="205"/>
      <c r="TFU170" s="205"/>
      <c r="TFV170" s="205"/>
      <c r="TFW170" s="205"/>
      <c r="TFX170" s="205"/>
      <c r="TFY170" s="205"/>
      <c r="TFZ170" s="205"/>
      <c r="TGA170" s="205"/>
      <c r="TGB170" s="205"/>
      <c r="TGC170" s="205"/>
      <c r="TGD170" s="205"/>
      <c r="TGE170" s="205"/>
      <c r="TGF170" s="205"/>
      <c r="TGG170" s="205"/>
      <c r="TGH170" s="205"/>
      <c r="TGI170" s="205"/>
      <c r="TGJ170" s="205"/>
      <c r="TGK170" s="205"/>
      <c r="TGL170" s="205"/>
      <c r="TGM170" s="205"/>
      <c r="TGN170" s="205"/>
      <c r="TGO170" s="205"/>
      <c r="TGP170" s="205"/>
      <c r="TGQ170" s="205"/>
      <c r="TGR170" s="205"/>
      <c r="TGS170" s="205"/>
      <c r="TGT170" s="205"/>
      <c r="TGU170" s="205"/>
      <c r="TGV170" s="205"/>
      <c r="TGW170" s="205"/>
      <c r="TGX170" s="205"/>
      <c r="TGY170" s="205"/>
      <c r="TGZ170" s="205"/>
      <c r="THA170" s="205"/>
      <c r="THB170" s="205"/>
      <c r="THC170" s="205"/>
      <c r="THD170" s="205"/>
      <c r="THE170" s="205"/>
      <c r="THF170" s="205"/>
      <c r="THG170" s="205"/>
      <c r="THH170" s="205"/>
      <c r="THI170" s="205"/>
      <c r="THJ170" s="205"/>
      <c r="THK170" s="205"/>
      <c r="THL170" s="205"/>
      <c r="THM170" s="205"/>
      <c r="THN170" s="205"/>
      <c r="THO170" s="205"/>
      <c r="THP170" s="205"/>
      <c r="THQ170" s="205"/>
      <c r="THR170" s="205"/>
      <c r="THS170" s="205"/>
      <c r="THT170" s="205"/>
      <c r="THU170" s="205"/>
      <c r="THV170" s="205"/>
      <c r="THW170" s="205"/>
      <c r="THX170" s="205"/>
      <c r="THY170" s="205"/>
      <c r="THZ170" s="205"/>
      <c r="TIA170" s="205"/>
      <c r="TIB170" s="205"/>
      <c r="TIC170" s="205"/>
      <c r="TID170" s="205"/>
      <c r="TIE170" s="205"/>
      <c r="TIF170" s="205"/>
      <c r="TIG170" s="205"/>
      <c r="TIH170" s="205"/>
      <c r="TII170" s="205"/>
      <c r="TIJ170" s="205"/>
      <c r="TIK170" s="205"/>
      <c r="TIL170" s="205"/>
      <c r="TIM170" s="205"/>
      <c r="TIN170" s="205"/>
      <c r="TIO170" s="205"/>
      <c r="TIP170" s="205"/>
      <c r="TIQ170" s="205"/>
      <c r="TIR170" s="205"/>
      <c r="TIS170" s="205"/>
      <c r="TIT170" s="205"/>
      <c r="TIU170" s="205"/>
      <c r="TIV170" s="205"/>
      <c r="TIW170" s="205"/>
      <c r="TIX170" s="205"/>
      <c r="TIY170" s="205"/>
      <c r="TIZ170" s="205"/>
      <c r="TJA170" s="205"/>
      <c r="TJB170" s="205"/>
      <c r="TJC170" s="205"/>
      <c r="TJD170" s="205"/>
      <c r="TJE170" s="205"/>
      <c r="TJF170" s="205"/>
      <c r="TJG170" s="205"/>
      <c r="TJH170" s="205"/>
      <c r="TJI170" s="205"/>
      <c r="TJJ170" s="205"/>
      <c r="TJK170" s="205"/>
      <c r="TJL170" s="205"/>
      <c r="TJM170" s="205"/>
      <c r="TJN170" s="205"/>
      <c r="TJO170" s="205"/>
      <c r="TJP170" s="205"/>
      <c r="TJQ170" s="205"/>
      <c r="TJR170" s="205"/>
      <c r="TJS170" s="205"/>
      <c r="TJT170" s="205"/>
      <c r="TJU170" s="205"/>
      <c r="TJV170" s="205"/>
      <c r="TJW170" s="205"/>
      <c r="TJX170" s="205"/>
      <c r="TJY170" s="205"/>
      <c r="TJZ170" s="205"/>
      <c r="TKA170" s="205"/>
      <c r="TKB170" s="205"/>
      <c r="TKC170" s="205"/>
      <c r="TKD170" s="205"/>
      <c r="TKE170" s="205"/>
      <c r="TKF170" s="205"/>
      <c r="TKG170" s="205"/>
      <c r="TKH170" s="205"/>
      <c r="TKI170" s="205"/>
      <c r="TKJ170" s="205"/>
      <c r="TKK170" s="205"/>
      <c r="TKL170" s="205"/>
      <c r="TKM170" s="205"/>
      <c r="TKN170" s="205"/>
      <c r="TKO170" s="205"/>
      <c r="TKP170" s="205"/>
      <c r="TKQ170" s="205"/>
      <c r="TKR170" s="205"/>
      <c r="TKS170" s="205"/>
      <c r="TKT170" s="205"/>
      <c r="TKU170" s="205"/>
      <c r="TKV170" s="205"/>
      <c r="TKW170" s="205"/>
      <c r="TKX170" s="205"/>
      <c r="TKY170" s="205"/>
      <c r="TKZ170" s="205"/>
      <c r="TLA170" s="205"/>
      <c r="TLB170" s="205"/>
      <c r="TLC170" s="205"/>
      <c r="TLD170" s="205"/>
      <c r="TLE170" s="205"/>
      <c r="TLF170" s="205"/>
      <c r="TLG170" s="205"/>
      <c r="TLH170" s="205"/>
      <c r="TLI170" s="205"/>
      <c r="TLJ170" s="205"/>
      <c r="TLK170" s="205"/>
      <c r="TLL170" s="205"/>
      <c r="TLM170" s="205"/>
      <c r="TLN170" s="205"/>
      <c r="TLO170" s="205"/>
      <c r="TLP170" s="205"/>
      <c r="TLQ170" s="205"/>
      <c r="TLR170" s="205"/>
      <c r="TLS170" s="205"/>
      <c r="TLT170" s="205"/>
      <c r="TLU170" s="205"/>
      <c r="TLV170" s="205"/>
      <c r="TLW170" s="205"/>
      <c r="TLX170" s="205"/>
      <c r="TLY170" s="205"/>
      <c r="TLZ170" s="205"/>
      <c r="TMA170" s="205"/>
      <c r="TMB170" s="205"/>
      <c r="TMC170" s="205"/>
      <c r="TMD170" s="205"/>
      <c r="TME170" s="205"/>
      <c r="TMF170" s="205"/>
      <c r="TMG170" s="205"/>
      <c r="TMH170" s="205"/>
      <c r="TMI170" s="205"/>
      <c r="TMJ170" s="205"/>
      <c r="TMK170" s="205"/>
      <c r="TML170" s="205"/>
      <c r="TMM170" s="205"/>
      <c r="TMN170" s="205"/>
      <c r="TMO170" s="205"/>
      <c r="TMP170" s="205"/>
      <c r="TMQ170" s="205"/>
      <c r="TMR170" s="205"/>
      <c r="TMS170" s="205"/>
      <c r="TMT170" s="205"/>
      <c r="TMU170" s="205"/>
      <c r="TMV170" s="205"/>
      <c r="TMW170" s="205"/>
      <c r="TMX170" s="205"/>
      <c r="TMY170" s="205"/>
      <c r="TMZ170" s="205"/>
      <c r="TNA170" s="205"/>
      <c r="TNB170" s="205"/>
      <c r="TNC170" s="205"/>
      <c r="TND170" s="205"/>
      <c r="TNE170" s="205"/>
      <c r="TNF170" s="205"/>
      <c r="TNG170" s="205"/>
      <c r="TNH170" s="205"/>
      <c r="TNI170" s="205"/>
      <c r="TNJ170" s="205"/>
      <c r="TNK170" s="205"/>
      <c r="TNL170" s="205"/>
      <c r="TNM170" s="205"/>
      <c r="TNN170" s="205"/>
      <c r="TNO170" s="205"/>
      <c r="TNP170" s="205"/>
      <c r="TNQ170" s="205"/>
      <c r="TNR170" s="205"/>
      <c r="TNS170" s="205"/>
      <c r="TNT170" s="205"/>
      <c r="TNU170" s="205"/>
      <c r="TNV170" s="205"/>
      <c r="TNW170" s="205"/>
      <c r="TNX170" s="205"/>
      <c r="TNY170" s="205"/>
      <c r="TNZ170" s="205"/>
      <c r="TOA170" s="205"/>
      <c r="TOB170" s="205"/>
      <c r="TOC170" s="205"/>
      <c r="TOD170" s="205"/>
      <c r="TOE170" s="205"/>
      <c r="TOF170" s="205"/>
      <c r="TOG170" s="205"/>
      <c r="TOH170" s="205"/>
      <c r="TOI170" s="205"/>
      <c r="TOJ170" s="205"/>
      <c r="TOK170" s="205"/>
      <c r="TOL170" s="205"/>
      <c r="TOM170" s="205"/>
      <c r="TON170" s="205"/>
      <c r="TOO170" s="205"/>
      <c r="TOP170" s="205"/>
      <c r="TOQ170" s="205"/>
      <c r="TOR170" s="205"/>
      <c r="TOS170" s="205"/>
      <c r="TOT170" s="205"/>
      <c r="TOU170" s="205"/>
      <c r="TOV170" s="205"/>
      <c r="TOW170" s="205"/>
      <c r="TOX170" s="205"/>
      <c r="TOY170" s="205"/>
      <c r="TOZ170" s="205"/>
      <c r="TPA170" s="205"/>
      <c r="TPB170" s="205"/>
      <c r="TPC170" s="205"/>
      <c r="TPD170" s="205"/>
      <c r="TPE170" s="205"/>
      <c r="TPF170" s="205"/>
      <c r="TPG170" s="205"/>
      <c r="TPH170" s="205"/>
      <c r="TPI170" s="205"/>
      <c r="TPJ170" s="205"/>
      <c r="TPK170" s="205"/>
      <c r="TPL170" s="205"/>
      <c r="TPM170" s="205"/>
      <c r="TPN170" s="205"/>
      <c r="TPO170" s="205"/>
      <c r="TPP170" s="205"/>
      <c r="TPQ170" s="205"/>
      <c r="TPR170" s="205"/>
      <c r="TPS170" s="205"/>
      <c r="TPT170" s="205"/>
      <c r="TPU170" s="205"/>
      <c r="TPV170" s="205"/>
      <c r="TPW170" s="205"/>
      <c r="TPX170" s="205"/>
      <c r="TPY170" s="205"/>
      <c r="TPZ170" s="205"/>
      <c r="TQA170" s="205"/>
      <c r="TQB170" s="205"/>
      <c r="TQC170" s="205"/>
      <c r="TQD170" s="205"/>
      <c r="TQE170" s="205"/>
      <c r="TQF170" s="205"/>
      <c r="TQG170" s="205"/>
      <c r="TQH170" s="205"/>
      <c r="TQI170" s="205"/>
      <c r="TQJ170" s="205"/>
      <c r="TQK170" s="205"/>
      <c r="TQL170" s="205"/>
      <c r="TQM170" s="205"/>
      <c r="TQN170" s="205"/>
      <c r="TQO170" s="205"/>
      <c r="TQP170" s="205"/>
      <c r="TQQ170" s="205"/>
      <c r="TQR170" s="205"/>
      <c r="TQS170" s="205"/>
      <c r="TQT170" s="205"/>
      <c r="TQU170" s="205"/>
      <c r="TQV170" s="205"/>
      <c r="TQW170" s="205"/>
      <c r="TQX170" s="205"/>
      <c r="TQY170" s="205"/>
      <c r="TQZ170" s="205"/>
      <c r="TRA170" s="205"/>
      <c r="TRB170" s="205"/>
      <c r="TRC170" s="205"/>
      <c r="TRD170" s="205"/>
      <c r="TRE170" s="205"/>
      <c r="TRF170" s="205"/>
      <c r="TRG170" s="205"/>
      <c r="TRH170" s="205"/>
      <c r="TRI170" s="205"/>
      <c r="TRJ170" s="205"/>
      <c r="TRK170" s="205"/>
      <c r="TRL170" s="205"/>
      <c r="TRM170" s="205"/>
      <c r="TRN170" s="205"/>
      <c r="TRO170" s="205"/>
      <c r="TRP170" s="205"/>
      <c r="TRQ170" s="205"/>
      <c r="TRR170" s="205"/>
      <c r="TRS170" s="205"/>
      <c r="TRT170" s="205"/>
      <c r="TRU170" s="205"/>
      <c r="TRV170" s="205"/>
      <c r="TRW170" s="205"/>
      <c r="TRX170" s="205"/>
      <c r="TRY170" s="205"/>
      <c r="TRZ170" s="205"/>
      <c r="TSA170" s="205"/>
      <c r="TSB170" s="205"/>
      <c r="TSC170" s="205"/>
      <c r="TSD170" s="205"/>
      <c r="TSE170" s="205"/>
      <c r="TSF170" s="205"/>
      <c r="TSG170" s="205"/>
      <c r="TSH170" s="205"/>
      <c r="TSI170" s="205"/>
      <c r="TSJ170" s="205"/>
      <c r="TSK170" s="205"/>
      <c r="TSL170" s="205"/>
      <c r="TSM170" s="205"/>
      <c r="TSN170" s="205"/>
      <c r="TSO170" s="205"/>
      <c r="TSP170" s="205"/>
      <c r="TSQ170" s="205"/>
      <c r="TSR170" s="205"/>
      <c r="TSS170" s="205"/>
      <c r="TST170" s="205"/>
      <c r="TSU170" s="205"/>
      <c r="TSV170" s="205"/>
      <c r="TSW170" s="205"/>
      <c r="TSX170" s="205"/>
      <c r="TSY170" s="205"/>
      <c r="TSZ170" s="205"/>
      <c r="TTA170" s="205"/>
      <c r="TTB170" s="205"/>
      <c r="TTC170" s="205"/>
      <c r="TTD170" s="205"/>
      <c r="TTE170" s="205"/>
      <c r="TTF170" s="205"/>
      <c r="TTG170" s="205"/>
      <c r="TTH170" s="205"/>
      <c r="TTI170" s="205"/>
      <c r="TTJ170" s="205"/>
      <c r="TTK170" s="205"/>
      <c r="TTL170" s="205"/>
      <c r="TTM170" s="205"/>
      <c r="TTN170" s="205"/>
      <c r="TTO170" s="205"/>
      <c r="TTP170" s="205"/>
      <c r="TTQ170" s="205"/>
      <c r="TTR170" s="205"/>
      <c r="TTS170" s="205"/>
      <c r="TTT170" s="205"/>
      <c r="TTU170" s="205"/>
      <c r="TTV170" s="205"/>
      <c r="TTW170" s="205"/>
      <c r="TTX170" s="205"/>
      <c r="TTY170" s="205"/>
      <c r="TTZ170" s="205"/>
      <c r="TUA170" s="205"/>
      <c r="TUB170" s="205"/>
      <c r="TUC170" s="205"/>
      <c r="TUD170" s="205"/>
      <c r="TUE170" s="205"/>
      <c r="TUF170" s="205"/>
      <c r="TUG170" s="205"/>
      <c r="TUH170" s="205"/>
      <c r="TUI170" s="205"/>
      <c r="TUJ170" s="205"/>
      <c r="TUK170" s="205"/>
      <c r="TUL170" s="205"/>
      <c r="TUM170" s="205"/>
      <c r="TUN170" s="205"/>
      <c r="TUO170" s="205"/>
      <c r="TUP170" s="205"/>
      <c r="TUQ170" s="205"/>
      <c r="TUR170" s="205"/>
      <c r="TUS170" s="205"/>
      <c r="TUT170" s="205"/>
      <c r="TUU170" s="205"/>
      <c r="TUV170" s="205"/>
      <c r="TUW170" s="205"/>
      <c r="TUX170" s="205"/>
      <c r="TUY170" s="205"/>
      <c r="TUZ170" s="205"/>
      <c r="TVA170" s="205"/>
      <c r="TVB170" s="205"/>
      <c r="TVC170" s="205"/>
      <c r="TVD170" s="205"/>
      <c r="TVE170" s="205"/>
      <c r="TVF170" s="205"/>
      <c r="TVG170" s="205"/>
      <c r="TVH170" s="205"/>
      <c r="TVI170" s="205"/>
      <c r="TVJ170" s="205"/>
      <c r="TVK170" s="205"/>
      <c r="TVL170" s="205"/>
      <c r="TVM170" s="205"/>
      <c r="TVN170" s="205"/>
      <c r="TVO170" s="205"/>
      <c r="TVP170" s="205"/>
      <c r="TVQ170" s="205"/>
      <c r="TVR170" s="205"/>
      <c r="TVS170" s="205"/>
      <c r="TVT170" s="205"/>
      <c r="TVU170" s="205"/>
      <c r="TVV170" s="205"/>
      <c r="TVW170" s="205"/>
      <c r="TVX170" s="205"/>
      <c r="TVY170" s="205"/>
      <c r="TVZ170" s="205"/>
      <c r="TWA170" s="205"/>
      <c r="TWB170" s="205"/>
      <c r="TWC170" s="205"/>
      <c r="TWD170" s="205"/>
      <c r="TWE170" s="205"/>
      <c r="TWF170" s="205"/>
      <c r="TWG170" s="205"/>
      <c r="TWH170" s="205"/>
      <c r="TWI170" s="205"/>
      <c r="TWJ170" s="205"/>
      <c r="TWK170" s="205"/>
      <c r="TWL170" s="205"/>
      <c r="TWM170" s="205"/>
      <c r="TWN170" s="205"/>
      <c r="TWO170" s="205"/>
      <c r="TWP170" s="205"/>
      <c r="TWQ170" s="205"/>
      <c r="TWR170" s="205"/>
      <c r="TWS170" s="205"/>
      <c r="TWT170" s="205"/>
      <c r="TWU170" s="205"/>
      <c r="TWV170" s="205"/>
      <c r="TWW170" s="205"/>
      <c r="TWX170" s="205"/>
      <c r="TWY170" s="205"/>
      <c r="TWZ170" s="205"/>
      <c r="TXA170" s="205"/>
      <c r="TXB170" s="205"/>
      <c r="TXC170" s="205"/>
      <c r="TXD170" s="205"/>
      <c r="TXE170" s="205"/>
      <c r="TXF170" s="205"/>
      <c r="TXG170" s="205"/>
      <c r="TXH170" s="205"/>
      <c r="TXI170" s="205"/>
      <c r="TXJ170" s="205"/>
      <c r="TXK170" s="205"/>
      <c r="TXL170" s="205"/>
      <c r="TXM170" s="205"/>
      <c r="TXN170" s="205"/>
      <c r="TXO170" s="205"/>
      <c r="TXP170" s="205"/>
      <c r="TXQ170" s="205"/>
      <c r="TXR170" s="205"/>
      <c r="TXS170" s="205"/>
      <c r="TXT170" s="205"/>
      <c r="TXU170" s="205"/>
      <c r="TXV170" s="205"/>
      <c r="TXW170" s="205"/>
      <c r="TXX170" s="205"/>
      <c r="TXY170" s="205"/>
      <c r="TXZ170" s="205"/>
      <c r="TYA170" s="205"/>
      <c r="TYB170" s="205"/>
      <c r="TYC170" s="205"/>
      <c r="TYD170" s="205"/>
      <c r="TYE170" s="205"/>
      <c r="TYF170" s="205"/>
      <c r="TYG170" s="205"/>
      <c r="TYH170" s="205"/>
      <c r="TYI170" s="205"/>
      <c r="TYJ170" s="205"/>
      <c r="TYK170" s="205"/>
      <c r="TYL170" s="205"/>
      <c r="TYM170" s="205"/>
      <c r="TYN170" s="205"/>
      <c r="TYO170" s="205"/>
      <c r="TYP170" s="205"/>
      <c r="TYQ170" s="205"/>
      <c r="TYR170" s="205"/>
      <c r="TYS170" s="205"/>
      <c r="TYT170" s="205"/>
      <c r="TYU170" s="205"/>
      <c r="TYV170" s="205"/>
      <c r="TYW170" s="205"/>
      <c r="TYX170" s="205"/>
      <c r="TYY170" s="205"/>
      <c r="TYZ170" s="205"/>
      <c r="TZA170" s="205"/>
      <c r="TZB170" s="205"/>
      <c r="TZC170" s="205"/>
      <c r="TZD170" s="205"/>
      <c r="TZE170" s="205"/>
      <c r="TZF170" s="205"/>
      <c r="TZG170" s="205"/>
      <c r="TZH170" s="205"/>
      <c r="TZI170" s="205"/>
      <c r="TZJ170" s="205"/>
      <c r="TZK170" s="205"/>
      <c r="TZL170" s="205"/>
      <c r="TZM170" s="205"/>
      <c r="TZN170" s="205"/>
      <c r="TZO170" s="205"/>
      <c r="TZP170" s="205"/>
      <c r="TZQ170" s="205"/>
      <c r="TZR170" s="205"/>
      <c r="TZS170" s="205"/>
      <c r="TZT170" s="205"/>
      <c r="TZU170" s="205"/>
      <c r="TZV170" s="205"/>
      <c r="TZW170" s="205"/>
      <c r="TZX170" s="205"/>
      <c r="TZY170" s="205"/>
      <c r="TZZ170" s="205"/>
      <c r="UAA170" s="205"/>
      <c r="UAB170" s="205"/>
      <c r="UAC170" s="205"/>
      <c r="UAD170" s="205"/>
      <c r="UAE170" s="205"/>
      <c r="UAF170" s="205"/>
      <c r="UAG170" s="205"/>
      <c r="UAH170" s="205"/>
      <c r="UAI170" s="205"/>
      <c r="UAJ170" s="205"/>
      <c r="UAK170" s="205"/>
      <c r="UAL170" s="205"/>
      <c r="UAM170" s="205"/>
      <c r="UAN170" s="205"/>
      <c r="UAO170" s="205"/>
      <c r="UAP170" s="205"/>
      <c r="UAQ170" s="205"/>
      <c r="UAR170" s="205"/>
      <c r="UAS170" s="205"/>
      <c r="UAT170" s="205"/>
      <c r="UAU170" s="205"/>
      <c r="UAV170" s="205"/>
      <c r="UAW170" s="205"/>
      <c r="UAX170" s="205"/>
      <c r="UAY170" s="205"/>
      <c r="UAZ170" s="205"/>
      <c r="UBA170" s="205"/>
      <c r="UBB170" s="205"/>
      <c r="UBC170" s="205"/>
      <c r="UBD170" s="205"/>
      <c r="UBE170" s="205"/>
      <c r="UBF170" s="205"/>
      <c r="UBG170" s="205"/>
      <c r="UBH170" s="205"/>
      <c r="UBI170" s="205"/>
      <c r="UBJ170" s="205"/>
      <c r="UBK170" s="205"/>
      <c r="UBL170" s="205"/>
      <c r="UBM170" s="205"/>
      <c r="UBN170" s="205"/>
      <c r="UBO170" s="205"/>
      <c r="UBP170" s="205"/>
      <c r="UBQ170" s="205"/>
      <c r="UBR170" s="205"/>
      <c r="UBS170" s="205"/>
      <c r="UBT170" s="205"/>
      <c r="UBU170" s="205"/>
      <c r="UBV170" s="205"/>
      <c r="UBW170" s="205"/>
      <c r="UBX170" s="205"/>
      <c r="UBY170" s="205"/>
      <c r="UBZ170" s="205"/>
      <c r="UCA170" s="205"/>
      <c r="UCB170" s="205"/>
      <c r="UCC170" s="205"/>
      <c r="UCD170" s="205"/>
      <c r="UCE170" s="205"/>
      <c r="UCF170" s="205"/>
      <c r="UCG170" s="205"/>
      <c r="UCH170" s="205"/>
      <c r="UCI170" s="205"/>
      <c r="UCJ170" s="205"/>
      <c r="UCK170" s="205"/>
      <c r="UCL170" s="205"/>
      <c r="UCM170" s="205"/>
      <c r="UCN170" s="205"/>
      <c r="UCO170" s="205"/>
      <c r="UCP170" s="205"/>
      <c r="UCQ170" s="205"/>
      <c r="UCR170" s="205"/>
      <c r="UCS170" s="205"/>
      <c r="UCT170" s="205"/>
      <c r="UCU170" s="205"/>
      <c r="UCV170" s="205"/>
      <c r="UCW170" s="205"/>
      <c r="UCX170" s="205"/>
      <c r="UCY170" s="205"/>
      <c r="UCZ170" s="205"/>
      <c r="UDA170" s="205"/>
      <c r="UDB170" s="205"/>
      <c r="UDC170" s="205"/>
      <c r="UDD170" s="205"/>
      <c r="UDE170" s="205"/>
      <c r="UDF170" s="205"/>
      <c r="UDG170" s="205"/>
      <c r="UDH170" s="205"/>
      <c r="UDI170" s="205"/>
      <c r="UDJ170" s="205"/>
      <c r="UDK170" s="205"/>
      <c r="UDL170" s="205"/>
      <c r="UDM170" s="205"/>
      <c r="UDN170" s="205"/>
      <c r="UDO170" s="205"/>
      <c r="UDP170" s="205"/>
      <c r="UDQ170" s="205"/>
      <c r="UDR170" s="205"/>
      <c r="UDS170" s="205"/>
      <c r="UDT170" s="205"/>
      <c r="UDU170" s="205"/>
      <c r="UDV170" s="205"/>
      <c r="UDW170" s="205"/>
      <c r="UDX170" s="205"/>
      <c r="UDY170" s="205"/>
      <c r="UDZ170" s="205"/>
      <c r="UEA170" s="205"/>
      <c r="UEB170" s="205"/>
      <c r="UEC170" s="205"/>
      <c r="UED170" s="205"/>
      <c r="UEE170" s="205"/>
      <c r="UEF170" s="205"/>
      <c r="UEG170" s="205"/>
      <c r="UEH170" s="205"/>
      <c r="UEI170" s="205"/>
      <c r="UEJ170" s="205"/>
      <c r="UEK170" s="205"/>
      <c r="UEL170" s="205"/>
      <c r="UEM170" s="205"/>
      <c r="UEN170" s="205"/>
      <c r="UEO170" s="205"/>
      <c r="UEP170" s="205"/>
      <c r="UEQ170" s="205"/>
      <c r="UER170" s="205"/>
      <c r="UES170" s="205"/>
      <c r="UET170" s="205"/>
      <c r="UEU170" s="205"/>
      <c r="UEV170" s="205"/>
      <c r="UEW170" s="205"/>
      <c r="UEX170" s="205"/>
      <c r="UEY170" s="205"/>
      <c r="UEZ170" s="205"/>
      <c r="UFA170" s="205"/>
      <c r="UFB170" s="205"/>
      <c r="UFC170" s="205"/>
      <c r="UFD170" s="205"/>
      <c r="UFE170" s="205"/>
      <c r="UFF170" s="205"/>
      <c r="UFG170" s="205"/>
      <c r="UFH170" s="205"/>
      <c r="UFI170" s="205"/>
      <c r="UFJ170" s="205"/>
      <c r="UFK170" s="205"/>
      <c r="UFL170" s="205"/>
      <c r="UFM170" s="205"/>
      <c r="UFN170" s="205"/>
      <c r="UFO170" s="205"/>
      <c r="UFP170" s="205"/>
      <c r="UFQ170" s="205"/>
      <c r="UFR170" s="205"/>
      <c r="UFS170" s="205"/>
      <c r="UFT170" s="205"/>
      <c r="UFU170" s="205"/>
      <c r="UFV170" s="205"/>
      <c r="UFW170" s="205"/>
      <c r="UFX170" s="205"/>
      <c r="UFY170" s="205"/>
      <c r="UFZ170" s="205"/>
      <c r="UGA170" s="205"/>
      <c r="UGB170" s="205"/>
      <c r="UGC170" s="205"/>
      <c r="UGD170" s="205"/>
      <c r="UGE170" s="205"/>
      <c r="UGF170" s="205"/>
      <c r="UGG170" s="205"/>
      <c r="UGH170" s="205"/>
      <c r="UGI170" s="205"/>
      <c r="UGJ170" s="205"/>
      <c r="UGK170" s="205"/>
      <c r="UGL170" s="205"/>
      <c r="UGM170" s="205"/>
      <c r="UGN170" s="205"/>
      <c r="UGO170" s="205"/>
      <c r="UGP170" s="205"/>
      <c r="UGQ170" s="205"/>
      <c r="UGR170" s="205"/>
      <c r="UGS170" s="205"/>
      <c r="UGT170" s="205"/>
      <c r="UGU170" s="205"/>
      <c r="UGV170" s="205"/>
      <c r="UGW170" s="205"/>
      <c r="UGX170" s="205"/>
      <c r="UGY170" s="205"/>
      <c r="UGZ170" s="205"/>
      <c r="UHA170" s="205"/>
      <c r="UHB170" s="205"/>
      <c r="UHC170" s="205"/>
      <c r="UHD170" s="205"/>
      <c r="UHE170" s="205"/>
      <c r="UHF170" s="205"/>
      <c r="UHG170" s="205"/>
      <c r="UHH170" s="205"/>
      <c r="UHI170" s="205"/>
      <c r="UHJ170" s="205"/>
      <c r="UHK170" s="205"/>
      <c r="UHL170" s="205"/>
      <c r="UHM170" s="205"/>
      <c r="UHN170" s="205"/>
      <c r="UHO170" s="205"/>
      <c r="UHP170" s="205"/>
      <c r="UHQ170" s="205"/>
      <c r="UHR170" s="205"/>
      <c r="UHS170" s="205"/>
      <c r="UHT170" s="205"/>
      <c r="UHU170" s="205"/>
      <c r="UHV170" s="205"/>
      <c r="UHW170" s="205"/>
      <c r="UHX170" s="205"/>
      <c r="UHY170" s="205"/>
      <c r="UHZ170" s="205"/>
      <c r="UIA170" s="205"/>
      <c r="UIB170" s="205"/>
      <c r="UIC170" s="205"/>
      <c r="UID170" s="205"/>
      <c r="UIE170" s="205"/>
      <c r="UIF170" s="205"/>
      <c r="UIG170" s="205"/>
      <c r="UIH170" s="205"/>
      <c r="UII170" s="205"/>
      <c r="UIJ170" s="205"/>
      <c r="UIK170" s="205"/>
      <c r="UIL170" s="205"/>
      <c r="UIM170" s="205"/>
      <c r="UIN170" s="205"/>
      <c r="UIO170" s="205"/>
      <c r="UIP170" s="205"/>
      <c r="UIQ170" s="205"/>
      <c r="UIR170" s="205"/>
      <c r="UIS170" s="205"/>
      <c r="UIT170" s="205"/>
      <c r="UIU170" s="205"/>
      <c r="UIV170" s="205"/>
      <c r="UIW170" s="205"/>
      <c r="UIX170" s="205"/>
      <c r="UIY170" s="205"/>
      <c r="UIZ170" s="205"/>
      <c r="UJA170" s="205"/>
      <c r="UJB170" s="205"/>
      <c r="UJC170" s="205"/>
      <c r="UJD170" s="205"/>
      <c r="UJE170" s="205"/>
      <c r="UJF170" s="205"/>
      <c r="UJG170" s="205"/>
      <c r="UJH170" s="205"/>
      <c r="UJI170" s="205"/>
      <c r="UJJ170" s="205"/>
      <c r="UJK170" s="205"/>
      <c r="UJL170" s="205"/>
      <c r="UJM170" s="205"/>
      <c r="UJN170" s="205"/>
      <c r="UJO170" s="205"/>
      <c r="UJP170" s="205"/>
      <c r="UJQ170" s="205"/>
      <c r="UJR170" s="205"/>
      <c r="UJS170" s="205"/>
      <c r="UJT170" s="205"/>
      <c r="UJU170" s="205"/>
      <c r="UJV170" s="205"/>
      <c r="UJW170" s="205"/>
      <c r="UJX170" s="205"/>
      <c r="UJY170" s="205"/>
      <c r="UJZ170" s="205"/>
      <c r="UKA170" s="205"/>
      <c r="UKB170" s="205"/>
      <c r="UKC170" s="205"/>
      <c r="UKD170" s="205"/>
      <c r="UKE170" s="205"/>
      <c r="UKF170" s="205"/>
      <c r="UKG170" s="205"/>
      <c r="UKH170" s="205"/>
      <c r="UKI170" s="205"/>
      <c r="UKJ170" s="205"/>
      <c r="UKK170" s="205"/>
      <c r="UKL170" s="205"/>
      <c r="UKM170" s="205"/>
      <c r="UKN170" s="205"/>
      <c r="UKO170" s="205"/>
      <c r="UKP170" s="205"/>
      <c r="UKQ170" s="205"/>
      <c r="UKR170" s="205"/>
      <c r="UKS170" s="205"/>
      <c r="UKT170" s="205"/>
      <c r="UKU170" s="205"/>
      <c r="UKV170" s="205"/>
      <c r="UKW170" s="205"/>
      <c r="UKX170" s="205"/>
      <c r="UKY170" s="205"/>
      <c r="UKZ170" s="205"/>
      <c r="ULA170" s="205"/>
      <c r="ULB170" s="205"/>
      <c r="ULC170" s="205"/>
      <c r="ULD170" s="205"/>
      <c r="ULE170" s="205"/>
      <c r="ULF170" s="205"/>
      <c r="ULG170" s="205"/>
      <c r="ULH170" s="205"/>
      <c r="ULI170" s="205"/>
      <c r="ULJ170" s="205"/>
      <c r="ULK170" s="205"/>
      <c r="ULL170" s="205"/>
      <c r="ULM170" s="205"/>
      <c r="ULN170" s="205"/>
      <c r="ULO170" s="205"/>
      <c r="ULP170" s="205"/>
      <c r="ULQ170" s="205"/>
      <c r="ULR170" s="205"/>
      <c r="ULS170" s="205"/>
      <c r="ULT170" s="205"/>
      <c r="ULU170" s="205"/>
      <c r="ULV170" s="205"/>
      <c r="ULW170" s="205"/>
      <c r="ULX170" s="205"/>
      <c r="ULY170" s="205"/>
      <c r="ULZ170" s="205"/>
      <c r="UMA170" s="205"/>
      <c r="UMB170" s="205"/>
      <c r="UMC170" s="205"/>
      <c r="UMD170" s="205"/>
      <c r="UME170" s="205"/>
      <c r="UMF170" s="205"/>
      <c r="UMG170" s="205"/>
      <c r="UMH170" s="205"/>
      <c r="UMI170" s="205"/>
      <c r="UMJ170" s="205"/>
      <c r="UMK170" s="205"/>
      <c r="UML170" s="205"/>
      <c r="UMM170" s="205"/>
      <c r="UMN170" s="205"/>
      <c r="UMO170" s="205"/>
      <c r="UMP170" s="205"/>
      <c r="UMQ170" s="205"/>
      <c r="UMR170" s="205"/>
      <c r="UMS170" s="205"/>
      <c r="UMT170" s="205"/>
      <c r="UMU170" s="205"/>
      <c r="UMV170" s="205"/>
      <c r="UMW170" s="205"/>
      <c r="UMX170" s="205"/>
      <c r="UMY170" s="205"/>
      <c r="UMZ170" s="205"/>
      <c r="UNA170" s="205"/>
      <c r="UNB170" s="205"/>
      <c r="UNC170" s="205"/>
      <c r="UND170" s="205"/>
      <c r="UNE170" s="205"/>
      <c r="UNF170" s="205"/>
      <c r="UNG170" s="205"/>
      <c r="UNH170" s="205"/>
      <c r="UNI170" s="205"/>
      <c r="UNJ170" s="205"/>
      <c r="UNK170" s="205"/>
      <c r="UNL170" s="205"/>
      <c r="UNM170" s="205"/>
      <c r="UNN170" s="205"/>
      <c r="UNO170" s="205"/>
      <c r="UNP170" s="205"/>
      <c r="UNQ170" s="205"/>
      <c r="UNR170" s="205"/>
      <c r="UNS170" s="205"/>
      <c r="UNT170" s="205"/>
      <c r="UNU170" s="205"/>
      <c r="UNV170" s="205"/>
      <c r="UNW170" s="205"/>
      <c r="UNX170" s="205"/>
      <c r="UNY170" s="205"/>
      <c r="UNZ170" s="205"/>
      <c r="UOA170" s="205"/>
      <c r="UOB170" s="205"/>
      <c r="UOC170" s="205"/>
      <c r="UOD170" s="205"/>
      <c r="UOE170" s="205"/>
      <c r="UOF170" s="205"/>
      <c r="UOG170" s="205"/>
      <c r="UOH170" s="205"/>
      <c r="UOI170" s="205"/>
      <c r="UOJ170" s="205"/>
      <c r="UOK170" s="205"/>
      <c r="UOL170" s="205"/>
      <c r="UOM170" s="205"/>
      <c r="UON170" s="205"/>
      <c r="UOO170" s="205"/>
      <c r="UOP170" s="205"/>
      <c r="UOQ170" s="205"/>
      <c r="UOR170" s="205"/>
      <c r="UOS170" s="205"/>
      <c r="UOT170" s="205"/>
      <c r="UOU170" s="205"/>
      <c r="UOV170" s="205"/>
      <c r="UOW170" s="205"/>
      <c r="UOX170" s="205"/>
      <c r="UOY170" s="205"/>
      <c r="UOZ170" s="205"/>
      <c r="UPA170" s="205"/>
      <c r="UPB170" s="205"/>
      <c r="UPC170" s="205"/>
      <c r="UPD170" s="205"/>
      <c r="UPE170" s="205"/>
      <c r="UPF170" s="205"/>
      <c r="UPG170" s="205"/>
      <c r="UPH170" s="205"/>
      <c r="UPI170" s="205"/>
      <c r="UPJ170" s="205"/>
      <c r="UPK170" s="205"/>
      <c r="UPL170" s="205"/>
      <c r="UPM170" s="205"/>
      <c r="UPN170" s="205"/>
      <c r="UPO170" s="205"/>
      <c r="UPP170" s="205"/>
      <c r="UPQ170" s="205"/>
      <c r="UPR170" s="205"/>
      <c r="UPS170" s="205"/>
      <c r="UPT170" s="205"/>
      <c r="UPU170" s="205"/>
      <c r="UPV170" s="205"/>
      <c r="UPW170" s="205"/>
      <c r="UPX170" s="205"/>
      <c r="UPY170" s="205"/>
      <c r="UPZ170" s="205"/>
      <c r="UQA170" s="205"/>
      <c r="UQB170" s="205"/>
      <c r="UQC170" s="205"/>
      <c r="UQD170" s="205"/>
      <c r="UQE170" s="205"/>
      <c r="UQF170" s="205"/>
      <c r="UQG170" s="205"/>
      <c r="UQH170" s="205"/>
      <c r="UQI170" s="205"/>
      <c r="UQJ170" s="205"/>
      <c r="UQK170" s="205"/>
      <c r="UQL170" s="205"/>
      <c r="UQM170" s="205"/>
      <c r="UQN170" s="205"/>
      <c r="UQO170" s="205"/>
      <c r="UQP170" s="205"/>
      <c r="UQQ170" s="205"/>
      <c r="UQR170" s="205"/>
      <c r="UQS170" s="205"/>
      <c r="UQT170" s="205"/>
      <c r="UQU170" s="205"/>
      <c r="UQV170" s="205"/>
      <c r="UQW170" s="205"/>
      <c r="UQX170" s="205"/>
      <c r="UQY170" s="205"/>
      <c r="UQZ170" s="205"/>
      <c r="URA170" s="205"/>
      <c r="URB170" s="205"/>
      <c r="URC170" s="205"/>
      <c r="URD170" s="205"/>
      <c r="URE170" s="205"/>
      <c r="URF170" s="205"/>
      <c r="URG170" s="205"/>
      <c r="URH170" s="205"/>
      <c r="URI170" s="205"/>
      <c r="URJ170" s="205"/>
      <c r="URK170" s="205"/>
      <c r="URL170" s="205"/>
      <c r="URM170" s="205"/>
      <c r="URN170" s="205"/>
      <c r="URO170" s="205"/>
      <c r="URP170" s="205"/>
      <c r="URQ170" s="205"/>
      <c r="URR170" s="205"/>
      <c r="URS170" s="205"/>
      <c r="URT170" s="205"/>
      <c r="URU170" s="205"/>
      <c r="URV170" s="205"/>
      <c r="URW170" s="205"/>
      <c r="URX170" s="205"/>
      <c r="URY170" s="205"/>
      <c r="URZ170" s="205"/>
      <c r="USA170" s="205"/>
      <c r="USB170" s="205"/>
      <c r="USC170" s="205"/>
      <c r="USD170" s="205"/>
      <c r="USE170" s="205"/>
      <c r="USF170" s="205"/>
      <c r="USG170" s="205"/>
      <c r="USH170" s="205"/>
      <c r="USI170" s="205"/>
      <c r="USJ170" s="205"/>
      <c r="USK170" s="205"/>
      <c r="USL170" s="205"/>
      <c r="USM170" s="205"/>
      <c r="USN170" s="205"/>
      <c r="USO170" s="205"/>
      <c r="USP170" s="205"/>
      <c r="USQ170" s="205"/>
      <c r="USR170" s="205"/>
      <c r="USS170" s="205"/>
      <c r="UST170" s="205"/>
      <c r="USU170" s="205"/>
      <c r="USV170" s="205"/>
      <c r="USW170" s="205"/>
      <c r="USX170" s="205"/>
      <c r="USY170" s="205"/>
      <c r="USZ170" s="205"/>
      <c r="UTA170" s="205"/>
      <c r="UTB170" s="205"/>
      <c r="UTC170" s="205"/>
      <c r="UTD170" s="205"/>
      <c r="UTE170" s="205"/>
      <c r="UTF170" s="205"/>
      <c r="UTG170" s="205"/>
      <c r="UTH170" s="205"/>
      <c r="UTI170" s="205"/>
      <c r="UTJ170" s="205"/>
      <c r="UTK170" s="205"/>
      <c r="UTL170" s="205"/>
      <c r="UTM170" s="205"/>
      <c r="UTN170" s="205"/>
      <c r="UTO170" s="205"/>
      <c r="UTP170" s="205"/>
      <c r="UTQ170" s="205"/>
      <c r="UTR170" s="205"/>
      <c r="UTS170" s="205"/>
      <c r="UTT170" s="205"/>
      <c r="UTU170" s="205"/>
      <c r="UTV170" s="205"/>
      <c r="UTW170" s="205"/>
      <c r="UTX170" s="205"/>
      <c r="UTY170" s="205"/>
      <c r="UTZ170" s="205"/>
      <c r="UUA170" s="205"/>
      <c r="UUB170" s="205"/>
      <c r="UUC170" s="205"/>
      <c r="UUD170" s="205"/>
      <c r="UUE170" s="205"/>
      <c r="UUF170" s="205"/>
      <c r="UUG170" s="205"/>
      <c r="UUH170" s="205"/>
      <c r="UUI170" s="205"/>
      <c r="UUJ170" s="205"/>
      <c r="UUK170" s="205"/>
      <c r="UUL170" s="205"/>
      <c r="UUM170" s="205"/>
      <c r="UUN170" s="205"/>
      <c r="UUO170" s="205"/>
      <c r="UUP170" s="205"/>
      <c r="UUQ170" s="205"/>
      <c r="UUR170" s="205"/>
      <c r="UUS170" s="205"/>
      <c r="UUT170" s="205"/>
      <c r="UUU170" s="205"/>
      <c r="UUV170" s="205"/>
      <c r="UUW170" s="205"/>
      <c r="UUX170" s="205"/>
      <c r="UUY170" s="205"/>
      <c r="UUZ170" s="205"/>
      <c r="UVA170" s="205"/>
      <c r="UVB170" s="205"/>
      <c r="UVC170" s="205"/>
      <c r="UVD170" s="205"/>
      <c r="UVE170" s="205"/>
      <c r="UVF170" s="205"/>
      <c r="UVG170" s="205"/>
      <c r="UVH170" s="205"/>
      <c r="UVI170" s="205"/>
      <c r="UVJ170" s="205"/>
      <c r="UVK170" s="205"/>
      <c r="UVL170" s="205"/>
      <c r="UVM170" s="205"/>
      <c r="UVN170" s="205"/>
      <c r="UVO170" s="205"/>
      <c r="UVP170" s="205"/>
      <c r="UVQ170" s="205"/>
      <c r="UVR170" s="205"/>
      <c r="UVS170" s="205"/>
      <c r="UVT170" s="205"/>
      <c r="UVU170" s="205"/>
      <c r="UVV170" s="205"/>
      <c r="UVW170" s="205"/>
      <c r="UVX170" s="205"/>
      <c r="UVY170" s="205"/>
      <c r="UVZ170" s="205"/>
      <c r="UWA170" s="205"/>
      <c r="UWB170" s="205"/>
      <c r="UWC170" s="205"/>
      <c r="UWD170" s="205"/>
      <c r="UWE170" s="205"/>
      <c r="UWF170" s="205"/>
      <c r="UWG170" s="205"/>
      <c r="UWH170" s="205"/>
      <c r="UWI170" s="205"/>
      <c r="UWJ170" s="205"/>
      <c r="UWK170" s="205"/>
      <c r="UWL170" s="205"/>
      <c r="UWM170" s="205"/>
      <c r="UWN170" s="205"/>
      <c r="UWO170" s="205"/>
      <c r="UWP170" s="205"/>
      <c r="UWQ170" s="205"/>
      <c r="UWR170" s="205"/>
      <c r="UWS170" s="205"/>
      <c r="UWT170" s="205"/>
      <c r="UWU170" s="205"/>
      <c r="UWV170" s="205"/>
      <c r="UWW170" s="205"/>
      <c r="UWX170" s="205"/>
      <c r="UWY170" s="205"/>
      <c r="UWZ170" s="205"/>
      <c r="UXA170" s="205"/>
      <c r="UXB170" s="205"/>
      <c r="UXC170" s="205"/>
      <c r="UXD170" s="205"/>
      <c r="UXE170" s="205"/>
      <c r="UXF170" s="205"/>
      <c r="UXG170" s="205"/>
      <c r="UXH170" s="205"/>
      <c r="UXI170" s="205"/>
      <c r="UXJ170" s="205"/>
      <c r="UXK170" s="205"/>
      <c r="UXL170" s="205"/>
      <c r="UXM170" s="205"/>
      <c r="UXN170" s="205"/>
      <c r="UXO170" s="205"/>
      <c r="UXP170" s="205"/>
      <c r="UXQ170" s="205"/>
      <c r="UXR170" s="205"/>
      <c r="UXS170" s="205"/>
      <c r="UXT170" s="205"/>
      <c r="UXU170" s="205"/>
      <c r="UXV170" s="205"/>
      <c r="UXW170" s="205"/>
      <c r="UXX170" s="205"/>
      <c r="UXY170" s="205"/>
      <c r="UXZ170" s="205"/>
      <c r="UYA170" s="205"/>
      <c r="UYB170" s="205"/>
      <c r="UYC170" s="205"/>
      <c r="UYD170" s="205"/>
      <c r="UYE170" s="205"/>
      <c r="UYF170" s="205"/>
      <c r="UYG170" s="205"/>
      <c r="UYH170" s="205"/>
      <c r="UYI170" s="205"/>
      <c r="UYJ170" s="205"/>
      <c r="UYK170" s="205"/>
      <c r="UYL170" s="205"/>
      <c r="UYM170" s="205"/>
      <c r="UYN170" s="205"/>
      <c r="UYO170" s="205"/>
      <c r="UYP170" s="205"/>
      <c r="UYQ170" s="205"/>
      <c r="UYR170" s="205"/>
      <c r="UYS170" s="205"/>
      <c r="UYT170" s="205"/>
      <c r="UYU170" s="205"/>
      <c r="UYV170" s="205"/>
      <c r="UYW170" s="205"/>
      <c r="UYX170" s="205"/>
      <c r="UYY170" s="205"/>
      <c r="UYZ170" s="205"/>
      <c r="UZA170" s="205"/>
      <c r="UZB170" s="205"/>
      <c r="UZC170" s="205"/>
      <c r="UZD170" s="205"/>
      <c r="UZE170" s="205"/>
      <c r="UZF170" s="205"/>
      <c r="UZG170" s="205"/>
      <c r="UZH170" s="205"/>
      <c r="UZI170" s="205"/>
      <c r="UZJ170" s="205"/>
      <c r="UZK170" s="205"/>
      <c r="UZL170" s="205"/>
      <c r="UZM170" s="205"/>
      <c r="UZN170" s="205"/>
      <c r="UZO170" s="205"/>
      <c r="UZP170" s="205"/>
      <c r="UZQ170" s="205"/>
      <c r="UZR170" s="205"/>
      <c r="UZS170" s="205"/>
      <c r="UZT170" s="205"/>
      <c r="UZU170" s="205"/>
      <c r="UZV170" s="205"/>
      <c r="UZW170" s="205"/>
      <c r="UZX170" s="205"/>
      <c r="UZY170" s="205"/>
      <c r="UZZ170" s="205"/>
      <c r="VAA170" s="205"/>
      <c r="VAB170" s="205"/>
      <c r="VAC170" s="205"/>
      <c r="VAD170" s="205"/>
      <c r="VAE170" s="205"/>
      <c r="VAF170" s="205"/>
      <c r="VAG170" s="205"/>
      <c r="VAH170" s="205"/>
      <c r="VAI170" s="205"/>
      <c r="VAJ170" s="205"/>
      <c r="VAK170" s="205"/>
      <c r="VAL170" s="205"/>
      <c r="VAM170" s="205"/>
      <c r="VAN170" s="205"/>
      <c r="VAO170" s="205"/>
      <c r="VAP170" s="205"/>
      <c r="VAQ170" s="205"/>
      <c r="VAR170" s="205"/>
      <c r="VAS170" s="205"/>
      <c r="VAT170" s="205"/>
      <c r="VAU170" s="205"/>
      <c r="VAV170" s="205"/>
      <c r="VAW170" s="205"/>
      <c r="VAX170" s="205"/>
      <c r="VAY170" s="205"/>
      <c r="VAZ170" s="205"/>
      <c r="VBA170" s="205"/>
      <c r="VBB170" s="205"/>
      <c r="VBC170" s="205"/>
      <c r="VBD170" s="205"/>
      <c r="VBE170" s="205"/>
      <c r="VBF170" s="205"/>
      <c r="VBG170" s="205"/>
      <c r="VBH170" s="205"/>
      <c r="VBI170" s="205"/>
      <c r="VBJ170" s="205"/>
      <c r="VBK170" s="205"/>
      <c r="VBL170" s="205"/>
      <c r="VBM170" s="205"/>
      <c r="VBN170" s="205"/>
      <c r="VBO170" s="205"/>
      <c r="VBP170" s="205"/>
      <c r="VBQ170" s="205"/>
      <c r="VBR170" s="205"/>
      <c r="VBS170" s="205"/>
      <c r="VBT170" s="205"/>
      <c r="VBU170" s="205"/>
      <c r="VBV170" s="205"/>
      <c r="VBW170" s="205"/>
      <c r="VBX170" s="205"/>
      <c r="VBY170" s="205"/>
      <c r="VBZ170" s="205"/>
      <c r="VCA170" s="205"/>
      <c r="VCB170" s="205"/>
      <c r="VCC170" s="205"/>
      <c r="VCD170" s="205"/>
      <c r="VCE170" s="205"/>
      <c r="VCF170" s="205"/>
      <c r="VCG170" s="205"/>
      <c r="VCH170" s="205"/>
      <c r="VCI170" s="205"/>
      <c r="VCJ170" s="205"/>
      <c r="VCK170" s="205"/>
      <c r="VCL170" s="205"/>
      <c r="VCM170" s="205"/>
      <c r="VCN170" s="205"/>
      <c r="VCO170" s="205"/>
      <c r="VCP170" s="205"/>
      <c r="VCQ170" s="205"/>
      <c r="VCR170" s="205"/>
      <c r="VCS170" s="205"/>
      <c r="VCT170" s="205"/>
      <c r="VCU170" s="205"/>
      <c r="VCV170" s="205"/>
      <c r="VCW170" s="205"/>
      <c r="VCX170" s="205"/>
      <c r="VCY170" s="205"/>
      <c r="VCZ170" s="205"/>
      <c r="VDA170" s="205"/>
      <c r="VDB170" s="205"/>
      <c r="VDC170" s="205"/>
      <c r="VDD170" s="205"/>
      <c r="VDE170" s="205"/>
      <c r="VDF170" s="205"/>
      <c r="VDG170" s="205"/>
      <c r="VDH170" s="205"/>
      <c r="VDI170" s="205"/>
      <c r="VDJ170" s="205"/>
      <c r="VDK170" s="205"/>
      <c r="VDL170" s="205"/>
      <c r="VDM170" s="205"/>
      <c r="VDN170" s="205"/>
      <c r="VDO170" s="205"/>
      <c r="VDP170" s="205"/>
      <c r="VDQ170" s="205"/>
      <c r="VDR170" s="205"/>
      <c r="VDS170" s="205"/>
      <c r="VDT170" s="205"/>
      <c r="VDU170" s="205"/>
      <c r="VDV170" s="205"/>
      <c r="VDW170" s="205"/>
      <c r="VDX170" s="205"/>
      <c r="VDY170" s="205"/>
      <c r="VDZ170" s="205"/>
      <c r="VEA170" s="205"/>
      <c r="VEB170" s="205"/>
      <c r="VEC170" s="205"/>
      <c r="VED170" s="205"/>
      <c r="VEE170" s="205"/>
      <c r="VEF170" s="205"/>
      <c r="VEG170" s="205"/>
      <c r="VEH170" s="205"/>
      <c r="VEI170" s="205"/>
      <c r="VEJ170" s="205"/>
      <c r="VEK170" s="205"/>
      <c r="VEL170" s="205"/>
      <c r="VEM170" s="205"/>
      <c r="VEN170" s="205"/>
      <c r="VEO170" s="205"/>
      <c r="VEP170" s="205"/>
      <c r="VEQ170" s="205"/>
      <c r="VER170" s="205"/>
      <c r="VES170" s="205"/>
      <c r="VET170" s="205"/>
      <c r="VEU170" s="205"/>
      <c r="VEV170" s="205"/>
      <c r="VEW170" s="205"/>
      <c r="VEX170" s="205"/>
      <c r="VEY170" s="205"/>
      <c r="VEZ170" s="205"/>
      <c r="VFA170" s="205"/>
      <c r="VFB170" s="205"/>
      <c r="VFC170" s="205"/>
      <c r="VFD170" s="205"/>
      <c r="VFE170" s="205"/>
      <c r="VFF170" s="205"/>
      <c r="VFG170" s="205"/>
      <c r="VFH170" s="205"/>
      <c r="VFI170" s="205"/>
      <c r="VFJ170" s="205"/>
      <c r="VFK170" s="205"/>
      <c r="VFL170" s="205"/>
      <c r="VFM170" s="205"/>
      <c r="VFN170" s="205"/>
      <c r="VFO170" s="205"/>
      <c r="VFP170" s="205"/>
      <c r="VFQ170" s="205"/>
      <c r="VFR170" s="205"/>
      <c r="VFS170" s="205"/>
      <c r="VFT170" s="205"/>
      <c r="VFU170" s="205"/>
      <c r="VFV170" s="205"/>
      <c r="VFW170" s="205"/>
      <c r="VFX170" s="205"/>
      <c r="VFY170" s="205"/>
      <c r="VFZ170" s="205"/>
      <c r="VGA170" s="205"/>
      <c r="VGB170" s="205"/>
      <c r="VGC170" s="205"/>
      <c r="VGD170" s="205"/>
      <c r="VGE170" s="205"/>
      <c r="VGF170" s="205"/>
      <c r="VGG170" s="205"/>
      <c r="VGH170" s="205"/>
      <c r="VGI170" s="205"/>
      <c r="VGJ170" s="205"/>
      <c r="VGK170" s="205"/>
      <c r="VGL170" s="205"/>
      <c r="VGM170" s="205"/>
      <c r="VGN170" s="205"/>
      <c r="VGO170" s="205"/>
      <c r="VGP170" s="205"/>
      <c r="VGQ170" s="205"/>
      <c r="VGR170" s="205"/>
      <c r="VGS170" s="205"/>
      <c r="VGT170" s="205"/>
      <c r="VGU170" s="205"/>
      <c r="VGV170" s="205"/>
      <c r="VGW170" s="205"/>
      <c r="VGX170" s="205"/>
      <c r="VGY170" s="205"/>
      <c r="VGZ170" s="205"/>
      <c r="VHA170" s="205"/>
      <c r="VHB170" s="205"/>
      <c r="VHC170" s="205"/>
      <c r="VHD170" s="205"/>
      <c r="VHE170" s="205"/>
      <c r="VHF170" s="205"/>
      <c r="VHG170" s="205"/>
      <c r="VHH170" s="205"/>
      <c r="VHI170" s="205"/>
      <c r="VHJ170" s="205"/>
      <c r="VHK170" s="205"/>
      <c r="VHL170" s="205"/>
      <c r="VHM170" s="205"/>
      <c r="VHN170" s="205"/>
      <c r="VHO170" s="205"/>
      <c r="VHP170" s="205"/>
      <c r="VHQ170" s="205"/>
      <c r="VHR170" s="205"/>
      <c r="VHS170" s="205"/>
      <c r="VHT170" s="205"/>
      <c r="VHU170" s="205"/>
      <c r="VHV170" s="205"/>
      <c r="VHW170" s="205"/>
      <c r="VHX170" s="205"/>
      <c r="VHY170" s="205"/>
      <c r="VHZ170" s="205"/>
      <c r="VIA170" s="205"/>
      <c r="VIB170" s="205"/>
      <c r="VIC170" s="205"/>
      <c r="VID170" s="205"/>
      <c r="VIE170" s="205"/>
      <c r="VIF170" s="205"/>
      <c r="VIG170" s="205"/>
      <c r="VIH170" s="205"/>
      <c r="VII170" s="205"/>
      <c r="VIJ170" s="205"/>
      <c r="VIK170" s="205"/>
      <c r="VIL170" s="205"/>
      <c r="VIM170" s="205"/>
      <c r="VIN170" s="205"/>
      <c r="VIO170" s="205"/>
      <c r="VIP170" s="205"/>
      <c r="VIQ170" s="205"/>
      <c r="VIR170" s="205"/>
      <c r="VIS170" s="205"/>
      <c r="VIT170" s="205"/>
      <c r="VIU170" s="205"/>
      <c r="VIV170" s="205"/>
      <c r="VIW170" s="205"/>
      <c r="VIX170" s="205"/>
      <c r="VIY170" s="205"/>
      <c r="VIZ170" s="205"/>
      <c r="VJA170" s="205"/>
      <c r="VJB170" s="205"/>
      <c r="VJC170" s="205"/>
      <c r="VJD170" s="205"/>
      <c r="VJE170" s="205"/>
      <c r="VJF170" s="205"/>
      <c r="VJG170" s="205"/>
      <c r="VJH170" s="205"/>
      <c r="VJI170" s="205"/>
      <c r="VJJ170" s="205"/>
      <c r="VJK170" s="205"/>
      <c r="VJL170" s="205"/>
      <c r="VJM170" s="205"/>
      <c r="VJN170" s="205"/>
      <c r="VJO170" s="205"/>
      <c r="VJP170" s="205"/>
      <c r="VJQ170" s="205"/>
      <c r="VJR170" s="205"/>
      <c r="VJS170" s="205"/>
      <c r="VJT170" s="205"/>
      <c r="VJU170" s="205"/>
      <c r="VJV170" s="205"/>
      <c r="VJW170" s="205"/>
      <c r="VJX170" s="205"/>
      <c r="VJY170" s="205"/>
      <c r="VJZ170" s="205"/>
      <c r="VKA170" s="205"/>
      <c r="VKB170" s="205"/>
      <c r="VKC170" s="205"/>
      <c r="VKD170" s="205"/>
      <c r="VKE170" s="205"/>
      <c r="VKF170" s="205"/>
      <c r="VKG170" s="205"/>
      <c r="VKH170" s="205"/>
      <c r="VKI170" s="205"/>
      <c r="VKJ170" s="205"/>
      <c r="VKK170" s="205"/>
      <c r="VKL170" s="205"/>
      <c r="VKM170" s="205"/>
      <c r="VKN170" s="205"/>
      <c r="VKO170" s="205"/>
      <c r="VKP170" s="205"/>
      <c r="VKQ170" s="205"/>
      <c r="VKR170" s="205"/>
      <c r="VKS170" s="205"/>
      <c r="VKT170" s="205"/>
      <c r="VKU170" s="205"/>
      <c r="VKV170" s="205"/>
      <c r="VKW170" s="205"/>
      <c r="VKX170" s="205"/>
      <c r="VKY170" s="205"/>
      <c r="VKZ170" s="205"/>
      <c r="VLA170" s="205"/>
      <c r="VLB170" s="205"/>
      <c r="VLC170" s="205"/>
      <c r="VLD170" s="205"/>
      <c r="VLE170" s="205"/>
      <c r="VLF170" s="205"/>
      <c r="VLG170" s="205"/>
      <c r="VLH170" s="205"/>
      <c r="VLI170" s="205"/>
      <c r="VLJ170" s="205"/>
      <c r="VLK170" s="205"/>
      <c r="VLL170" s="205"/>
      <c r="VLM170" s="205"/>
      <c r="VLN170" s="205"/>
      <c r="VLO170" s="205"/>
      <c r="VLP170" s="205"/>
      <c r="VLQ170" s="205"/>
      <c r="VLR170" s="205"/>
      <c r="VLS170" s="205"/>
      <c r="VLT170" s="205"/>
      <c r="VLU170" s="205"/>
      <c r="VLV170" s="205"/>
      <c r="VLW170" s="205"/>
      <c r="VLX170" s="205"/>
      <c r="VLY170" s="205"/>
      <c r="VLZ170" s="205"/>
      <c r="VMA170" s="205"/>
      <c r="VMB170" s="205"/>
      <c r="VMC170" s="205"/>
      <c r="VMD170" s="205"/>
      <c r="VME170" s="205"/>
      <c r="VMF170" s="205"/>
      <c r="VMG170" s="205"/>
      <c r="VMH170" s="205"/>
      <c r="VMI170" s="205"/>
      <c r="VMJ170" s="205"/>
      <c r="VMK170" s="205"/>
      <c r="VML170" s="205"/>
      <c r="VMM170" s="205"/>
      <c r="VMN170" s="205"/>
      <c r="VMO170" s="205"/>
      <c r="VMP170" s="205"/>
      <c r="VMQ170" s="205"/>
      <c r="VMR170" s="205"/>
      <c r="VMS170" s="205"/>
      <c r="VMT170" s="205"/>
      <c r="VMU170" s="205"/>
      <c r="VMV170" s="205"/>
      <c r="VMW170" s="205"/>
      <c r="VMX170" s="205"/>
      <c r="VMY170" s="205"/>
      <c r="VMZ170" s="205"/>
      <c r="VNA170" s="205"/>
      <c r="VNB170" s="205"/>
      <c r="VNC170" s="205"/>
      <c r="VND170" s="205"/>
      <c r="VNE170" s="205"/>
      <c r="VNF170" s="205"/>
      <c r="VNG170" s="205"/>
      <c r="VNH170" s="205"/>
      <c r="VNI170" s="205"/>
      <c r="VNJ170" s="205"/>
      <c r="VNK170" s="205"/>
      <c r="VNL170" s="205"/>
      <c r="VNM170" s="205"/>
      <c r="VNN170" s="205"/>
      <c r="VNO170" s="205"/>
      <c r="VNP170" s="205"/>
      <c r="VNQ170" s="205"/>
      <c r="VNR170" s="205"/>
      <c r="VNS170" s="205"/>
      <c r="VNT170" s="205"/>
      <c r="VNU170" s="205"/>
      <c r="VNV170" s="205"/>
      <c r="VNW170" s="205"/>
      <c r="VNX170" s="205"/>
      <c r="VNY170" s="205"/>
      <c r="VNZ170" s="205"/>
      <c r="VOA170" s="205"/>
      <c r="VOB170" s="205"/>
      <c r="VOC170" s="205"/>
      <c r="VOD170" s="205"/>
      <c r="VOE170" s="205"/>
      <c r="VOF170" s="205"/>
      <c r="VOG170" s="205"/>
      <c r="VOH170" s="205"/>
      <c r="VOI170" s="205"/>
      <c r="VOJ170" s="205"/>
      <c r="VOK170" s="205"/>
      <c r="VOL170" s="205"/>
      <c r="VOM170" s="205"/>
      <c r="VON170" s="205"/>
      <c r="VOO170" s="205"/>
      <c r="VOP170" s="205"/>
      <c r="VOQ170" s="205"/>
      <c r="VOR170" s="205"/>
      <c r="VOS170" s="205"/>
      <c r="VOT170" s="205"/>
      <c r="VOU170" s="205"/>
      <c r="VOV170" s="205"/>
      <c r="VOW170" s="205"/>
      <c r="VOX170" s="205"/>
      <c r="VOY170" s="205"/>
      <c r="VOZ170" s="205"/>
      <c r="VPA170" s="205"/>
      <c r="VPB170" s="205"/>
      <c r="VPC170" s="205"/>
      <c r="VPD170" s="205"/>
      <c r="VPE170" s="205"/>
      <c r="VPF170" s="205"/>
      <c r="VPG170" s="205"/>
      <c r="VPH170" s="205"/>
      <c r="VPI170" s="205"/>
      <c r="VPJ170" s="205"/>
      <c r="VPK170" s="205"/>
      <c r="VPL170" s="205"/>
      <c r="VPM170" s="205"/>
      <c r="VPN170" s="205"/>
      <c r="VPO170" s="205"/>
      <c r="VPP170" s="205"/>
      <c r="VPQ170" s="205"/>
      <c r="VPR170" s="205"/>
      <c r="VPS170" s="205"/>
      <c r="VPT170" s="205"/>
      <c r="VPU170" s="205"/>
      <c r="VPV170" s="205"/>
      <c r="VPW170" s="205"/>
      <c r="VPX170" s="205"/>
      <c r="VPY170" s="205"/>
      <c r="VPZ170" s="205"/>
      <c r="VQA170" s="205"/>
      <c r="VQB170" s="205"/>
      <c r="VQC170" s="205"/>
      <c r="VQD170" s="205"/>
      <c r="VQE170" s="205"/>
      <c r="VQF170" s="205"/>
      <c r="VQG170" s="205"/>
      <c r="VQH170" s="205"/>
      <c r="VQI170" s="205"/>
      <c r="VQJ170" s="205"/>
      <c r="VQK170" s="205"/>
      <c r="VQL170" s="205"/>
      <c r="VQM170" s="205"/>
      <c r="VQN170" s="205"/>
      <c r="VQO170" s="205"/>
      <c r="VQP170" s="205"/>
      <c r="VQQ170" s="205"/>
      <c r="VQR170" s="205"/>
      <c r="VQS170" s="205"/>
      <c r="VQT170" s="205"/>
      <c r="VQU170" s="205"/>
      <c r="VQV170" s="205"/>
      <c r="VQW170" s="205"/>
      <c r="VQX170" s="205"/>
      <c r="VQY170" s="205"/>
      <c r="VQZ170" s="205"/>
      <c r="VRA170" s="205"/>
      <c r="VRB170" s="205"/>
      <c r="VRC170" s="205"/>
      <c r="VRD170" s="205"/>
      <c r="VRE170" s="205"/>
      <c r="VRF170" s="205"/>
      <c r="VRG170" s="205"/>
      <c r="VRH170" s="205"/>
      <c r="VRI170" s="205"/>
      <c r="VRJ170" s="205"/>
      <c r="VRK170" s="205"/>
      <c r="VRL170" s="205"/>
      <c r="VRM170" s="205"/>
      <c r="VRN170" s="205"/>
      <c r="VRO170" s="205"/>
      <c r="VRP170" s="205"/>
      <c r="VRQ170" s="205"/>
      <c r="VRR170" s="205"/>
      <c r="VRS170" s="205"/>
      <c r="VRT170" s="205"/>
      <c r="VRU170" s="205"/>
      <c r="VRV170" s="205"/>
      <c r="VRW170" s="205"/>
      <c r="VRX170" s="205"/>
      <c r="VRY170" s="205"/>
      <c r="VRZ170" s="205"/>
      <c r="VSA170" s="205"/>
      <c r="VSB170" s="205"/>
      <c r="VSC170" s="205"/>
      <c r="VSD170" s="205"/>
      <c r="VSE170" s="205"/>
      <c r="VSF170" s="205"/>
      <c r="VSG170" s="205"/>
      <c r="VSH170" s="205"/>
      <c r="VSI170" s="205"/>
      <c r="VSJ170" s="205"/>
      <c r="VSK170" s="205"/>
      <c r="VSL170" s="205"/>
      <c r="VSM170" s="205"/>
      <c r="VSN170" s="205"/>
      <c r="VSO170" s="205"/>
      <c r="VSP170" s="205"/>
      <c r="VSQ170" s="205"/>
      <c r="VSR170" s="205"/>
      <c r="VSS170" s="205"/>
      <c r="VST170" s="205"/>
      <c r="VSU170" s="205"/>
      <c r="VSV170" s="205"/>
      <c r="VSW170" s="205"/>
      <c r="VSX170" s="205"/>
      <c r="VSY170" s="205"/>
      <c r="VSZ170" s="205"/>
      <c r="VTA170" s="205"/>
      <c r="VTB170" s="205"/>
      <c r="VTC170" s="205"/>
      <c r="VTD170" s="205"/>
      <c r="VTE170" s="205"/>
      <c r="VTF170" s="205"/>
      <c r="VTG170" s="205"/>
      <c r="VTH170" s="205"/>
      <c r="VTI170" s="205"/>
      <c r="VTJ170" s="205"/>
      <c r="VTK170" s="205"/>
      <c r="VTL170" s="205"/>
      <c r="VTM170" s="205"/>
      <c r="VTN170" s="205"/>
      <c r="VTO170" s="205"/>
      <c r="VTP170" s="205"/>
      <c r="VTQ170" s="205"/>
      <c r="VTR170" s="205"/>
      <c r="VTS170" s="205"/>
      <c r="VTT170" s="205"/>
      <c r="VTU170" s="205"/>
      <c r="VTV170" s="205"/>
      <c r="VTW170" s="205"/>
      <c r="VTX170" s="205"/>
      <c r="VTY170" s="205"/>
      <c r="VTZ170" s="205"/>
      <c r="VUA170" s="205"/>
      <c r="VUB170" s="205"/>
      <c r="VUC170" s="205"/>
      <c r="VUD170" s="205"/>
      <c r="VUE170" s="205"/>
      <c r="VUF170" s="205"/>
      <c r="VUG170" s="205"/>
      <c r="VUH170" s="205"/>
      <c r="VUI170" s="205"/>
      <c r="VUJ170" s="205"/>
      <c r="VUK170" s="205"/>
      <c r="VUL170" s="205"/>
      <c r="VUM170" s="205"/>
      <c r="VUN170" s="205"/>
      <c r="VUO170" s="205"/>
      <c r="VUP170" s="205"/>
      <c r="VUQ170" s="205"/>
      <c r="VUR170" s="205"/>
      <c r="VUS170" s="205"/>
      <c r="VUT170" s="205"/>
      <c r="VUU170" s="205"/>
      <c r="VUV170" s="205"/>
      <c r="VUW170" s="205"/>
      <c r="VUX170" s="205"/>
      <c r="VUY170" s="205"/>
      <c r="VUZ170" s="205"/>
      <c r="VVA170" s="205"/>
      <c r="VVB170" s="205"/>
      <c r="VVC170" s="205"/>
      <c r="VVD170" s="205"/>
      <c r="VVE170" s="205"/>
      <c r="VVF170" s="205"/>
      <c r="VVG170" s="205"/>
      <c r="VVH170" s="205"/>
      <c r="VVI170" s="205"/>
      <c r="VVJ170" s="205"/>
      <c r="VVK170" s="205"/>
      <c r="VVL170" s="205"/>
      <c r="VVM170" s="205"/>
      <c r="VVN170" s="205"/>
      <c r="VVO170" s="205"/>
      <c r="VVP170" s="205"/>
      <c r="VVQ170" s="205"/>
      <c r="VVR170" s="205"/>
      <c r="VVS170" s="205"/>
      <c r="VVT170" s="205"/>
      <c r="VVU170" s="205"/>
      <c r="VVV170" s="205"/>
      <c r="VVW170" s="205"/>
      <c r="VVX170" s="205"/>
      <c r="VVY170" s="205"/>
      <c r="VVZ170" s="205"/>
      <c r="VWA170" s="205"/>
      <c r="VWB170" s="205"/>
      <c r="VWC170" s="205"/>
      <c r="VWD170" s="205"/>
      <c r="VWE170" s="205"/>
      <c r="VWF170" s="205"/>
      <c r="VWG170" s="205"/>
      <c r="VWH170" s="205"/>
      <c r="VWI170" s="205"/>
      <c r="VWJ170" s="205"/>
      <c r="VWK170" s="205"/>
      <c r="VWL170" s="205"/>
      <c r="VWM170" s="205"/>
      <c r="VWN170" s="205"/>
      <c r="VWO170" s="205"/>
      <c r="VWP170" s="205"/>
      <c r="VWQ170" s="205"/>
      <c r="VWR170" s="205"/>
      <c r="VWS170" s="205"/>
      <c r="VWT170" s="205"/>
      <c r="VWU170" s="205"/>
      <c r="VWV170" s="205"/>
      <c r="VWW170" s="205"/>
      <c r="VWX170" s="205"/>
      <c r="VWY170" s="205"/>
      <c r="VWZ170" s="205"/>
      <c r="VXA170" s="205"/>
      <c r="VXB170" s="205"/>
      <c r="VXC170" s="205"/>
      <c r="VXD170" s="205"/>
      <c r="VXE170" s="205"/>
      <c r="VXF170" s="205"/>
      <c r="VXG170" s="205"/>
      <c r="VXH170" s="205"/>
      <c r="VXI170" s="205"/>
      <c r="VXJ170" s="205"/>
      <c r="VXK170" s="205"/>
      <c r="VXL170" s="205"/>
      <c r="VXM170" s="205"/>
      <c r="VXN170" s="205"/>
      <c r="VXO170" s="205"/>
      <c r="VXP170" s="205"/>
      <c r="VXQ170" s="205"/>
      <c r="VXR170" s="205"/>
      <c r="VXS170" s="205"/>
      <c r="VXT170" s="205"/>
      <c r="VXU170" s="205"/>
      <c r="VXV170" s="205"/>
      <c r="VXW170" s="205"/>
      <c r="VXX170" s="205"/>
      <c r="VXY170" s="205"/>
      <c r="VXZ170" s="205"/>
      <c r="VYA170" s="205"/>
      <c r="VYB170" s="205"/>
      <c r="VYC170" s="205"/>
      <c r="VYD170" s="205"/>
      <c r="VYE170" s="205"/>
      <c r="VYF170" s="205"/>
      <c r="VYG170" s="205"/>
      <c r="VYH170" s="205"/>
      <c r="VYI170" s="205"/>
      <c r="VYJ170" s="205"/>
      <c r="VYK170" s="205"/>
      <c r="VYL170" s="205"/>
      <c r="VYM170" s="205"/>
      <c r="VYN170" s="205"/>
      <c r="VYO170" s="205"/>
      <c r="VYP170" s="205"/>
      <c r="VYQ170" s="205"/>
      <c r="VYR170" s="205"/>
      <c r="VYS170" s="205"/>
      <c r="VYT170" s="205"/>
      <c r="VYU170" s="205"/>
      <c r="VYV170" s="205"/>
      <c r="VYW170" s="205"/>
      <c r="VYX170" s="205"/>
      <c r="VYY170" s="205"/>
      <c r="VYZ170" s="205"/>
      <c r="VZA170" s="205"/>
      <c r="VZB170" s="205"/>
      <c r="VZC170" s="205"/>
      <c r="VZD170" s="205"/>
      <c r="VZE170" s="205"/>
      <c r="VZF170" s="205"/>
      <c r="VZG170" s="205"/>
      <c r="VZH170" s="205"/>
      <c r="VZI170" s="205"/>
      <c r="VZJ170" s="205"/>
      <c r="VZK170" s="205"/>
      <c r="VZL170" s="205"/>
      <c r="VZM170" s="205"/>
      <c r="VZN170" s="205"/>
      <c r="VZO170" s="205"/>
      <c r="VZP170" s="205"/>
      <c r="VZQ170" s="205"/>
      <c r="VZR170" s="205"/>
      <c r="VZS170" s="205"/>
      <c r="VZT170" s="205"/>
      <c r="VZU170" s="205"/>
      <c r="VZV170" s="205"/>
      <c r="VZW170" s="205"/>
      <c r="VZX170" s="205"/>
      <c r="VZY170" s="205"/>
      <c r="VZZ170" s="205"/>
      <c r="WAA170" s="205"/>
      <c r="WAB170" s="205"/>
      <c r="WAC170" s="205"/>
      <c r="WAD170" s="205"/>
      <c r="WAE170" s="205"/>
      <c r="WAF170" s="205"/>
      <c r="WAG170" s="205"/>
      <c r="WAH170" s="205"/>
      <c r="WAI170" s="205"/>
      <c r="WAJ170" s="205"/>
      <c r="WAK170" s="205"/>
      <c r="WAL170" s="205"/>
      <c r="WAM170" s="205"/>
      <c r="WAN170" s="205"/>
      <c r="WAO170" s="205"/>
      <c r="WAP170" s="205"/>
      <c r="WAQ170" s="205"/>
      <c r="WAR170" s="205"/>
      <c r="WAS170" s="205"/>
      <c r="WAT170" s="205"/>
      <c r="WAU170" s="205"/>
      <c r="WAV170" s="205"/>
      <c r="WAW170" s="205"/>
      <c r="WAX170" s="205"/>
      <c r="WAY170" s="205"/>
      <c r="WAZ170" s="205"/>
      <c r="WBA170" s="205"/>
      <c r="WBB170" s="205"/>
      <c r="WBC170" s="205"/>
      <c r="WBD170" s="205"/>
      <c r="WBE170" s="205"/>
      <c r="WBF170" s="205"/>
      <c r="WBG170" s="205"/>
      <c r="WBH170" s="205"/>
      <c r="WBI170" s="205"/>
      <c r="WBJ170" s="205"/>
      <c r="WBK170" s="205"/>
      <c r="WBL170" s="205"/>
      <c r="WBM170" s="205"/>
      <c r="WBN170" s="205"/>
      <c r="WBO170" s="205"/>
      <c r="WBP170" s="205"/>
      <c r="WBQ170" s="205"/>
      <c r="WBR170" s="205"/>
      <c r="WBS170" s="205"/>
      <c r="WBT170" s="205"/>
      <c r="WBU170" s="205"/>
      <c r="WBV170" s="205"/>
      <c r="WBW170" s="205"/>
      <c r="WBX170" s="205"/>
      <c r="WBY170" s="205"/>
      <c r="WBZ170" s="205"/>
      <c r="WCA170" s="205"/>
      <c r="WCB170" s="205"/>
      <c r="WCC170" s="205"/>
      <c r="WCD170" s="205"/>
      <c r="WCE170" s="205"/>
      <c r="WCF170" s="205"/>
      <c r="WCG170" s="205"/>
      <c r="WCH170" s="205"/>
      <c r="WCI170" s="205"/>
      <c r="WCJ170" s="205"/>
      <c r="WCK170" s="205"/>
      <c r="WCL170" s="205"/>
      <c r="WCM170" s="205"/>
      <c r="WCN170" s="205"/>
      <c r="WCO170" s="205"/>
      <c r="WCP170" s="205"/>
      <c r="WCQ170" s="205"/>
      <c r="WCR170" s="205"/>
      <c r="WCS170" s="205"/>
      <c r="WCT170" s="205"/>
      <c r="WCU170" s="205"/>
      <c r="WCV170" s="205"/>
      <c r="WCW170" s="205"/>
      <c r="WCX170" s="205"/>
      <c r="WCY170" s="205"/>
      <c r="WCZ170" s="205"/>
      <c r="WDA170" s="205"/>
      <c r="WDB170" s="205"/>
      <c r="WDC170" s="205"/>
      <c r="WDD170" s="205"/>
      <c r="WDE170" s="205"/>
      <c r="WDF170" s="205"/>
      <c r="WDG170" s="205"/>
      <c r="WDH170" s="205"/>
      <c r="WDI170" s="205"/>
      <c r="WDJ170" s="205"/>
      <c r="WDK170" s="205"/>
      <c r="WDL170" s="205"/>
      <c r="WDM170" s="205"/>
      <c r="WDN170" s="205"/>
      <c r="WDO170" s="205"/>
      <c r="WDP170" s="205"/>
      <c r="WDQ170" s="205"/>
      <c r="WDR170" s="205"/>
      <c r="WDS170" s="205"/>
      <c r="WDT170" s="205"/>
      <c r="WDU170" s="205"/>
      <c r="WDV170" s="205"/>
      <c r="WDW170" s="205"/>
      <c r="WDX170" s="205"/>
      <c r="WDY170" s="205"/>
      <c r="WDZ170" s="205"/>
      <c r="WEA170" s="205"/>
      <c r="WEB170" s="205"/>
      <c r="WEC170" s="205"/>
      <c r="WED170" s="205"/>
      <c r="WEE170" s="205"/>
      <c r="WEF170" s="205"/>
      <c r="WEG170" s="205"/>
      <c r="WEH170" s="205"/>
      <c r="WEI170" s="205"/>
      <c r="WEJ170" s="205"/>
      <c r="WEK170" s="205"/>
      <c r="WEL170" s="205"/>
      <c r="WEM170" s="205"/>
      <c r="WEN170" s="205"/>
      <c r="WEO170" s="205"/>
      <c r="WEP170" s="205"/>
      <c r="WEQ170" s="205"/>
      <c r="WER170" s="205"/>
      <c r="WES170" s="205"/>
      <c r="WET170" s="205"/>
      <c r="WEU170" s="205"/>
      <c r="WEV170" s="205"/>
      <c r="WEW170" s="205"/>
      <c r="WEX170" s="205"/>
      <c r="WEY170" s="205"/>
      <c r="WEZ170" s="205"/>
      <c r="WFA170" s="205"/>
      <c r="WFB170" s="205"/>
      <c r="WFC170" s="205"/>
      <c r="WFD170" s="205"/>
      <c r="WFE170" s="205"/>
      <c r="WFF170" s="205"/>
      <c r="WFG170" s="205"/>
      <c r="WFH170" s="205"/>
      <c r="WFI170" s="205"/>
      <c r="WFJ170" s="205"/>
      <c r="WFK170" s="205"/>
      <c r="WFL170" s="205"/>
      <c r="WFM170" s="205"/>
      <c r="WFN170" s="205"/>
      <c r="WFO170" s="205"/>
      <c r="WFP170" s="205"/>
      <c r="WFQ170" s="205"/>
      <c r="WFR170" s="205"/>
      <c r="WFS170" s="205"/>
      <c r="WFT170" s="205"/>
      <c r="WFU170" s="205"/>
      <c r="WFV170" s="205"/>
      <c r="WFW170" s="205"/>
      <c r="WFX170" s="205"/>
      <c r="WFY170" s="205"/>
      <c r="WFZ170" s="205"/>
      <c r="WGA170" s="205"/>
      <c r="WGB170" s="205"/>
      <c r="WGC170" s="205"/>
      <c r="WGD170" s="205"/>
      <c r="WGE170" s="205"/>
      <c r="WGF170" s="205"/>
      <c r="WGG170" s="205"/>
      <c r="WGH170" s="205"/>
      <c r="WGI170" s="205"/>
      <c r="WGJ170" s="205"/>
      <c r="WGK170" s="205"/>
      <c r="WGL170" s="205"/>
      <c r="WGM170" s="205"/>
      <c r="WGN170" s="205"/>
      <c r="WGO170" s="205"/>
      <c r="WGP170" s="205"/>
      <c r="WGQ170" s="205"/>
      <c r="WGR170" s="205"/>
      <c r="WGS170" s="205"/>
      <c r="WGT170" s="205"/>
      <c r="WGU170" s="205"/>
      <c r="WGV170" s="205"/>
      <c r="WGW170" s="205"/>
      <c r="WGX170" s="205"/>
      <c r="WGY170" s="205"/>
      <c r="WGZ170" s="205"/>
      <c r="WHA170" s="205"/>
      <c r="WHB170" s="205"/>
      <c r="WHC170" s="205"/>
      <c r="WHD170" s="205"/>
      <c r="WHE170" s="205"/>
      <c r="WHF170" s="205"/>
      <c r="WHG170" s="205"/>
      <c r="WHH170" s="205"/>
      <c r="WHI170" s="205"/>
      <c r="WHJ170" s="205"/>
      <c r="WHK170" s="205"/>
      <c r="WHL170" s="205"/>
      <c r="WHM170" s="205"/>
      <c r="WHN170" s="205"/>
      <c r="WHO170" s="205"/>
      <c r="WHP170" s="205"/>
      <c r="WHQ170" s="205"/>
      <c r="WHR170" s="205"/>
      <c r="WHS170" s="205"/>
      <c r="WHT170" s="205"/>
      <c r="WHU170" s="205"/>
      <c r="WHV170" s="205"/>
      <c r="WHW170" s="205"/>
      <c r="WHX170" s="205"/>
      <c r="WHY170" s="205"/>
      <c r="WHZ170" s="205"/>
      <c r="WIA170" s="205"/>
      <c r="WIB170" s="205"/>
      <c r="WIC170" s="205"/>
      <c r="WID170" s="205"/>
      <c r="WIE170" s="205"/>
      <c r="WIF170" s="205"/>
      <c r="WIG170" s="205"/>
      <c r="WIH170" s="205"/>
      <c r="WII170" s="205"/>
      <c r="WIJ170" s="205"/>
      <c r="WIK170" s="205"/>
      <c r="WIL170" s="205"/>
      <c r="WIM170" s="205"/>
      <c r="WIN170" s="205"/>
      <c r="WIO170" s="205"/>
      <c r="WIP170" s="205"/>
      <c r="WIQ170" s="205"/>
      <c r="WIR170" s="205"/>
      <c r="WIS170" s="205"/>
      <c r="WIT170" s="205"/>
      <c r="WIU170" s="205"/>
      <c r="WIV170" s="205"/>
      <c r="WIW170" s="205"/>
      <c r="WIX170" s="205"/>
      <c r="WIY170" s="205"/>
      <c r="WIZ170" s="205"/>
      <c r="WJA170" s="205"/>
      <c r="WJB170" s="205"/>
      <c r="WJC170" s="205"/>
      <c r="WJD170" s="205"/>
      <c r="WJE170" s="205"/>
      <c r="WJF170" s="205"/>
      <c r="WJG170" s="205"/>
      <c r="WJH170" s="205"/>
      <c r="WJI170" s="205"/>
      <c r="WJJ170" s="205"/>
      <c r="WJK170" s="205"/>
      <c r="WJL170" s="205"/>
      <c r="WJM170" s="205"/>
      <c r="WJN170" s="205"/>
      <c r="WJO170" s="205"/>
      <c r="WJP170" s="205"/>
      <c r="WJQ170" s="205"/>
      <c r="WJR170" s="205"/>
      <c r="WJS170" s="205"/>
      <c r="WJT170" s="205"/>
      <c r="WJU170" s="205"/>
      <c r="WJV170" s="205"/>
      <c r="WJW170" s="205"/>
      <c r="WJX170" s="205"/>
      <c r="WJY170" s="205"/>
      <c r="WJZ170" s="205"/>
      <c r="WKA170" s="205"/>
      <c r="WKB170" s="205"/>
      <c r="WKC170" s="205"/>
      <c r="WKD170" s="205"/>
      <c r="WKE170" s="205"/>
      <c r="WKF170" s="205"/>
      <c r="WKG170" s="205"/>
      <c r="WKH170" s="205"/>
      <c r="WKI170" s="205"/>
      <c r="WKJ170" s="205"/>
      <c r="WKK170" s="205"/>
      <c r="WKL170" s="205"/>
      <c r="WKM170" s="205"/>
      <c r="WKN170" s="205"/>
      <c r="WKO170" s="205"/>
      <c r="WKP170" s="205"/>
      <c r="WKQ170" s="205"/>
      <c r="WKR170" s="205"/>
      <c r="WKS170" s="205"/>
      <c r="WKT170" s="205"/>
      <c r="WKU170" s="205"/>
      <c r="WKV170" s="205"/>
      <c r="WKW170" s="205"/>
      <c r="WKX170" s="205"/>
      <c r="WKY170" s="205"/>
      <c r="WKZ170" s="205"/>
      <c r="WLA170" s="205"/>
      <c r="WLB170" s="205"/>
      <c r="WLC170" s="205"/>
      <c r="WLD170" s="205"/>
      <c r="WLE170" s="205"/>
      <c r="WLF170" s="205"/>
      <c r="WLG170" s="205"/>
      <c r="WLH170" s="205"/>
      <c r="WLI170" s="205"/>
      <c r="WLJ170" s="205"/>
      <c r="WLK170" s="205"/>
      <c r="WLL170" s="205"/>
      <c r="WLM170" s="205"/>
      <c r="WLN170" s="205"/>
      <c r="WLO170" s="205"/>
      <c r="WLP170" s="205"/>
      <c r="WLQ170" s="205"/>
      <c r="WLR170" s="205"/>
      <c r="WLS170" s="205"/>
      <c r="WLT170" s="205"/>
      <c r="WLU170" s="205"/>
      <c r="WLV170" s="205"/>
      <c r="WLW170" s="205"/>
      <c r="WLX170" s="205"/>
      <c r="WLY170" s="205"/>
      <c r="WLZ170" s="205"/>
      <c r="WMA170" s="205"/>
      <c r="WMB170" s="205"/>
      <c r="WMC170" s="205"/>
      <c r="WMD170" s="205"/>
      <c r="WME170" s="205"/>
      <c r="WMF170" s="205"/>
      <c r="WMG170" s="205"/>
      <c r="WMH170" s="205"/>
      <c r="WMI170" s="205"/>
      <c r="WMJ170" s="205"/>
      <c r="WMK170" s="205"/>
      <c r="WML170" s="205"/>
      <c r="WMM170" s="205"/>
      <c r="WMN170" s="205"/>
      <c r="WMO170" s="205"/>
      <c r="WMP170" s="205"/>
      <c r="WMQ170" s="205"/>
      <c r="WMR170" s="205"/>
      <c r="WMS170" s="205"/>
      <c r="WMT170" s="205"/>
      <c r="WMU170" s="205"/>
      <c r="WMV170" s="205"/>
      <c r="WMW170" s="205"/>
      <c r="WMX170" s="205"/>
      <c r="WMY170" s="205"/>
      <c r="WMZ170" s="205"/>
      <c r="WNA170" s="205"/>
      <c r="WNB170" s="205"/>
      <c r="WNC170" s="205"/>
      <c r="WND170" s="205"/>
      <c r="WNE170" s="205"/>
      <c r="WNF170" s="205"/>
      <c r="WNG170" s="205"/>
      <c r="WNH170" s="205"/>
      <c r="WNI170" s="205"/>
      <c r="WNJ170" s="205"/>
      <c r="WNK170" s="205"/>
      <c r="WNL170" s="205"/>
      <c r="WNM170" s="205"/>
      <c r="WNN170" s="205"/>
      <c r="WNO170" s="205"/>
      <c r="WNP170" s="205"/>
      <c r="WNQ170" s="205"/>
      <c r="WNR170" s="205"/>
      <c r="WNS170" s="205"/>
      <c r="WNT170" s="205"/>
      <c r="WNU170" s="205"/>
      <c r="WNV170" s="205"/>
      <c r="WNW170" s="205"/>
      <c r="WNX170" s="205"/>
      <c r="WNY170" s="205"/>
      <c r="WNZ170" s="205"/>
      <c r="WOA170" s="205"/>
      <c r="WOB170" s="205"/>
      <c r="WOC170" s="205"/>
      <c r="WOD170" s="205"/>
      <c r="WOE170" s="205"/>
      <c r="WOF170" s="205"/>
      <c r="WOG170" s="205"/>
      <c r="WOH170" s="205"/>
      <c r="WOI170" s="205"/>
      <c r="WOJ170" s="205"/>
      <c r="WOK170" s="205"/>
      <c r="WOL170" s="205"/>
      <c r="WOM170" s="205"/>
      <c r="WON170" s="205"/>
      <c r="WOO170" s="205"/>
      <c r="WOP170" s="205"/>
      <c r="WOQ170" s="205"/>
      <c r="WOR170" s="205"/>
      <c r="WOS170" s="205"/>
      <c r="WOT170" s="205"/>
      <c r="WOU170" s="205"/>
      <c r="WOV170" s="205"/>
      <c r="WOW170" s="205"/>
      <c r="WOX170" s="205"/>
      <c r="WOY170" s="205"/>
      <c r="WOZ170" s="205"/>
      <c r="WPA170" s="205"/>
      <c r="WPB170" s="205"/>
      <c r="WPC170" s="205"/>
      <c r="WPD170" s="205"/>
      <c r="WPE170" s="205"/>
      <c r="WPF170" s="205"/>
      <c r="WPG170" s="205"/>
      <c r="WPH170" s="205"/>
      <c r="WPI170" s="205"/>
      <c r="WPJ170" s="205"/>
      <c r="WPK170" s="205"/>
      <c r="WPL170" s="205"/>
      <c r="WPM170" s="205"/>
      <c r="WPN170" s="205"/>
      <c r="WPO170" s="205"/>
      <c r="WPP170" s="205"/>
      <c r="WPQ170" s="205"/>
      <c r="WPR170" s="205"/>
      <c r="WPS170" s="205"/>
      <c r="WPT170" s="205"/>
      <c r="WPU170" s="205"/>
      <c r="WPV170" s="205"/>
      <c r="WPW170" s="205"/>
      <c r="WPX170" s="205"/>
      <c r="WPY170" s="205"/>
      <c r="WPZ170" s="205"/>
      <c r="WQA170" s="205"/>
      <c r="WQB170" s="205"/>
      <c r="WQC170" s="205"/>
      <c r="WQD170" s="205"/>
      <c r="WQE170" s="205"/>
      <c r="WQF170" s="205"/>
      <c r="WQG170" s="205"/>
      <c r="WQH170" s="205"/>
      <c r="WQI170" s="205"/>
      <c r="WQJ170" s="205"/>
      <c r="WQK170" s="205"/>
      <c r="WQL170" s="205"/>
      <c r="WQM170" s="205"/>
      <c r="WQN170" s="205"/>
      <c r="WQO170" s="205"/>
      <c r="WQP170" s="205"/>
      <c r="WQQ170" s="205"/>
      <c r="WQR170" s="205"/>
      <c r="WQS170" s="205"/>
      <c r="WQT170" s="205"/>
      <c r="WQU170" s="205"/>
      <c r="WQV170" s="205"/>
      <c r="WQW170" s="205"/>
      <c r="WQX170" s="205"/>
      <c r="WQY170" s="205"/>
      <c r="WQZ170" s="205"/>
      <c r="WRA170" s="205"/>
      <c r="WRB170" s="205"/>
      <c r="WRC170" s="205"/>
      <c r="WRD170" s="205"/>
      <c r="WRE170" s="205"/>
      <c r="WRF170" s="205"/>
      <c r="WRG170" s="205"/>
      <c r="WRH170" s="205"/>
      <c r="WRI170" s="205"/>
      <c r="WRJ170" s="205"/>
      <c r="WRK170" s="205"/>
      <c r="WRL170" s="205"/>
      <c r="WRM170" s="205"/>
      <c r="WRN170" s="205"/>
      <c r="WRO170" s="205"/>
      <c r="WRP170" s="205"/>
      <c r="WRQ170" s="205"/>
      <c r="WRR170" s="205"/>
      <c r="WRS170" s="205"/>
      <c r="WRT170" s="205"/>
      <c r="WRU170" s="205"/>
      <c r="WRV170" s="205"/>
      <c r="WRW170" s="205"/>
      <c r="WRX170" s="205"/>
      <c r="WRY170" s="205"/>
      <c r="WRZ170" s="205"/>
      <c r="WSA170" s="205"/>
      <c r="WSB170" s="205"/>
      <c r="WSC170" s="205"/>
      <c r="WSD170" s="205"/>
      <c r="WSE170" s="205"/>
      <c r="WSF170" s="205"/>
      <c r="WSG170" s="205"/>
      <c r="WSH170" s="205"/>
      <c r="WSI170" s="205"/>
      <c r="WSJ170" s="205"/>
      <c r="WSK170" s="205"/>
      <c r="WSL170" s="205"/>
      <c r="WSM170" s="205"/>
      <c r="WSN170" s="205"/>
      <c r="WSO170" s="205"/>
      <c r="WSP170" s="205"/>
      <c r="WSQ170" s="205"/>
      <c r="WSR170" s="205"/>
      <c r="WSS170" s="205"/>
      <c r="WST170" s="205"/>
      <c r="WSU170" s="205"/>
      <c r="WSV170" s="205"/>
      <c r="WSW170" s="205"/>
      <c r="WSX170" s="205"/>
      <c r="WSY170" s="205"/>
      <c r="WSZ170" s="205"/>
      <c r="WTA170" s="205"/>
      <c r="WTB170" s="205"/>
      <c r="WTC170" s="205"/>
      <c r="WTD170" s="205"/>
      <c r="WTE170" s="205"/>
      <c r="WTF170" s="205"/>
      <c r="WTG170" s="205"/>
      <c r="WTH170" s="205"/>
      <c r="WTI170" s="205"/>
      <c r="WTJ170" s="205"/>
      <c r="WTK170" s="205"/>
      <c r="WTL170" s="205"/>
      <c r="WTM170" s="205"/>
      <c r="WTN170" s="205"/>
      <c r="WTO170" s="205"/>
      <c r="WTP170" s="205"/>
      <c r="WTQ170" s="205"/>
      <c r="WTR170" s="205"/>
      <c r="WTS170" s="205"/>
      <c r="WTT170" s="205"/>
      <c r="WTU170" s="205"/>
      <c r="WTV170" s="205"/>
      <c r="WTW170" s="205"/>
      <c r="WTX170" s="205"/>
      <c r="WTY170" s="205"/>
      <c r="WTZ170" s="205"/>
      <c r="WUA170" s="205"/>
      <c r="WUB170" s="205"/>
      <c r="WUC170" s="205"/>
      <c r="WUD170" s="205"/>
      <c r="WUE170" s="205"/>
      <c r="WUF170" s="205"/>
      <c r="WUG170" s="205"/>
      <c r="WUH170" s="205"/>
      <c r="WUI170" s="205"/>
      <c r="WUJ170" s="205"/>
      <c r="WUK170" s="205"/>
      <c r="WUL170" s="205"/>
      <c r="WUM170" s="205"/>
      <c r="WUN170" s="205"/>
      <c r="WUO170" s="205"/>
      <c r="WUP170" s="205"/>
      <c r="WUQ170" s="205"/>
      <c r="WUR170" s="205"/>
      <c r="WUS170" s="205"/>
      <c r="WUT170" s="205"/>
      <c r="WUU170" s="205"/>
      <c r="WUV170" s="205"/>
      <c r="WUW170" s="205"/>
      <c r="WUX170" s="205"/>
      <c r="WUY170" s="205"/>
      <c r="WUZ170" s="205"/>
      <c r="WVA170" s="205"/>
      <c r="WVB170" s="205"/>
      <c r="WVC170" s="205"/>
      <c r="WVD170" s="205"/>
      <c r="WVE170" s="205"/>
      <c r="WVF170" s="205"/>
      <c r="WVG170" s="205"/>
      <c r="WVH170" s="205"/>
      <c r="WVI170" s="205"/>
      <c r="WVJ170" s="205"/>
      <c r="WVK170" s="205"/>
      <c r="WVL170" s="205"/>
      <c r="WVM170" s="205"/>
      <c r="WVN170" s="205"/>
      <c r="WVO170" s="205"/>
      <c r="WVP170" s="205"/>
      <c r="WVQ170" s="205"/>
      <c r="WVR170" s="205"/>
      <c r="WVS170" s="205"/>
      <c r="WVT170" s="205"/>
      <c r="WVU170" s="205"/>
      <c r="WVV170" s="205"/>
      <c r="WVW170" s="205"/>
      <c r="WVX170" s="205"/>
      <c r="WVY170" s="205"/>
      <c r="WVZ170" s="205"/>
      <c r="WWA170" s="205"/>
      <c r="WWB170" s="205"/>
      <c r="WWC170" s="205"/>
      <c r="WWD170" s="205"/>
      <c r="WWE170" s="205"/>
      <c r="WWF170" s="205"/>
      <c r="WWG170" s="205"/>
      <c r="WWH170" s="205"/>
      <c r="WWI170" s="205"/>
      <c r="WWJ170" s="205"/>
      <c r="WWK170" s="205"/>
      <c r="WWL170" s="205"/>
      <c r="WWM170" s="205"/>
      <c r="WWN170" s="205"/>
      <c r="WWO170" s="205"/>
      <c r="WWP170" s="205"/>
      <c r="WWQ170" s="205"/>
      <c r="WWR170" s="205"/>
      <c r="WWS170" s="205"/>
      <c r="WWT170" s="205"/>
      <c r="WWU170" s="205"/>
      <c r="WWV170" s="205"/>
      <c r="WWW170" s="205"/>
      <c r="WWX170" s="205"/>
      <c r="WWY170" s="205"/>
      <c r="WWZ170" s="205"/>
      <c r="WXA170" s="205"/>
      <c r="WXB170" s="205"/>
      <c r="WXC170" s="205"/>
      <c r="WXD170" s="205"/>
      <c r="WXE170" s="205"/>
      <c r="WXF170" s="205"/>
      <c r="WXG170" s="205"/>
      <c r="WXH170" s="205"/>
      <c r="WXI170" s="205"/>
      <c r="WXJ170" s="205"/>
      <c r="WXK170" s="205"/>
      <c r="WXL170" s="205"/>
      <c r="WXM170" s="205"/>
      <c r="WXN170" s="205"/>
      <c r="WXO170" s="205"/>
      <c r="WXP170" s="205"/>
      <c r="WXQ170" s="205"/>
      <c r="WXR170" s="205"/>
      <c r="WXS170" s="205"/>
      <c r="WXT170" s="205"/>
      <c r="WXU170" s="205"/>
      <c r="WXV170" s="205"/>
      <c r="WXW170" s="205"/>
      <c r="WXX170" s="205"/>
      <c r="WXY170" s="205"/>
      <c r="WXZ170" s="205"/>
      <c r="WYA170" s="205"/>
      <c r="WYB170" s="205"/>
      <c r="WYC170" s="205"/>
      <c r="WYD170" s="205"/>
      <c r="WYE170" s="205"/>
      <c r="WYF170" s="205"/>
      <c r="WYG170" s="205"/>
      <c r="WYH170" s="205"/>
      <c r="WYI170" s="205"/>
      <c r="WYJ170" s="205"/>
      <c r="WYK170" s="205"/>
      <c r="WYL170" s="205"/>
      <c r="WYM170" s="205"/>
      <c r="WYN170" s="205"/>
      <c r="WYO170" s="205"/>
      <c r="WYP170" s="205"/>
      <c r="WYQ170" s="205"/>
      <c r="WYR170" s="205"/>
      <c r="WYS170" s="205"/>
      <c r="WYT170" s="205"/>
      <c r="WYU170" s="205"/>
      <c r="WYV170" s="205"/>
      <c r="WYW170" s="205"/>
      <c r="WYX170" s="205"/>
      <c r="WYY170" s="205"/>
      <c r="WYZ170" s="205"/>
      <c r="WZA170" s="205"/>
      <c r="WZB170" s="205"/>
      <c r="WZC170" s="205"/>
      <c r="WZD170" s="205"/>
      <c r="WZE170" s="205"/>
      <c r="WZF170" s="205"/>
      <c r="WZG170" s="205"/>
      <c r="WZH170" s="205"/>
      <c r="WZI170" s="205"/>
      <c r="WZJ170" s="205"/>
      <c r="WZK170" s="205"/>
      <c r="WZL170" s="205"/>
      <c r="WZM170" s="205"/>
      <c r="WZN170" s="205"/>
      <c r="WZO170" s="205"/>
      <c r="WZP170" s="205"/>
      <c r="WZQ170" s="205"/>
      <c r="WZR170" s="205"/>
      <c r="WZS170" s="205"/>
      <c r="WZT170" s="205"/>
      <c r="WZU170" s="205"/>
      <c r="WZV170" s="205"/>
      <c r="WZW170" s="205"/>
      <c r="WZX170" s="205"/>
      <c r="WZY170" s="205"/>
      <c r="WZZ170" s="205"/>
      <c r="XAA170" s="205"/>
      <c r="XAB170" s="205"/>
      <c r="XAC170" s="205"/>
      <c r="XAD170" s="205"/>
      <c r="XAE170" s="205"/>
      <c r="XAF170" s="205"/>
      <c r="XAG170" s="205"/>
      <c r="XAH170" s="205"/>
      <c r="XAI170" s="205"/>
      <c r="XAJ170" s="205"/>
      <c r="XAK170" s="205"/>
      <c r="XAL170" s="205"/>
      <c r="XAM170" s="205"/>
      <c r="XAN170" s="205"/>
      <c r="XAO170" s="205"/>
      <c r="XAP170" s="205"/>
      <c r="XAQ170" s="205"/>
      <c r="XAR170" s="205"/>
      <c r="XAS170" s="205"/>
      <c r="XAT170" s="205"/>
      <c r="XAU170" s="205"/>
      <c r="XAV170" s="205"/>
      <c r="XAW170" s="205"/>
      <c r="XAX170" s="205"/>
      <c r="XAY170" s="205"/>
      <c r="XAZ170" s="205"/>
      <c r="XBA170" s="205"/>
      <c r="XBB170" s="205"/>
      <c r="XBC170" s="205"/>
      <c r="XBD170" s="205"/>
      <c r="XBE170" s="205"/>
      <c r="XBF170" s="205"/>
      <c r="XBG170" s="205"/>
      <c r="XBH170" s="205"/>
      <c r="XBI170" s="205"/>
      <c r="XBJ170" s="205"/>
      <c r="XBK170" s="205"/>
      <c r="XBL170" s="205"/>
      <c r="XBM170" s="205"/>
      <c r="XBN170" s="205"/>
      <c r="XBO170" s="205"/>
      <c r="XBP170" s="205"/>
      <c r="XBQ170" s="205"/>
      <c r="XBR170" s="205"/>
      <c r="XBS170" s="205"/>
      <c r="XBT170" s="205"/>
      <c r="XBU170" s="205"/>
      <c r="XBV170" s="205"/>
      <c r="XBW170" s="205"/>
      <c r="XBX170" s="205"/>
      <c r="XBY170" s="205"/>
      <c r="XBZ170" s="205"/>
      <c r="XCA170" s="205"/>
      <c r="XCB170" s="205"/>
      <c r="XCC170" s="205"/>
      <c r="XCD170" s="205"/>
      <c r="XCE170" s="205"/>
      <c r="XCF170" s="205"/>
      <c r="XCG170" s="205"/>
      <c r="XCH170" s="205"/>
      <c r="XCI170" s="205"/>
      <c r="XCJ170" s="205"/>
      <c r="XCK170" s="205"/>
      <c r="XCL170" s="205"/>
      <c r="XCM170" s="205"/>
      <c r="XCN170" s="205"/>
      <c r="XCO170" s="205"/>
      <c r="XCP170" s="205"/>
      <c r="XCQ170" s="205"/>
      <c r="XCR170" s="205"/>
      <c r="XCS170" s="205"/>
      <c r="XCT170" s="205"/>
      <c r="XCU170" s="205"/>
      <c r="XCV170" s="205"/>
      <c r="XCW170" s="205"/>
      <c r="XCX170" s="205"/>
      <c r="XCY170" s="205"/>
      <c r="XCZ170" s="205"/>
      <c r="XDA170" s="205"/>
      <c r="XDB170" s="205"/>
      <c r="XDC170" s="205"/>
      <c r="XDD170" s="205"/>
      <c r="XDE170" s="205"/>
      <c r="XDF170" s="205"/>
      <c r="XDG170" s="205"/>
      <c r="XDH170" s="205"/>
      <c r="XDI170" s="205"/>
      <c r="XDJ170" s="205"/>
      <c r="XDK170" s="205"/>
      <c r="XDL170" s="205"/>
      <c r="XDM170" s="205"/>
      <c r="XDN170" s="205"/>
      <c r="XDO170" s="205"/>
      <c r="XDP170" s="205"/>
      <c r="XDQ170" s="205"/>
      <c r="XDR170" s="205"/>
      <c r="XDS170" s="205"/>
      <c r="XDT170" s="205"/>
      <c r="XDU170" s="205"/>
      <c r="XDV170" s="205"/>
      <c r="XDW170" s="205"/>
      <c r="XDX170" s="205"/>
      <c r="XDY170" s="205"/>
      <c r="XDZ170" s="205"/>
      <c r="XEA170" s="205"/>
      <c r="XEB170" s="205"/>
      <c r="XEC170" s="205"/>
      <c r="XED170" s="205"/>
      <c r="XEE170" s="205"/>
      <c r="XEF170" s="205"/>
      <c r="XEG170" s="205"/>
      <c r="XEH170" s="205"/>
      <c r="XEI170" s="205"/>
      <c r="XEJ170" s="205"/>
    </row>
    <row r="171" spans="1:16364" s="275" customFormat="1" ht="60" customHeight="1">
      <c r="A171" s="255" t="s">
        <v>568</v>
      </c>
      <c r="B171" s="255" t="s">
        <v>2871</v>
      </c>
      <c r="C171" s="255" t="s">
        <v>2752</v>
      </c>
      <c r="D171" s="255" t="s">
        <v>569</v>
      </c>
      <c r="E171" s="255" t="s">
        <v>569</v>
      </c>
      <c r="F171" s="255"/>
      <c r="G171" s="255" t="s">
        <v>560</v>
      </c>
      <c r="H171" s="255" t="s">
        <v>561</v>
      </c>
      <c r="I171" s="255"/>
      <c r="J171" s="255" t="s">
        <v>570</v>
      </c>
      <c r="K171" s="255" t="s">
        <v>2514</v>
      </c>
      <c r="L171" s="255"/>
      <c r="M171" s="255"/>
      <c r="N171" s="244">
        <v>26</v>
      </c>
      <c r="O171" s="255" t="s">
        <v>569</v>
      </c>
      <c r="P171" s="253" t="s">
        <v>2515</v>
      </c>
      <c r="Q171" s="255" t="s">
        <v>2516</v>
      </c>
      <c r="R171" s="255" t="s">
        <v>20</v>
      </c>
      <c r="S171" s="278" t="s">
        <v>86</v>
      </c>
      <c r="T171" s="278"/>
      <c r="U171" s="278"/>
      <c r="V171" s="278"/>
      <c r="W171" s="278"/>
      <c r="X171" s="278"/>
      <c r="Y171" s="278"/>
      <c r="Z171" s="278"/>
      <c r="AA171" s="278"/>
      <c r="AB171" s="278"/>
      <c r="AC171" s="278"/>
      <c r="AD171" s="278"/>
      <c r="AE171" s="278"/>
      <c r="AF171" s="278"/>
      <c r="AG171" s="244" t="s">
        <v>166</v>
      </c>
      <c r="AH171" s="244" t="s">
        <v>108</v>
      </c>
      <c r="AI171" s="244" t="s">
        <v>80</v>
      </c>
      <c r="AJ171" s="244" t="s">
        <v>81</v>
      </c>
      <c r="AK171" s="255" t="s">
        <v>2517</v>
      </c>
      <c r="AL171" s="255" t="s">
        <v>1628</v>
      </c>
      <c r="AM171" s="246">
        <v>0</v>
      </c>
      <c r="AN171" s="246">
        <v>1</v>
      </c>
      <c r="AO171" s="246">
        <v>1</v>
      </c>
      <c r="AP171" s="246">
        <v>1</v>
      </c>
      <c r="AQ171" s="246">
        <v>1</v>
      </c>
      <c r="AR171" s="246">
        <v>1</v>
      </c>
      <c r="AS171" s="246">
        <v>1</v>
      </c>
      <c r="AT171" s="246">
        <v>0</v>
      </c>
      <c r="AU171" s="246">
        <v>1</v>
      </c>
      <c r="AV171" s="246">
        <v>0</v>
      </c>
      <c r="AW171" s="246">
        <v>0</v>
      </c>
      <c r="AX171" s="282">
        <v>0.25</v>
      </c>
      <c r="AY171" s="246">
        <v>0</v>
      </c>
      <c r="AZ171" s="246">
        <v>0</v>
      </c>
      <c r="BA171" s="282">
        <v>0.25</v>
      </c>
      <c r="BB171" s="246">
        <v>0</v>
      </c>
      <c r="BC171" s="246">
        <v>0</v>
      </c>
      <c r="BD171" s="282">
        <v>0.25</v>
      </c>
      <c r="BE171" s="246">
        <v>0</v>
      </c>
      <c r="BF171" s="246">
        <v>0</v>
      </c>
      <c r="BG171" s="282">
        <v>0.25</v>
      </c>
    </row>
    <row r="172" spans="1:16364" s="275" customFormat="1" ht="60" customHeight="1">
      <c r="A172" s="255" t="s">
        <v>568</v>
      </c>
      <c r="B172" s="255" t="s">
        <v>2871</v>
      </c>
      <c r="C172" s="255" t="s">
        <v>2752</v>
      </c>
      <c r="D172" s="255" t="s">
        <v>569</v>
      </c>
      <c r="E172" s="255" t="s">
        <v>569</v>
      </c>
      <c r="F172" s="255"/>
      <c r="G172" s="255" t="s">
        <v>560</v>
      </c>
      <c r="H172" s="255" t="s">
        <v>561</v>
      </c>
      <c r="I172" s="255"/>
      <c r="J172" s="255" t="s">
        <v>570</v>
      </c>
      <c r="K172" s="255"/>
      <c r="L172" s="255"/>
      <c r="M172" s="255"/>
      <c r="N172" s="244">
        <v>26</v>
      </c>
      <c r="O172" s="255" t="s">
        <v>569</v>
      </c>
      <c r="P172" s="253" t="s">
        <v>2518</v>
      </c>
      <c r="Q172" s="255" t="s">
        <v>2519</v>
      </c>
      <c r="R172" s="255" t="s">
        <v>105</v>
      </c>
      <c r="S172" s="278"/>
      <c r="T172" s="278"/>
      <c r="U172" s="278"/>
      <c r="V172" s="278"/>
      <c r="W172" s="278"/>
      <c r="X172" s="278"/>
      <c r="Y172" s="278"/>
      <c r="Z172" s="278"/>
      <c r="AA172" s="278"/>
      <c r="AB172" s="278"/>
      <c r="AC172" s="278"/>
      <c r="AD172" s="278"/>
      <c r="AE172" s="278"/>
      <c r="AF172" s="278"/>
      <c r="AG172" s="244" t="s">
        <v>166</v>
      </c>
      <c r="AH172" s="244" t="s">
        <v>93</v>
      </c>
      <c r="AI172" s="244" t="s">
        <v>80</v>
      </c>
      <c r="AJ172" s="244" t="s">
        <v>81</v>
      </c>
      <c r="AK172" s="255" t="s">
        <v>2861</v>
      </c>
      <c r="AL172" s="255" t="s">
        <v>2520</v>
      </c>
      <c r="AM172" s="246">
        <v>0</v>
      </c>
      <c r="AN172" s="246">
        <v>1</v>
      </c>
      <c r="AO172" s="246">
        <v>1</v>
      </c>
      <c r="AP172" s="246">
        <v>1</v>
      </c>
      <c r="AQ172" s="246">
        <v>1</v>
      </c>
      <c r="AR172" s="246">
        <v>1</v>
      </c>
      <c r="AS172" s="246">
        <v>1.75</v>
      </c>
      <c r="AT172" s="246">
        <v>0</v>
      </c>
      <c r="AU172" s="246">
        <v>1</v>
      </c>
      <c r="AV172" s="260">
        <v>0</v>
      </c>
      <c r="AW172" s="246">
        <v>0.09</v>
      </c>
      <c r="AX172" s="246">
        <v>0.09</v>
      </c>
      <c r="AY172" s="246">
        <v>0.1</v>
      </c>
      <c r="AZ172" s="246">
        <v>0.09</v>
      </c>
      <c r="BA172" s="246">
        <v>0.09</v>
      </c>
      <c r="BB172" s="246">
        <v>0.09</v>
      </c>
      <c r="BC172" s="246">
        <v>0.09</v>
      </c>
      <c r="BD172" s="246">
        <v>0.09</v>
      </c>
      <c r="BE172" s="246">
        <v>0.09</v>
      </c>
      <c r="BF172" s="246">
        <v>0.09</v>
      </c>
      <c r="BG172" s="246">
        <v>0.09</v>
      </c>
    </row>
    <row r="173" spans="1:16364" s="275" customFormat="1" ht="60" customHeight="1">
      <c r="A173" s="255" t="s">
        <v>568</v>
      </c>
      <c r="B173" s="255" t="s">
        <v>2871</v>
      </c>
      <c r="C173" s="255" t="s">
        <v>2866</v>
      </c>
      <c r="D173" s="255" t="s">
        <v>569</v>
      </c>
      <c r="E173" s="255" t="s">
        <v>569</v>
      </c>
      <c r="F173" s="255"/>
      <c r="G173" s="255" t="s">
        <v>560</v>
      </c>
      <c r="H173" s="255" t="s">
        <v>561</v>
      </c>
      <c r="I173" s="255"/>
      <c r="J173" s="255" t="s">
        <v>570</v>
      </c>
      <c r="K173" s="255"/>
      <c r="L173" s="255"/>
      <c r="M173" s="255"/>
      <c r="N173" s="244">
        <v>26</v>
      </c>
      <c r="O173" s="255" t="s">
        <v>569</v>
      </c>
      <c r="P173" s="253" t="s">
        <v>2521</v>
      </c>
      <c r="Q173" s="255" t="s">
        <v>2522</v>
      </c>
      <c r="R173" s="255" t="s">
        <v>105</v>
      </c>
      <c r="S173" s="278"/>
      <c r="T173" s="278"/>
      <c r="U173" s="278"/>
      <c r="V173" s="278"/>
      <c r="W173" s="278"/>
      <c r="X173" s="278"/>
      <c r="Y173" s="278"/>
      <c r="Z173" s="278"/>
      <c r="AA173" s="278"/>
      <c r="AB173" s="278"/>
      <c r="AC173" s="278"/>
      <c r="AD173" s="278"/>
      <c r="AE173" s="278"/>
      <c r="AF173" s="278"/>
      <c r="AG173" s="244" t="s">
        <v>166</v>
      </c>
      <c r="AH173" s="244" t="s">
        <v>93</v>
      </c>
      <c r="AI173" s="244" t="s">
        <v>80</v>
      </c>
      <c r="AJ173" s="244" t="s">
        <v>81</v>
      </c>
      <c r="AK173" s="255" t="s">
        <v>2523</v>
      </c>
      <c r="AL173" s="255" t="s">
        <v>2524</v>
      </c>
      <c r="AM173" s="246">
        <v>0</v>
      </c>
      <c r="AN173" s="246">
        <v>1</v>
      </c>
      <c r="AO173" s="282">
        <v>1</v>
      </c>
      <c r="AP173" s="282">
        <v>1</v>
      </c>
      <c r="AQ173" s="282">
        <v>1</v>
      </c>
      <c r="AR173" s="282">
        <v>1</v>
      </c>
      <c r="AS173" s="246">
        <v>1</v>
      </c>
      <c r="AT173" s="246">
        <v>0</v>
      </c>
      <c r="AU173" s="282">
        <v>1</v>
      </c>
      <c r="AV173" s="246">
        <v>0</v>
      </c>
      <c r="AW173" s="246">
        <v>0</v>
      </c>
      <c r="AX173" s="246">
        <v>0</v>
      </c>
      <c r="AY173" s="246">
        <v>0</v>
      </c>
      <c r="AZ173" s="259">
        <v>0.1111</v>
      </c>
      <c r="BA173" s="259">
        <v>0.1111</v>
      </c>
      <c r="BB173" s="259">
        <v>0.1111</v>
      </c>
      <c r="BC173" s="259">
        <v>0.1111</v>
      </c>
      <c r="BD173" s="259">
        <v>0.1111</v>
      </c>
      <c r="BE173" s="259">
        <v>0.1111</v>
      </c>
      <c r="BF173" s="259">
        <v>0.1111</v>
      </c>
      <c r="BG173" s="259">
        <v>0.2223</v>
      </c>
    </row>
    <row r="174" spans="1:16364" s="275" customFormat="1" ht="60" customHeight="1">
      <c r="A174" s="255" t="s">
        <v>568</v>
      </c>
      <c r="B174" s="255" t="s">
        <v>2871</v>
      </c>
      <c r="C174" s="255" t="s">
        <v>2866</v>
      </c>
      <c r="D174" s="255" t="s">
        <v>569</v>
      </c>
      <c r="E174" s="255" t="s">
        <v>569</v>
      </c>
      <c r="F174" s="255"/>
      <c r="G174" s="255" t="s">
        <v>560</v>
      </c>
      <c r="H174" s="255" t="s">
        <v>561</v>
      </c>
      <c r="I174" s="255"/>
      <c r="J174" s="255" t="s">
        <v>570</v>
      </c>
      <c r="K174" s="255"/>
      <c r="L174" s="255"/>
      <c r="M174" s="255"/>
      <c r="N174" s="244">
        <v>26</v>
      </c>
      <c r="O174" s="255" t="s">
        <v>569</v>
      </c>
      <c r="P174" s="253" t="s">
        <v>2525</v>
      </c>
      <c r="Q174" s="255" t="s">
        <v>575</v>
      </c>
      <c r="R174" s="255" t="s">
        <v>105</v>
      </c>
      <c r="S174" s="278"/>
      <c r="T174" s="278"/>
      <c r="U174" s="278"/>
      <c r="V174" s="278"/>
      <c r="W174" s="278"/>
      <c r="X174" s="278"/>
      <c r="Y174" s="278"/>
      <c r="Z174" s="278"/>
      <c r="AA174" s="278"/>
      <c r="AB174" s="278"/>
      <c r="AC174" s="278"/>
      <c r="AD174" s="278"/>
      <c r="AE174" s="278"/>
      <c r="AF174" s="278"/>
      <c r="AG174" s="244" t="s">
        <v>166</v>
      </c>
      <c r="AH174" s="244" t="s">
        <v>93</v>
      </c>
      <c r="AI174" s="244" t="s">
        <v>80</v>
      </c>
      <c r="AJ174" s="244" t="s">
        <v>81</v>
      </c>
      <c r="AK174" s="255" t="s">
        <v>2526</v>
      </c>
      <c r="AL174" s="255" t="s">
        <v>2527</v>
      </c>
      <c r="AM174" s="246">
        <v>0</v>
      </c>
      <c r="AN174" s="246">
        <v>1</v>
      </c>
      <c r="AO174" s="282">
        <v>1</v>
      </c>
      <c r="AP174" s="282">
        <v>1</v>
      </c>
      <c r="AQ174" s="282">
        <v>1</v>
      </c>
      <c r="AR174" s="282">
        <v>1</v>
      </c>
      <c r="AS174" s="246">
        <v>1</v>
      </c>
      <c r="AT174" s="246">
        <v>0</v>
      </c>
      <c r="AU174" s="282">
        <v>1</v>
      </c>
      <c r="AV174" s="246">
        <v>0</v>
      </c>
      <c r="AW174" s="246">
        <v>0</v>
      </c>
      <c r="AX174" s="246">
        <v>0</v>
      </c>
      <c r="AY174" s="246">
        <v>0</v>
      </c>
      <c r="AZ174" s="259">
        <v>0.1111</v>
      </c>
      <c r="BA174" s="259">
        <v>0.1111</v>
      </c>
      <c r="BB174" s="259">
        <v>0.1111</v>
      </c>
      <c r="BC174" s="259">
        <v>0.1111</v>
      </c>
      <c r="BD174" s="259">
        <v>0.1111</v>
      </c>
      <c r="BE174" s="259">
        <v>0.1111</v>
      </c>
      <c r="BF174" s="259">
        <v>0.1111</v>
      </c>
      <c r="BG174" s="259">
        <v>0.2223</v>
      </c>
    </row>
    <row r="175" spans="1:16364" s="275" customFormat="1" ht="60" customHeight="1">
      <c r="A175" s="255" t="s">
        <v>568</v>
      </c>
      <c r="B175" s="255" t="s">
        <v>2871</v>
      </c>
      <c r="C175" s="255" t="s">
        <v>2866</v>
      </c>
      <c r="D175" s="255" t="s">
        <v>569</v>
      </c>
      <c r="E175" s="255" t="s">
        <v>569</v>
      </c>
      <c r="F175" s="255"/>
      <c r="G175" s="255" t="s">
        <v>560</v>
      </c>
      <c r="H175" s="255" t="s">
        <v>561</v>
      </c>
      <c r="I175" s="255"/>
      <c r="J175" s="255" t="s">
        <v>570</v>
      </c>
      <c r="K175" s="255" t="s">
        <v>622</v>
      </c>
      <c r="L175" s="255"/>
      <c r="M175" s="255"/>
      <c r="N175" s="244">
        <v>26</v>
      </c>
      <c r="O175" s="255" t="s">
        <v>569</v>
      </c>
      <c r="P175" s="253" t="s">
        <v>2528</v>
      </c>
      <c r="Q175" s="255" t="s">
        <v>2529</v>
      </c>
      <c r="R175" s="255" t="s">
        <v>20</v>
      </c>
      <c r="S175" s="278" t="s">
        <v>86</v>
      </c>
      <c r="T175" s="278"/>
      <c r="U175" s="278"/>
      <c r="V175" s="278"/>
      <c r="W175" s="278"/>
      <c r="X175" s="278"/>
      <c r="Y175" s="278"/>
      <c r="Z175" s="278"/>
      <c r="AA175" s="278"/>
      <c r="AB175" s="278"/>
      <c r="AC175" s="278"/>
      <c r="AD175" s="278"/>
      <c r="AE175" s="278"/>
      <c r="AF175" s="278"/>
      <c r="AG175" s="244" t="s">
        <v>92</v>
      </c>
      <c r="AH175" s="244" t="s">
        <v>100</v>
      </c>
      <c r="AI175" s="244" t="s">
        <v>94</v>
      </c>
      <c r="AJ175" s="244" t="s">
        <v>81</v>
      </c>
      <c r="AK175" s="255" t="s">
        <v>2530</v>
      </c>
      <c r="AL175" s="255" t="s">
        <v>2531</v>
      </c>
      <c r="AM175" s="246">
        <v>0</v>
      </c>
      <c r="AN175" s="246">
        <v>0.15</v>
      </c>
      <c r="AO175" s="246">
        <v>0.25</v>
      </c>
      <c r="AP175" s="246">
        <v>0.3</v>
      </c>
      <c r="AQ175" s="246">
        <v>0.3</v>
      </c>
      <c r="AR175" s="246">
        <v>1</v>
      </c>
      <c r="AS175" s="246">
        <v>0.15</v>
      </c>
      <c r="AT175" s="246">
        <v>0</v>
      </c>
      <c r="AU175" s="246">
        <v>0.25</v>
      </c>
      <c r="AV175" s="246">
        <v>0</v>
      </c>
      <c r="AW175" s="246">
        <v>0</v>
      </c>
      <c r="AX175" s="246">
        <v>0</v>
      </c>
      <c r="AY175" s="246">
        <v>0</v>
      </c>
      <c r="AZ175" s="246">
        <v>0</v>
      </c>
      <c r="BA175" s="279">
        <v>0.125</v>
      </c>
      <c r="BB175" s="246">
        <v>0</v>
      </c>
      <c r="BC175" s="246">
        <v>0</v>
      </c>
      <c r="BD175" s="246">
        <v>0</v>
      </c>
      <c r="BE175" s="246">
        <v>0</v>
      </c>
      <c r="BF175" s="246">
        <v>0</v>
      </c>
      <c r="BG175" s="279">
        <v>0.125</v>
      </c>
    </row>
    <row r="176" spans="1:16364" s="275" customFormat="1" ht="60" customHeight="1">
      <c r="A176" s="255" t="s">
        <v>172</v>
      </c>
      <c r="B176" s="255" t="s">
        <v>889</v>
      </c>
      <c r="C176" s="255" t="s">
        <v>2866</v>
      </c>
      <c r="D176" s="255" t="s">
        <v>596</v>
      </c>
      <c r="E176" s="255" t="s">
        <v>596</v>
      </c>
      <c r="F176" s="255"/>
      <c r="G176" s="255" t="s">
        <v>560</v>
      </c>
      <c r="H176" s="255" t="s">
        <v>561</v>
      </c>
      <c r="I176" s="255"/>
      <c r="J176" s="255" t="s">
        <v>597</v>
      </c>
      <c r="K176" s="255"/>
      <c r="L176" s="255"/>
      <c r="M176" s="255"/>
      <c r="N176" s="244">
        <v>25</v>
      </c>
      <c r="O176" s="255" t="s">
        <v>596</v>
      </c>
      <c r="P176" s="253" t="s">
        <v>2532</v>
      </c>
      <c r="Q176" s="255" t="s">
        <v>2533</v>
      </c>
      <c r="R176" s="255" t="s">
        <v>20</v>
      </c>
      <c r="S176" s="278" t="s">
        <v>86</v>
      </c>
      <c r="T176" s="278"/>
      <c r="U176" s="278"/>
      <c r="V176" s="278"/>
      <c r="W176" s="278"/>
      <c r="X176" s="278"/>
      <c r="Y176" s="278"/>
      <c r="Z176" s="278"/>
      <c r="AA176" s="278" t="s">
        <v>86</v>
      </c>
      <c r="AB176" s="278"/>
      <c r="AC176" s="278"/>
      <c r="AD176" s="278"/>
      <c r="AE176" s="278"/>
      <c r="AF176" s="278"/>
      <c r="AG176" s="244" t="s">
        <v>166</v>
      </c>
      <c r="AH176" s="244" t="s">
        <v>108</v>
      </c>
      <c r="AI176" s="244" t="s">
        <v>101</v>
      </c>
      <c r="AJ176" s="244" t="s">
        <v>81</v>
      </c>
      <c r="AK176" s="255" t="s">
        <v>2850</v>
      </c>
      <c r="AL176" s="255" t="s">
        <v>2534</v>
      </c>
      <c r="AM176" s="302">
        <v>0</v>
      </c>
      <c r="AN176" s="302">
        <v>0.25</v>
      </c>
      <c r="AO176" s="302">
        <v>0.5</v>
      </c>
      <c r="AP176" s="302">
        <v>0.75</v>
      </c>
      <c r="AQ176" s="302">
        <v>1</v>
      </c>
      <c r="AR176" s="302">
        <v>1</v>
      </c>
      <c r="AS176" s="246">
        <v>0.25</v>
      </c>
      <c r="AT176" s="246">
        <v>0</v>
      </c>
      <c r="AU176" s="280">
        <v>0.25</v>
      </c>
      <c r="AV176" s="246">
        <v>0</v>
      </c>
      <c r="AW176" s="246">
        <v>0</v>
      </c>
      <c r="AX176" s="283">
        <v>6.25E-2</v>
      </c>
      <c r="AY176" s="246">
        <v>0</v>
      </c>
      <c r="AZ176" s="246">
        <v>0</v>
      </c>
      <c r="BA176" s="283">
        <v>6.25E-2</v>
      </c>
      <c r="BB176" s="246">
        <v>0</v>
      </c>
      <c r="BC176" s="246">
        <v>0</v>
      </c>
      <c r="BD176" s="283">
        <v>6.25E-2</v>
      </c>
      <c r="BE176" s="246">
        <v>0</v>
      </c>
      <c r="BF176" s="246">
        <v>0</v>
      </c>
      <c r="BG176" s="283">
        <v>6.25E-2</v>
      </c>
    </row>
    <row r="177" spans="1:59" s="275" customFormat="1" ht="60" customHeight="1">
      <c r="A177" s="255" t="s">
        <v>172</v>
      </c>
      <c r="B177" s="255" t="s">
        <v>889</v>
      </c>
      <c r="C177" s="255" t="s">
        <v>2866</v>
      </c>
      <c r="D177" s="255" t="s">
        <v>596</v>
      </c>
      <c r="E177" s="255" t="s">
        <v>596</v>
      </c>
      <c r="F177" s="255"/>
      <c r="G177" s="255" t="s">
        <v>560</v>
      </c>
      <c r="H177" s="255" t="s">
        <v>561</v>
      </c>
      <c r="I177" s="255"/>
      <c r="J177" s="255" t="s">
        <v>570</v>
      </c>
      <c r="K177" s="255" t="s">
        <v>571</v>
      </c>
      <c r="L177" s="255"/>
      <c r="M177" s="255"/>
      <c r="N177" s="244">
        <v>25</v>
      </c>
      <c r="O177" s="255" t="s">
        <v>596</v>
      </c>
      <c r="P177" s="253" t="s">
        <v>2535</v>
      </c>
      <c r="Q177" s="255" t="s">
        <v>606</v>
      </c>
      <c r="R177" s="255" t="s">
        <v>20</v>
      </c>
      <c r="S177" s="278" t="s">
        <v>86</v>
      </c>
      <c r="T177" s="278"/>
      <c r="U177" s="278"/>
      <c r="V177" s="278"/>
      <c r="W177" s="278"/>
      <c r="X177" s="278"/>
      <c r="Y177" s="278"/>
      <c r="Z177" s="278"/>
      <c r="AA177" s="278" t="s">
        <v>86</v>
      </c>
      <c r="AB177" s="278"/>
      <c r="AC177" s="278"/>
      <c r="AD177" s="278"/>
      <c r="AE177" s="278"/>
      <c r="AF177" s="278"/>
      <c r="AG177" s="244" t="s">
        <v>166</v>
      </c>
      <c r="AH177" s="244" t="s">
        <v>108</v>
      </c>
      <c r="AI177" s="244" t="s">
        <v>101</v>
      </c>
      <c r="AJ177" s="244" t="s">
        <v>81</v>
      </c>
      <c r="AK177" s="255" t="s">
        <v>2851</v>
      </c>
      <c r="AL177" s="255" t="s">
        <v>2536</v>
      </c>
      <c r="AM177" s="315">
        <v>0.84399999999999997</v>
      </c>
      <c r="AN177" s="315">
        <v>0.86</v>
      </c>
      <c r="AO177" s="315">
        <v>0.9</v>
      </c>
      <c r="AP177" s="315">
        <v>0.95</v>
      </c>
      <c r="AQ177" s="315">
        <v>1</v>
      </c>
      <c r="AR177" s="315">
        <v>1</v>
      </c>
      <c r="AS177" s="259">
        <v>0.86036666666666672</v>
      </c>
      <c r="AT177" s="246">
        <v>0</v>
      </c>
      <c r="AU177" s="316">
        <v>0.04</v>
      </c>
      <c r="AV177" s="246">
        <v>0</v>
      </c>
      <c r="AW177" s="246">
        <v>0</v>
      </c>
      <c r="AX177" s="260">
        <v>0.01</v>
      </c>
      <c r="AY177" s="246">
        <v>0</v>
      </c>
      <c r="AZ177" s="246">
        <v>0</v>
      </c>
      <c r="BA177" s="260">
        <v>0.01</v>
      </c>
      <c r="BB177" s="246">
        <v>0</v>
      </c>
      <c r="BC177" s="246">
        <v>0</v>
      </c>
      <c r="BD177" s="260">
        <v>0.01</v>
      </c>
      <c r="BE177" s="246">
        <v>0</v>
      </c>
      <c r="BF177" s="246">
        <v>0</v>
      </c>
      <c r="BG177" s="260">
        <v>0.01</v>
      </c>
    </row>
    <row r="178" spans="1:59" s="275" customFormat="1" ht="60" customHeight="1">
      <c r="A178" s="255" t="s">
        <v>172</v>
      </c>
      <c r="B178" s="255" t="s">
        <v>889</v>
      </c>
      <c r="C178" s="255" t="s">
        <v>2866</v>
      </c>
      <c r="D178" s="255" t="s">
        <v>596</v>
      </c>
      <c r="E178" s="255" t="s">
        <v>596</v>
      </c>
      <c r="F178" s="255"/>
      <c r="G178" s="255" t="s">
        <v>560</v>
      </c>
      <c r="H178" s="255" t="s">
        <v>561</v>
      </c>
      <c r="I178" s="255"/>
      <c r="J178" s="255" t="s">
        <v>570</v>
      </c>
      <c r="K178" s="255" t="s">
        <v>571</v>
      </c>
      <c r="L178" s="255"/>
      <c r="M178" s="255"/>
      <c r="N178" s="244">
        <v>25</v>
      </c>
      <c r="O178" s="255" t="s">
        <v>596</v>
      </c>
      <c r="P178" s="253" t="s">
        <v>2537</v>
      </c>
      <c r="Q178" s="255" t="s">
        <v>607</v>
      </c>
      <c r="R178" s="255" t="s">
        <v>20</v>
      </c>
      <c r="S178" s="278" t="s">
        <v>86</v>
      </c>
      <c r="T178" s="278"/>
      <c r="U178" s="278"/>
      <c r="V178" s="278"/>
      <c r="W178" s="278"/>
      <c r="X178" s="278"/>
      <c r="Y178" s="278"/>
      <c r="Z178" s="278"/>
      <c r="AA178" s="278" t="s">
        <v>86</v>
      </c>
      <c r="AB178" s="278"/>
      <c r="AC178" s="278"/>
      <c r="AD178" s="278"/>
      <c r="AE178" s="278"/>
      <c r="AF178" s="278"/>
      <c r="AG178" s="244" t="s">
        <v>166</v>
      </c>
      <c r="AH178" s="244" t="s">
        <v>93</v>
      </c>
      <c r="AI178" s="244" t="s">
        <v>101</v>
      </c>
      <c r="AJ178" s="244" t="s">
        <v>81</v>
      </c>
      <c r="AK178" s="255" t="s">
        <v>2852</v>
      </c>
      <c r="AL178" s="255" t="s">
        <v>2538</v>
      </c>
      <c r="AM178" s="315">
        <v>0.76700000000000002</v>
      </c>
      <c r="AN178" s="315">
        <v>0.8</v>
      </c>
      <c r="AO178" s="315">
        <v>0.85</v>
      </c>
      <c r="AP178" s="315">
        <v>0.87</v>
      </c>
      <c r="AQ178" s="315">
        <v>0.9</v>
      </c>
      <c r="AR178" s="315">
        <v>0.9</v>
      </c>
      <c r="AS178" s="259">
        <v>0.79999999999999993</v>
      </c>
      <c r="AT178" s="246">
        <v>0</v>
      </c>
      <c r="AU178" s="282">
        <v>0.05</v>
      </c>
      <c r="AV178" s="259">
        <v>4.1666666666666666E-3</v>
      </c>
      <c r="AW178" s="259">
        <v>4.1666666666666666E-3</v>
      </c>
      <c r="AX178" s="259">
        <v>4.1666666666666666E-3</v>
      </c>
      <c r="AY178" s="259">
        <v>4.1666666666666666E-3</v>
      </c>
      <c r="AZ178" s="259">
        <v>4.1666666666666666E-3</v>
      </c>
      <c r="BA178" s="259">
        <v>4.1666666666666666E-3</v>
      </c>
      <c r="BB178" s="259">
        <v>4.1666666666666666E-3</v>
      </c>
      <c r="BC178" s="259">
        <v>4.1666666666666666E-3</v>
      </c>
      <c r="BD178" s="259">
        <v>4.1666666666666666E-3</v>
      </c>
      <c r="BE178" s="259">
        <v>4.1666666666666666E-3</v>
      </c>
      <c r="BF178" s="259">
        <v>4.1666666666666666E-3</v>
      </c>
      <c r="BG178" s="259">
        <v>4.1666666666666666E-3</v>
      </c>
    </row>
    <row r="179" spans="1:59" s="275" customFormat="1" ht="60" customHeight="1">
      <c r="A179" s="255" t="s">
        <v>172</v>
      </c>
      <c r="B179" s="255" t="s">
        <v>889</v>
      </c>
      <c r="C179" s="255" t="s">
        <v>2866</v>
      </c>
      <c r="D179" s="255" t="s">
        <v>596</v>
      </c>
      <c r="E179" s="255" t="s">
        <v>596</v>
      </c>
      <c r="F179" s="255"/>
      <c r="G179" s="255" t="s">
        <v>560</v>
      </c>
      <c r="H179" s="255" t="s">
        <v>561</v>
      </c>
      <c r="I179" s="255"/>
      <c r="J179" s="255" t="s">
        <v>570</v>
      </c>
      <c r="K179" s="255" t="s">
        <v>571</v>
      </c>
      <c r="L179" s="255"/>
      <c r="M179" s="255"/>
      <c r="N179" s="244">
        <v>25</v>
      </c>
      <c r="O179" s="255" t="s">
        <v>596</v>
      </c>
      <c r="P179" s="253" t="s">
        <v>2539</v>
      </c>
      <c r="Q179" s="255" t="s">
        <v>2540</v>
      </c>
      <c r="R179" s="255" t="s">
        <v>20</v>
      </c>
      <c r="S179" s="278" t="s">
        <v>86</v>
      </c>
      <c r="T179" s="278"/>
      <c r="U179" s="278"/>
      <c r="V179" s="278"/>
      <c r="W179" s="278"/>
      <c r="X179" s="278"/>
      <c r="Y179" s="278"/>
      <c r="Z179" s="278"/>
      <c r="AA179" s="278" t="s">
        <v>86</v>
      </c>
      <c r="AB179" s="278"/>
      <c r="AC179" s="278"/>
      <c r="AD179" s="278"/>
      <c r="AE179" s="278"/>
      <c r="AF179" s="278"/>
      <c r="AG179" s="244" t="s">
        <v>136</v>
      </c>
      <c r="AH179" s="244" t="s">
        <v>93</v>
      </c>
      <c r="AI179" s="244" t="s">
        <v>101</v>
      </c>
      <c r="AJ179" s="244" t="s">
        <v>81</v>
      </c>
      <c r="AK179" s="255" t="s">
        <v>2853</v>
      </c>
      <c r="AL179" s="255" t="s">
        <v>2541</v>
      </c>
      <c r="AM179" s="259">
        <v>0.35</v>
      </c>
      <c r="AN179" s="246">
        <v>0</v>
      </c>
      <c r="AO179" s="259">
        <v>0.37</v>
      </c>
      <c r="AP179" s="259">
        <v>0.4</v>
      </c>
      <c r="AQ179" s="259">
        <v>0.45</v>
      </c>
      <c r="AR179" s="259">
        <v>0.45</v>
      </c>
      <c r="AS179" s="246">
        <v>0</v>
      </c>
      <c r="AT179" s="246">
        <v>0</v>
      </c>
      <c r="AU179" s="280">
        <v>0.02</v>
      </c>
      <c r="AV179" s="259">
        <v>1.6666666666666668E-3</v>
      </c>
      <c r="AW179" s="259">
        <v>1.6666666666666668E-3</v>
      </c>
      <c r="AX179" s="259">
        <v>1.6666666666666668E-3</v>
      </c>
      <c r="AY179" s="259">
        <v>1.6666666666666668E-3</v>
      </c>
      <c r="AZ179" s="259">
        <v>1.6666666666666668E-3</v>
      </c>
      <c r="BA179" s="259">
        <v>1.6666666666666668E-3</v>
      </c>
      <c r="BB179" s="259">
        <v>1.6666666666666668E-3</v>
      </c>
      <c r="BC179" s="259">
        <v>1.6666666666666668E-3</v>
      </c>
      <c r="BD179" s="259">
        <v>1.6666666666666668E-3</v>
      </c>
      <c r="BE179" s="259">
        <v>1.6666666666666668E-3</v>
      </c>
      <c r="BF179" s="259">
        <v>1.6666666666666668E-3</v>
      </c>
      <c r="BG179" s="259">
        <v>1.6666666666666668E-3</v>
      </c>
    </row>
    <row r="180" spans="1:59" s="275" customFormat="1" ht="60" customHeight="1">
      <c r="A180" s="255" t="s">
        <v>172</v>
      </c>
      <c r="B180" s="255" t="s">
        <v>889</v>
      </c>
      <c r="C180" s="255" t="s">
        <v>2866</v>
      </c>
      <c r="D180" s="255" t="s">
        <v>596</v>
      </c>
      <c r="E180" s="255" t="s">
        <v>596</v>
      </c>
      <c r="F180" s="255"/>
      <c r="G180" s="255" t="s">
        <v>560</v>
      </c>
      <c r="H180" s="255" t="s">
        <v>561</v>
      </c>
      <c r="I180" s="255"/>
      <c r="J180" s="255" t="s">
        <v>570</v>
      </c>
      <c r="K180" s="255" t="s">
        <v>571</v>
      </c>
      <c r="L180" s="255"/>
      <c r="M180" s="255"/>
      <c r="N180" s="244">
        <v>25</v>
      </c>
      <c r="O180" s="255" t="s">
        <v>596</v>
      </c>
      <c r="P180" s="253" t="s">
        <v>2542</v>
      </c>
      <c r="Q180" s="255" t="s">
        <v>2543</v>
      </c>
      <c r="R180" s="255" t="s">
        <v>20</v>
      </c>
      <c r="S180" s="278" t="s">
        <v>86</v>
      </c>
      <c r="T180" s="278"/>
      <c r="U180" s="278"/>
      <c r="V180" s="278"/>
      <c r="W180" s="278"/>
      <c r="X180" s="278"/>
      <c r="Y180" s="278"/>
      <c r="Z180" s="278"/>
      <c r="AA180" s="278" t="s">
        <v>86</v>
      </c>
      <c r="AB180" s="278"/>
      <c r="AC180" s="278"/>
      <c r="AD180" s="278"/>
      <c r="AE180" s="278"/>
      <c r="AF180" s="278"/>
      <c r="AG180" s="244" t="s">
        <v>136</v>
      </c>
      <c r="AH180" s="244" t="s">
        <v>93</v>
      </c>
      <c r="AI180" s="244" t="s">
        <v>101</v>
      </c>
      <c r="AJ180" s="244" t="s">
        <v>81</v>
      </c>
      <c r="AK180" s="255" t="s">
        <v>2854</v>
      </c>
      <c r="AL180" s="255" t="s">
        <v>2544</v>
      </c>
      <c r="AM180" s="259">
        <v>0.16</v>
      </c>
      <c r="AN180" s="259">
        <v>0.24399999999999999</v>
      </c>
      <c r="AO180" s="259">
        <v>0.5</v>
      </c>
      <c r="AP180" s="259">
        <v>0.75</v>
      </c>
      <c r="AQ180" s="259">
        <v>0.9</v>
      </c>
      <c r="AR180" s="259">
        <v>0.9</v>
      </c>
      <c r="AS180" s="316">
        <v>0.24399999999999994</v>
      </c>
      <c r="AT180" s="246">
        <v>0</v>
      </c>
      <c r="AU180" s="316">
        <v>0.25600000000000001</v>
      </c>
      <c r="AV180" s="259">
        <v>2.1333333333333333E-2</v>
      </c>
      <c r="AW180" s="259">
        <v>2.1333333333333333E-2</v>
      </c>
      <c r="AX180" s="259">
        <v>2.1333333333333333E-2</v>
      </c>
      <c r="AY180" s="259">
        <v>2.1333333333333333E-2</v>
      </c>
      <c r="AZ180" s="259">
        <v>2.1333333333333333E-2</v>
      </c>
      <c r="BA180" s="259">
        <v>2.1333333333333333E-2</v>
      </c>
      <c r="BB180" s="259">
        <v>2.1333333333333333E-2</v>
      </c>
      <c r="BC180" s="259">
        <v>2.1333333333333333E-2</v>
      </c>
      <c r="BD180" s="259">
        <v>2.1333333333333333E-2</v>
      </c>
      <c r="BE180" s="259">
        <v>2.1333333333333333E-2</v>
      </c>
      <c r="BF180" s="259">
        <v>2.1333333333333333E-2</v>
      </c>
      <c r="BG180" s="259">
        <v>2.1333333333333333E-2</v>
      </c>
    </row>
    <row r="181" spans="1:59" s="275" customFormat="1" ht="60" customHeight="1">
      <c r="A181" s="255" t="s">
        <v>172</v>
      </c>
      <c r="B181" s="255" t="s">
        <v>889</v>
      </c>
      <c r="C181" s="255" t="s">
        <v>2866</v>
      </c>
      <c r="D181" s="255" t="s">
        <v>596</v>
      </c>
      <c r="E181" s="255" t="s">
        <v>596</v>
      </c>
      <c r="F181" s="255"/>
      <c r="G181" s="255" t="s">
        <v>560</v>
      </c>
      <c r="H181" s="255" t="s">
        <v>561</v>
      </c>
      <c r="I181" s="255"/>
      <c r="J181" s="255" t="s">
        <v>570</v>
      </c>
      <c r="K181" s="255" t="s">
        <v>571</v>
      </c>
      <c r="L181" s="255"/>
      <c r="M181" s="255"/>
      <c r="N181" s="244">
        <v>25</v>
      </c>
      <c r="O181" s="255" t="s">
        <v>596</v>
      </c>
      <c r="P181" s="253" t="s">
        <v>2545</v>
      </c>
      <c r="Q181" s="255" t="s">
        <v>611</v>
      </c>
      <c r="R181" s="255" t="s">
        <v>20</v>
      </c>
      <c r="S181" s="278" t="s">
        <v>86</v>
      </c>
      <c r="T181" s="278"/>
      <c r="U181" s="278"/>
      <c r="V181" s="278"/>
      <c r="W181" s="278"/>
      <c r="X181" s="278"/>
      <c r="Y181" s="278"/>
      <c r="Z181" s="278"/>
      <c r="AA181" s="278" t="s">
        <v>86</v>
      </c>
      <c r="AB181" s="278"/>
      <c r="AC181" s="278"/>
      <c r="AD181" s="278"/>
      <c r="AE181" s="278"/>
      <c r="AF181" s="278"/>
      <c r="AG181" s="244" t="s">
        <v>92</v>
      </c>
      <c r="AH181" s="244" t="s">
        <v>93</v>
      </c>
      <c r="AI181" s="244" t="s">
        <v>94</v>
      </c>
      <c r="AJ181" s="244" t="s">
        <v>81</v>
      </c>
      <c r="AK181" s="255" t="s">
        <v>2855</v>
      </c>
      <c r="AL181" s="255" t="s">
        <v>2546</v>
      </c>
      <c r="AM181" s="246">
        <v>0.72</v>
      </c>
      <c r="AN181" s="246">
        <v>0.65</v>
      </c>
      <c r="AO181" s="246">
        <v>0.7</v>
      </c>
      <c r="AP181" s="246">
        <v>0.75</v>
      </c>
      <c r="AQ181" s="246">
        <v>0.8</v>
      </c>
      <c r="AR181" s="246">
        <v>0.8</v>
      </c>
      <c r="AS181" s="259">
        <v>0.65080000000000005</v>
      </c>
      <c r="AT181" s="246">
        <v>0</v>
      </c>
      <c r="AU181" s="316">
        <v>0.7</v>
      </c>
      <c r="AV181" s="259">
        <v>0.35</v>
      </c>
      <c r="AW181" s="259">
        <v>0</v>
      </c>
      <c r="AX181" s="259">
        <v>5.0000000000000001E-3</v>
      </c>
      <c r="AY181" s="259">
        <v>1.2E-2</v>
      </c>
      <c r="AZ181" s="259">
        <v>1.7999999999999999E-2</v>
      </c>
      <c r="BA181" s="259">
        <v>2.3E-2</v>
      </c>
      <c r="BB181" s="259">
        <v>3.6999999999999998E-2</v>
      </c>
      <c r="BC181" s="259">
        <v>4.3999999999999997E-2</v>
      </c>
      <c r="BD181" s="259">
        <v>5.8999999999999997E-2</v>
      </c>
      <c r="BE181" s="259">
        <v>7.0000000000000007E-2</v>
      </c>
      <c r="BF181" s="259">
        <v>8.2000000000000003E-2</v>
      </c>
      <c r="BG181" s="259">
        <v>0</v>
      </c>
    </row>
    <row r="182" spans="1:59" s="275" customFormat="1" ht="60" customHeight="1">
      <c r="A182" s="255" t="s">
        <v>172</v>
      </c>
      <c r="B182" s="255" t="s">
        <v>889</v>
      </c>
      <c r="C182" s="255" t="s">
        <v>2866</v>
      </c>
      <c r="D182" s="255" t="s">
        <v>596</v>
      </c>
      <c r="E182" s="255" t="s">
        <v>596</v>
      </c>
      <c r="F182" s="255"/>
      <c r="G182" s="255" t="s">
        <v>560</v>
      </c>
      <c r="H182" s="255" t="s">
        <v>561</v>
      </c>
      <c r="I182" s="255"/>
      <c r="J182" s="255" t="s">
        <v>570</v>
      </c>
      <c r="K182" s="255" t="s">
        <v>571</v>
      </c>
      <c r="L182" s="255"/>
      <c r="M182" s="255"/>
      <c r="N182" s="244">
        <v>25</v>
      </c>
      <c r="O182" s="255" t="s">
        <v>596</v>
      </c>
      <c r="P182" s="253"/>
      <c r="Q182" s="255" t="s">
        <v>2547</v>
      </c>
      <c r="R182" s="255" t="s">
        <v>20</v>
      </c>
      <c r="S182" s="278" t="s">
        <v>86</v>
      </c>
      <c r="T182" s="278"/>
      <c r="U182" s="278"/>
      <c r="V182" s="278"/>
      <c r="W182" s="278"/>
      <c r="X182" s="278"/>
      <c r="Y182" s="278"/>
      <c r="Z182" s="278"/>
      <c r="AA182" s="278" t="s">
        <v>86</v>
      </c>
      <c r="AB182" s="278"/>
      <c r="AC182" s="278"/>
      <c r="AD182" s="278"/>
      <c r="AE182" s="278"/>
      <c r="AF182" s="278"/>
      <c r="AG182" s="244" t="s">
        <v>166</v>
      </c>
      <c r="AH182" s="244" t="s">
        <v>108</v>
      </c>
      <c r="AI182" s="244" t="s">
        <v>101</v>
      </c>
      <c r="AJ182" s="244" t="s">
        <v>81</v>
      </c>
      <c r="AK182" s="255" t="s">
        <v>2856</v>
      </c>
      <c r="AL182" s="255" t="s">
        <v>2548</v>
      </c>
      <c r="AM182" s="246">
        <v>0.1</v>
      </c>
      <c r="AN182" s="246">
        <v>0.35</v>
      </c>
      <c r="AO182" s="246">
        <v>0.6</v>
      </c>
      <c r="AP182" s="246">
        <v>0.85</v>
      </c>
      <c r="AQ182" s="246">
        <v>1</v>
      </c>
      <c r="AR182" s="246">
        <v>1</v>
      </c>
      <c r="AS182" s="246">
        <v>0.35</v>
      </c>
      <c r="AT182" s="246">
        <v>0</v>
      </c>
      <c r="AU182" s="316">
        <v>0.25</v>
      </c>
      <c r="AV182" s="246">
        <v>0</v>
      </c>
      <c r="AW182" s="246">
        <v>0</v>
      </c>
      <c r="AX182" s="259">
        <v>6.25E-2</v>
      </c>
      <c r="AY182" s="246">
        <v>0</v>
      </c>
      <c r="AZ182" s="246">
        <v>0</v>
      </c>
      <c r="BA182" s="259">
        <v>6.25E-2</v>
      </c>
      <c r="BB182" s="246">
        <v>0</v>
      </c>
      <c r="BC182" s="246">
        <v>0</v>
      </c>
      <c r="BD182" s="259">
        <v>6.25E-2</v>
      </c>
      <c r="BE182" s="246">
        <v>0</v>
      </c>
      <c r="BF182" s="246">
        <v>0</v>
      </c>
      <c r="BG182" s="259">
        <v>6.25E-2</v>
      </c>
    </row>
    <row r="183" spans="1:59" s="275" customFormat="1" ht="60" customHeight="1">
      <c r="A183" s="255" t="s">
        <v>172</v>
      </c>
      <c r="B183" s="255" t="s">
        <v>896</v>
      </c>
      <c r="C183" s="255" t="s">
        <v>2752</v>
      </c>
      <c r="D183" s="255" t="s">
        <v>698</v>
      </c>
      <c r="E183" s="255" t="s">
        <v>698</v>
      </c>
      <c r="F183" s="255"/>
      <c r="G183" s="255" t="s">
        <v>560</v>
      </c>
      <c r="H183" s="255" t="s">
        <v>561</v>
      </c>
      <c r="I183" s="255"/>
      <c r="J183" s="255" t="s">
        <v>570</v>
      </c>
      <c r="K183" s="255"/>
      <c r="L183" s="255"/>
      <c r="M183" s="255"/>
      <c r="N183" s="244">
        <v>29</v>
      </c>
      <c r="O183" s="255" t="s">
        <v>698</v>
      </c>
      <c r="P183" s="253" t="s">
        <v>2549</v>
      </c>
      <c r="Q183" s="255" t="s">
        <v>699</v>
      </c>
      <c r="R183" s="255" t="s">
        <v>105</v>
      </c>
      <c r="S183" s="278"/>
      <c r="T183" s="278"/>
      <c r="U183" s="278"/>
      <c r="V183" s="278"/>
      <c r="W183" s="278"/>
      <c r="X183" s="278"/>
      <c r="Y183" s="278"/>
      <c r="Z183" s="278"/>
      <c r="AA183" s="278"/>
      <c r="AB183" s="278"/>
      <c r="AC183" s="278"/>
      <c r="AD183" s="278"/>
      <c r="AE183" s="278"/>
      <c r="AF183" s="278"/>
      <c r="AG183" s="244" t="s">
        <v>136</v>
      </c>
      <c r="AH183" s="244" t="s">
        <v>93</v>
      </c>
      <c r="AI183" s="244" t="s">
        <v>80</v>
      </c>
      <c r="AJ183" s="244" t="s">
        <v>95</v>
      </c>
      <c r="AK183" s="255" t="s">
        <v>2550</v>
      </c>
      <c r="AL183" s="255" t="s">
        <v>2551</v>
      </c>
      <c r="AM183" s="244">
        <v>0</v>
      </c>
      <c r="AN183" s="317">
        <v>20100000</v>
      </c>
      <c r="AO183" s="318">
        <v>22500000</v>
      </c>
      <c r="AP183" s="319">
        <v>24000000</v>
      </c>
      <c r="AQ183" s="319">
        <v>25500000</v>
      </c>
      <c r="AR183" s="319">
        <v>25500000</v>
      </c>
      <c r="AS183" s="318">
        <v>21080549</v>
      </c>
      <c r="AT183" s="318">
        <v>0</v>
      </c>
      <c r="AU183" s="318">
        <v>22500000</v>
      </c>
      <c r="AV183" s="319">
        <v>1350000</v>
      </c>
      <c r="AW183" s="319">
        <v>1550000</v>
      </c>
      <c r="AX183" s="319">
        <v>1650000</v>
      </c>
      <c r="AY183" s="319">
        <v>1650000</v>
      </c>
      <c r="AZ183" s="319">
        <v>1700000</v>
      </c>
      <c r="BA183" s="319">
        <v>1750000</v>
      </c>
      <c r="BB183" s="319">
        <v>1850000</v>
      </c>
      <c r="BC183" s="319">
        <v>1950000</v>
      </c>
      <c r="BD183" s="319">
        <v>2150000</v>
      </c>
      <c r="BE183" s="319">
        <v>2250000</v>
      </c>
      <c r="BF183" s="319">
        <v>2300000</v>
      </c>
      <c r="BG183" s="319">
        <v>2350000</v>
      </c>
    </row>
    <row r="184" spans="1:59" s="275" customFormat="1" ht="60" customHeight="1">
      <c r="A184" s="255" t="s">
        <v>172</v>
      </c>
      <c r="B184" s="255" t="s">
        <v>896</v>
      </c>
      <c r="C184" s="255" t="s">
        <v>2752</v>
      </c>
      <c r="D184" s="255" t="s">
        <v>698</v>
      </c>
      <c r="E184" s="255" t="s">
        <v>698</v>
      </c>
      <c r="F184" s="255"/>
      <c r="G184" s="255" t="s">
        <v>560</v>
      </c>
      <c r="H184" s="255" t="s">
        <v>561</v>
      </c>
      <c r="I184" s="255"/>
      <c r="J184" s="255" t="s">
        <v>570</v>
      </c>
      <c r="K184" s="255"/>
      <c r="L184" s="255"/>
      <c r="M184" s="255"/>
      <c r="N184" s="244">
        <v>29</v>
      </c>
      <c r="O184" s="255" t="s">
        <v>698</v>
      </c>
      <c r="P184" s="253" t="s">
        <v>2552</v>
      </c>
      <c r="Q184" s="255" t="s">
        <v>2862</v>
      </c>
      <c r="R184" s="255" t="s">
        <v>105</v>
      </c>
      <c r="S184" s="278"/>
      <c r="T184" s="278"/>
      <c r="U184" s="278"/>
      <c r="V184" s="278"/>
      <c r="W184" s="278"/>
      <c r="X184" s="278"/>
      <c r="Y184" s="278"/>
      <c r="Z184" s="278"/>
      <c r="AA184" s="278"/>
      <c r="AB184" s="278"/>
      <c r="AC184" s="278"/>
      <c r="AD184" s="278"/>
      <c r="AE184" s="278"/>
      <c r="AF184" s="278"/>
      <c r="AG184" s="244" t="s">
        <v>136</v>
      </c>
      <c r="AH184" s="244" t="s">
        <v>93</v>
      </c>
      <c r="AI184" s="244" t="s">
        <v>80</v>
      </c>
      <c r="AJ184" s="244" t="s">
        <v>95</v>
      </c>
      <c r="AK184" s="255" t="s">
        <v>2553</v>
      </c>
      <c r="AL184" s="255" t="s">
        <v>2554</v>
      </c>
      <c r="AM184" s="244" t="s">
        <v>808</v>
      </c>
      <c r="AN184" s="244" t="s">
        <v>808</v>
      </c>
      <c r="AO184" s="319">
        <v>35000000</v>
      </c>
      <c r="AP184" s="319">
        <v>37500000</v>
      </c>
      <c r="AQ184" s="319">
        <v>40000000</v>
      </c>
      <c r="AR184" s="319">
        <v>40000000</v>
      </c>
      <c r="AS184" s="244" t="s">
        <v>808</v>
      </c>
      <c r="AT184" s="244" t="s">
        <v>808</v>
      </c>
      <c r="AU184" s="318">
        <v>35000000</v>
      </c>
      <c r="AV184" s="319">
        <v>1300000</v>
      </c>
      <c r="AW184" s="319">
        <v>1600000</v>
      </c>
      <c r="AX184" s="319">
        <v>1900000</v>
      </c>
      <c r="AY184" s="319">
        <v>2200000</v>
      </c>
      <c r="AZ184" s="319">
        <v>2500000</v>
      </c>
      <c r="BA184" s="319">
        <v>2800000</v>
      </c>
      <c r="BB184" s="319">
        <v>3100000</v>
      </c>
      <c r="BC184" s="319">
        <v>3400000</v>
      </c>
      <c r="BD184" s="319">
        <v>3700000</v>
      </c>
      <c r="BE184" s="319">
        <v>3950000</v>
      </c>
      <c r="BF184" s="319">
        <v>4150000</v>
      </c>
      <c r="BG184" s="319">
        <v>4400000</v>
      </c>
    </row>
    <row r="185" spans="1:59" s="275" customFormat="1" ht="60" customHeight="1">
      <c r="A185" s="255" t="s">
        <v>172</v>
      </c>
      <c r="B185" s="255" t="s">
        <v>896</v>
      </c>
      <c r="C185" s="255" t="s">
        <v>2752</v>
      </c>
      <c r="D185" s="255" t="s">
        <v>698</v>
      </c>
      <c r="E185" s="255" t="s">
        <v>698</v>
      </c>
      <c r="F185" s="255"/>
      <c r="G185" s="255" t="s">
        <v>560</v>
      </c>
      <c r="H185" s="255" t="s">
        <v>561</v>
      </c>
      <c r="I185" s="255"/>
      <c r="J185" s="255" t="s">
        <v>570</v>
      </c>
      <c r="K185" s="255"/>
      <c r="L185" s="255"/>
      <c r="M185" s="255"/>
      <c r="N185" s="244">
        <v>29</v>
      </c>
      <c r="O185" s="255" t="s">
        <v>698</v>
      </c>
      <c r="P185" s="253" t="s">
        <v>2555</v>
      </c>
      <c r="Q185" s="255" t="s">
        <v>701</v>
      </c>
      <c r="R185" s="255" t="s">
        <v>105</v>
      </c>
      <c r="S185" s="278"/>
      <c r="T185" s="278"/>
      <c r="U185" s="278"/>
      <c r="V185" s="278"/>
      <c r="W185" s="278"/>
      <c r="X185" s="278"/>
      <c r="Y185" s="278"/>
      <c r="Z185" s="278"/>
      <c r="AA185" s="278"/>
      <c r="AB185" s="278"/>
      <c r="AC185" s="278"/>
      <c r="AD185" s="278"/>
      <c r="AE185" s="278"/>
      <c r="AF185" s="278"/>
      <c r="AG185" s="244" t="s">
        <v>92</v>
      </c>
      <c r="AH185" s="244" t="s">
        <v>93</v>
      </c>
      <c r="AI185" s="244" t="s">
        <v>80</v>
      </c>
      <c r="AJ185" s="244" t="s">
        <v>95</v>
      </c>
      <c r="AK185" s="255" t="s">
        <v>2556</v>
      </c>
      <c r="AL185" s="255" t="s">
        <v>2557</v>
      </c>
      <c r="AM185" s="244">
        <v>0</v>
      </c>
      <c r="AN185" s="319">
        <v>2430</v>
      </c>
      <c r="AO185" s="319">
        <v>2900</v>
      </c>
      <c r="AP185" s="319">
        <v>3190</v>
      </c>
      <c r="AQ185" s="319">
        <v>3500</v>
      </c>
      <c r="AR185" s="319">
        <v>3500</v>
      </c>
      <c r="AS185" s="319">
        <v>2677</v>
      </c>
      <c r="AT185" s="318">
        <v>0</v>
      </c>
      <c r="AU185" s="318">
        <v>2900</v>
      </c>
      <c r="AV185" s="244">
        <v>200</v>
      </c>
      <c r="AW185" s="244">
        <v>235</v>
      </c>
      <c r="AX185" s="244">
        <v>245</v>
      </c>
      <c r="AY185" s="244">
        <v>250</v>
      </c>
      <c r="AZ185" s="244">
        <v>245</v>
      </c>
      <c r="BA185" s="244">
        <v>245</v>
      </c>
      <c r="BB185" s="244">
        <v>250</v>
      </c>
      <c r="BC185" s="244">
        <v>245</v>
      </c>
      <c r="BD185" s="244">
        <v>255</v>
      </c>
      <c r="BE185" s="244">
        <v>250</v>
      </c>
      <c r="BF185" s="244">
        <v>245</v>
      </c>
      <c r="BG185" s="244">
        <v>235</v>
      </c>
    </row>
    <row r="186" spans="1:59" s="275" customFormat="1" ht="60" customHeight="1">
      <c r="A186" s="255" t="s">
        <v>172</v>
      </c>
      <c r="B186" s="255" t="s">
        <v>896</v>
      </c>
      <c r="C186" s="255" t="s">
        <v>2752</v>
      </c>
      <c r="D186" s="255" t="s">
        <v>698</v>
      </c>
      <c r="E186" s="255" t="s">
        <v>698</v>
      </c>
      <c r="F186" s="255"/>
      <c r="G186" s="255" t="s">
        <v>560</v>
      </c>
      <c r="H186" s="255" t="s">
        <v>561</v>
      </c>
      <c r="I186" s="255"/>
      <c r="J186" s="255" t="s">
        <v>570</v>
      </c>
      <c r="K186" s="255"/>
      <c r="L186" s="255"/>
      <c r="M186" s="255"/>
      <c r="N186" s="244">
        <v>29</v>
      </c>
      <c r="O186" s="255" t="s">
        <v>698</v>
      </c>
      <c r="P186" s="253" t="s">
        <v>2558</v>
      </c>
      <c r="Q186" s="255" t="s">
        <v>2559</v>
      </c>
      <c r="R186" s="255" t="s">
        <v>105</v>
      </c>
      <c r="S186" s="278"/>
      <c r="T186" s="278"/>
      <c r="U186" s="278"/>
      <c r="V186" s="278"/>
      <c r="W186" s="278"/>
      <c r="X186" s="278"/>
      <c r="Y186" s="278"/>
      <c r="Z186" s="278"/>
      <c r="AA186" s="278"/>
      <c r="AB186" s="278"/>
      <c r="AC186" s="278"/>
      <c r="AD186" s="278"/>
      <c r="AE186" s="278"/>
      <c r="AF186" s="278"/>
      <c r="AG186" s="244" t="s">
        <v>136</v>
      </c>
      <c r="AH186" s="244" t="s">
        <v>93</v>
      </c>
      <c r="AI186" s="244" t="s">
        <v>80</v>
      </c>
      <c r="AJ186" s="244" t="s">
        <v>95</v>
      </c>
      <c r="AK186" s="255" t="s">
        <v>2560</v>
      </c>
      <c r="AL186" s="255" t="s">
        <v>2561</v>
      </c>
      <c r="AM186" s="244">
        <v>0</v>
      </c>
      <c r="AN186" s="244">
        <v>180</v>
      </c>
      <c r="AO186" s="244">
        <v>180</v>
      </c>
      <c r="AP186" s="244">
        <v>200</v>
      </c>
      <c r="AQ186" s="244">
        <v>220</v>
      </c>
      <c r="AR186" s="244">
        <v>220</v>
      </c>
      <c r="AS186" s="244">
        <v>172</v>
      </c>
      <c r="AT186" s="318">
        <v>8</v>
      </c>
      <c r="AU186" s="264">
        <v>180</v>
      </c>
      <c r="AV186" s="244">
        <v>10</v>
      </c>
      <c r="AW186" s="244">
        <v>10</v>
      </c>
      <c r="AX186" s="244">
        <v>15</v>
      </c>
      <c r="AY186" s="244">
        <v>15</v>
      </c>
      <c r="AZ186" s="244">
        <v>15</v>
      </c>
      <c r="BA186" s="244">
        <v>20</v>
      </c>
      <c r="BB186" s="244">
        <v>15</v>
      </c>
      <c r="BC186" s="244">
        <v>15</v>
      </c>
      <c r="BD186" s="244">
        <v>15</v>
      </c>
      <c r="BE186" s="244">
        <v>15</v>
      </c>
      <c r="BF186" s="244">
        <v>20</v>
      </c>
      <c r="BG186" s="244">
        <v>15</v>
      </c>
    </row>
    <row r="187" spans="1:59" s="275" customFormat="1" ht="60" customHeight="1">
      <c r="A187" s="255" t="s">
        <v>172</v>
      </c>
      <c r="B187" s="255" t="s">
        <v>896</v>
      </c>
      <c r="C187" s="255" t="s">
        <v>2752</v>
      </c>
      <c r="D187" s="255" t="s">
        <v>698</v>
      </c>
      <c r="E187" s="255" t="s">
        <v>698</v>
      </c>
      <c r="F187" s="255"/>
      <c r="G187" s="255" t="s">
        <v>560</v>
      </c>
      <c r="H187" s="255" t="s">
        <v>561</v>
      </c>
      <c r="I187" s="255"/>
      <c r="J187" s="255" t="s">
        <v>570</v>
      </c>
      <c r="K187" s="255"/>
      <c r="L187" s="255"/>
      <c r="M187" s="255"/>
      <c r="N187" s="244">
        <v>29</v>
      </c>
      <c r="O187" s="255" t="s">
        <v>698</v>
      </c>
      <c r="P187" s="253" t="s">
        <v>2562</v>
      </c>
      <c r="Q187" s="255" t="s">
        <v>2563</v>
      </c>
      <c r="R187" s="255" t="s">
        <v>105</v>
      </c>
      <c r="S187" s="278"/>
      <c r="T187" s="278"/>
      <c r="U187" s="278"/>
      <c r="V187" s="278"/>
      <c r="W187" s="278"/>
      <c r="X187" s="278"/>
      <c r="Y187" s="278"/>
      <c r="Z187" s="278"/>
      <c r="AA187" s="278"/>
      <c r="AB187" s="278"/>
      <c r="AC187" s="278"/>
      <c r="AD187" s="278"/>
      <c r="AE187" s="278"/>
      <c r="AF187" s="278"/>
      <c r="AG187" s="244" t="s">
        <v>92</v>
      </c>
      <c r="AH187" s="244" t="s">
        <v>93</v>
      </c>
      <c r="AI187" s="244" t="s">
        <v>80</v>
      </c>
      <c r="AJ187" s="244" t="s">
        <v>95</v>
      </c>
      <c r="AK187" s="255" t="s">
        <v>2564</v>
      </c>
      <c r="AL187" s="255" t="s">
        <v>2565</v>
      </c>
      <c r="AM187" s="244">
        <v>0</v>
      </c>
      <c r="AN187" s="319">
        <v>1300</v>
      </c>
      <c r="AO187" s="319">
        <v>1650</v>
      </c>
      <c r="AP187" s="319">
        <v>1800</v>
      </c>
      <c r="AQ187" s="319">
        <v>1950</v>
      </c>
      <c r="AR187" s="319">
        <v>1950</v>
      </c>
      <c r="AS187" s="319">
        <v>1498</v>
      </c>
      <c r="AT187" s="318">
        <v>0</v>
      </c>
      <c r="AU187" s="318">
        <v>1600</v>
      </c>
      <c r="AV187" s="244">
        <v>100</v>
      </c>
      <c r="AW187" s="244">
        <v>120</v>
      </c>
      <c r="AX187" s="244">
        <v>130</v>
      </c>
      <c r="AY187" s="244">
        <v>140</v>
      </c>
      <c r="AZ187" s="244">
        <v>130</v>
      </c>
      <c r="BA187" s="244">
        <v>140</v>
      </c>
      <c r="BB187" s="244">
        <v>150</v>
      </c>
      <c r="BC187" s="244">
        <v>130</v>
      </c>
      <c r="BD187" s="244">
        <v>140</v>
      </c>
      <c r="BE187" s="244">
        <v>150</v>
      </c>
      <c r="BF187" s="244">
        <v>130</v>
      </c>
      <c r="BG187" s="244">
        <v>140</v>
      </c>
    </row>
    <row r="188" spans="1:59" s="276" customFormat="1" ht="60" customHeight="1">
      <c r="A188" s="255" t="s">
        <v>172</v>
      </c>
      <c r="B188" s="255" t="s">
        <v>889</v>
      </c>
      <c r="C188" s="255" t="s">
        <v>2752</v>
      </c>
      <c r="D188" s="255" t="s">
        <v>705</v>
      </c>
      <c r="E188" s="255" t="s">
        <v>705</v>
      </c>
      <c r="F188" s="255"/>
      <c r="G188" s="255" t="s">
        <v>560</v>
      </c>
      <c r="H188" s="255" t="s">
        <v>561</v>
      </c>
      <c r="I188" s="255"/>
      <c r="J188" s="255" t="s">
        <v>570</v>
      </c>
      <c r="K188" s="255"/>
      <c r="L188" s="255"/>
      <c r="M188" s="255"/>
      <c r="N188" s="244">
        <v>30</v>
      </c>
      <c r="O188" s="255" t="s">
        <v>705</v>
      </c>
      <c r="P188" s="253" t="s">
        <v>2566</v>
      </c>
      <c r="Q188" s="255" t="s">
        <v>2567</v>
      </c>
      <c r="R188" s="255" t="s">
        <v>105</v>
      </c>
      <c r="S188" s="278"/>
      <c r="T188" s="278"/>
      <c r="U188" s="278"/>
      <c r="V188" s="278"/>
      <c r="W188" s="278"/>
      <c r="X188" s="278"/>
      <c r="Y188" s="278"/>
      <c r="Z188" s="278"/>
      <c r="AA188" s="278"/>
      <c r="AB188" s="278"/>
      <c r="AC188" s="278"/>
      <c r="AD188" s="278"/>
      <c r="AE188" s="278"/>
      <c r="AF188" s="278"/>
      <c r="AG188" s="244" t="s">
        <v>166</v>
      </c>
      <c r="AH188" s="244" t="s">
        <v>93</v>
      </c>
      <c r="AI188" s="244" t="s">
        <v>80</v>
      </c>
      <c r="AJ188" s="244" t="s">
        <v>95</v>
      </c>
      <c r="AK188" s="255" t="s">
        <v>2568</v>
      </c>
      <c r="AL188" s="255" t="s">
        <v>2569</v>
      </c>
      <c r="AM188" s="244">
        <v>0</v>
      </c>
      <c r="AN188" s="320">
        <v>35000000000</v>
      </c>
      <c r="AO188" s="320">
        <v>35000000000</v>
      </c>
      <c r="AP188" s="320">
        <v>30000000000</v>
      </c>
      <c r="AQ188" s="320">
        <v>20000000000</v>
      </c>
      <c r="AR188" s="320">
        <f>+AN188+AO188+AP188+AQ188</f>
        <v>120000000000</v>
      </c>
      <c r="AS188" s="321">
        <v>43834197549</v>
      </c>
      <c r="AT188" s="320">
        <v>0</v>
      </c>
      <c r="AU188" s="320">
        <f t="shared" ref="AU188:AU190" si="14">AO188</f>
        <v>35000000000</v>
      </c>
      <c r="AV188" s="322">
        <v>0</v>
      </c>
      <c r="AW188" s="322">
        <v>0</v>
      </c>
      <c r="AX188" s="320">
        <v>1750000000</v>
      </c>
      <c r="AY188" s="320">
        <v>3500000000</v>
      </c>
      <c r="AZ188" s="320">
        <v>3500000000</v>
      </c>
      <c r="BA188" s="320">
        <v>1750000000</v>
      </c>
      <c r="BB188" s="320">
        <v>2450000000</v>
      </c>
      <c r="BC188" s="320">
        <v>3500000000</v>
      </c>
      <c r="BD188" s="320">
        <v>3500000000</v>
      </c>
      <c r="BE188" s="320">
        <v>3500000000</v>
      </c>
      <c r="BF188" s="320">
        <v>5250000000</v>
      </c>
      <c r="BG188" s="320">
        <v>6300000000</v>
      </c>
    </row>
    <row r="189" spans="1:59" s="276" customFormat="1" ht="60" customHeight="1">
      <c r="A189" s="255" t="s">
        <v>172</v>
      </c>
      <c r="B189" s="255" t="s">
        <v>889</v>
      </c>
      <c r="C189" s="255" t="s">
        <v>2752</v>
      </c>
      <c r="D189" s="255" t="s">
        <v>705</v>
      </c>
      <c r="E189" s="255" t="s">
        <v>705</v>
      </c>
      <c r="F189" s="255"/>
      <c r="G189" s="255" t="s">
        <v>560</v>
      </c>
      <c r="H189" s="255" t="s">
        <v>561</v>
      </c>
      <c r="I189" s="255"/>
      <c r="J189" s="255" t="s">
        <v>570</v>
      </c>
      <c r="K189" s="255"/>
      <c r="L189" s="255"/>
      <c r="M189" s="255"/>
      <c r="N189" s="244">
        <v>30</v>
      </c>
      <c r="O189" s="255" t="s">
        <v>705</v>
      </c>
      <c r="P189" s="253" t="s">
        <v>2570</v>
      </c>
      <c r="Q189" s="255" t="s">
        <v>2571</v>
      </c>
      <c r="R189" s="255" t="s">
        <v>105</v>
      </c>
      <c r="S189" s="278"/>
      <c r="T189" s="278"/>
      <c r="U189" s="278"/>
      <c r="V189" s="278"/>
      <c r="W189" s="278"/>
      <c r="X189" s="278"/>
      <c r="Y189" s="278"/>
      <c r="Z189" s="278"/>
      <c r="AA189" s="278"/>
      <c r="AB189" s="278"/>
      <c r="AC189" s="278"/>
      <c r="AD189" s="278"/>
      <c r="AE189" s="278"/>
      <c r="AF189" s="278"/>
      <c r="AG189" s="244" t="s">
        <v>166</v>
      </c>
      <c r="AH189" s="244" t="s">
        <v>93</v>
      </c>
      <c r="AI189" s="244" t="s">
        <v>80</v>
      </c>
      <c r="AJ189" s="244" t="s">
        <v>95</v>
      </c>
      <c r="AK189" s="255" t="s">
        <v>2572</v>
      </c>
      <c r="AL189" s="255" t="s">
        <v>2573</v>
      </c>
      <c r="AM189" s="244">
        <v>0</v>
      </c>
      <c r="AN189" s="244">
        <v>3</v>
      </c>
      <c r="AO189" s="244">
        <v>4</v>
      </c>
      <c r="AP189" s="244">
        <v>4</v>
      </c>
      <c r="AQ189" s="244">
        <v>1</v>
      </c>
      <c r="AR189" s="244">
        <f>+AN189+AO189+AP189+AQ189</f>
        <v>12</v>
      </c>
      <c r="AS189" s="244">
        <v>3</v>
      </c>
      <c r="AT189" s="244">
        <f>+AN189-AS189</f>
        <v>0</v>
      </c>
      <c r="AU189" s="264">
        <f t="shared" si="14"/>
        <v>4</v>
      </c>
      <c r="AV189" s="244">
        <v>0</v>
      </c>
      <c r="AW189" s="244">
        <v>0</v>
      </c>
      <c r="AX189" s="244">
        <v>0</v>
      </c>
      <c r="AY189" s="244">
        <v>0</v>
      </c>
      <c r="AZ189" s="244">
        <v>1</v>
      </c>
      <c r="BA189" s="244">
        <v>0</v>
      </c>
      <c r="BB189" s="244">
        <v>1</v>
      </c>
      <c r="BC189" s="244">
        <v>0</v>
      </c>
      <c r="BD189" s="244">
        <v>1</v>
      </c>
      <c r="BE189" s="244">
        <v>0</v>
      </c>
      <c r="BF189" s="244">
        <v>0</v>
      </c>
      <c r="BG189" s="244">
        <v>1</v>
      </c>
    </row>
    <row r="190" spans="1:59" s="276" customFormat="1" ht="60" customHeight="1">
      <c r="A190" s="255" t="s">
        <v>172</v>
      </c>
      <c r="B190" s="255" t="s">
        <v>889</v>
      </c>
      <c r="C190" s="255" t="s">
        <v>2752</v>
      </c>
      <c r="D190" s="255" t="s">
        <v>705</v>
      </c>
      <c r="E190" s="255" t="s">
        <v>705</v>
      </c>
      <c r="F190" s="255"/>
      <c r="G190" s="255" t="s">
        <v>560</v>
      </c>
      <c r="H190" s="255" t="s">
        <v>561</v>
      </c>
      <c r="I190" s="255"/>
      <c r="J190" s="255" t="s">
        <v>570</v>
      </c>
      <c r="K190" s="255"/>
      <c r="L190" s="255"/>
      <c r="M190" s="255"/>
      <c r="N190" s="244">
        <v>30</v>
      </c>
      <c r="O190" s="255" t="s">
        <v>705</v>
      </c>
      <c r="P190" s="253" t="s">
        <v>2574</v>
      </c>
      <c r="Q190" s="255" t="s">
        <v>2575</v>
      </c>
      <c r="R190" s="255" t="s">
        <v>105</v>
      </c>
      <c r="S190" s="278"/>
      <c r="T190" s="278"/>
      <c r="U190" s="278"/>
      <c r="V190" s="278"/>
      <c r="W190" s="278"/>
      <c r="X190" s="278"/>
      <c r="Y190" s="278"/>
      <c r="Z190" s="278"/>
      <c r="AA190" s="278"/>
      <c r="AB190" s="278"/>
      <c r="AC190" s="278"/>
      <c r="AD190" s="278"/>
      <c r="AE190" s="278"/>
      <c r="AF190" s="278"/>
      <c r="AG190" s="244" t="s">
        <v>166</v>
      </c>
      <c r="AH190" s="244" t="s">
        <v>93</v>
      </c>
      <c r="AI190" s="244" t="s">
        <v>80</v>
      </c>
      <c r="AJ190" s="244" t="s">
        <v>95</v>
      </c>
      <c r="AK190" s="255" t="s">
        <v>2576</v>
      </c>
      <c r="AL190" s="255" t="s">
        <v>2577</v>
      </c>
      <c r="AM190" s="244">
        <v>0</v>
      </c>
      <c r="AN190" s="244">
        <v>3</v>
      </c>
      <c r="AO190" s="244">
        <v>5</v>
      </c>
      <c r="AP190" s="244">
        <v>3</v>
      </c>
      <c r="AQ190" s="244">
        <v>2</v>
      </c>
      <c r="AR190" s="244">
        <f>+AN190+AO190+AP190+AQ190</f>
        <v>13</v>
      </c>
      <c r="AS190" s="244">
        <v>3</v>
      </c>
      <c r="AT190" s="244">
        <v>0</v>
      </c>
      <c r="AU190" s="264">
        <f t="shared" si="14"/>
        <v>5</v>
      </c>
      <c r="AV190" s="244">
        <v>0</v>
      </c>
      <c r="AW190" s="244">
        <v>0</v>
      </c>
      <c r="AX190" s="244">
        <v>0</v>
      </c>
      <c r="AY190" s="244">
        <v>0</v>
      </c>
      <c r="AZ190" s="244">
        <v>1</v>
      </c>
      <c r="BA190" s="244">
        <v>1</v>
      </c>
      <c r="BB190" s="244">
        <v>0</v>
      </c>
      <c r="BC190" s="244">
        <v>1</v>
      </c>
      <c r="BD190" s="244">
        <v>1</v>
      </c>
      <c r="BE190" s="244">
        <v>0</v>
      </c>
      <c r="BF190" s="244">
        <v>0</v>
      </c>
      <c r="BG190" s="244">
        <v>1</v>
      </c>
    </row>
    <row r="191" spans="1:59" s="277" customFormat="1" ht="60" customHeight="1">
      <c r="A191" s="255" t="s">
        <v>568</v>
      </c>
      <c r="B191" s="255" t="s">
        <v>898</v>
      </c>
      <c r="C191" s="255" t="s">
        <v>2866</v>
      </c>
      <c r="D191" s="255" t="s">
        <v>616</v>
      </c>
      <c r="E191" s="255" t="s">
        <v>616</v>
      </c>
      <c r="F191" s="255"/>
      <c r="G191" s="255" t="s">
        <v>560</v>
      </c>
      <c r="H191" s="255" t="s">
        <v>561</v>
      </c>
      <c r="I191" s="255"/>
      <c r="J191" s="255" t="s">
        <v>597</v>
      </c>
      <c r="K191" s="255"/>
      <c r="L191" s="255"/>
      <c r="M191" s="255"/>
      <c r="N191" s="244">
        <v>27</v>
      </c>
      <c r="O191" s="255" t="s">
        <v>616</v>
      </c>
      <c r="P191" s="253" t="s">
        <v>2578</v>
      </c>
      <c r="Q191" s="255" t="s">
        <v>2579</v>
      </c>
      <c r="R191" s="255" t="s">
        <v>20</v>
      </c>
      <c r="S191" s="278" t="s">
        <v>86</v>
      </c>
      <c r="T191" s="278"/>
      <c r="U191" s="278"/>
      <c r="V191" s="278"/>
      <c r="W191" s="278"/>
      <c r="X191" s="278"/>
      <c r="Y191" s="278"/>
      <c r="Z191" s="278"/>
      <c r="AA191" s="278"/>
      <c r="AB191" s="278"/>
      <c r="AC191" s="278"/>
      <c r="AD191" s="278"/>
      <c r="AE191" s="278"/>
      <c r="AF191" s="278"/>
      <c r="AG191" s="244" t="s">
        <v>78</v>
      </c>
      <c r="AH191" s="323" t="s">
        <v>685</v>
      </c>
      <c r="AI191" s="244" t="s">
        <v>80</v>
      </c>
      <c r="AJ191" s="244" t="s">
        <v>95</v>
      </c>
      <c r="AK191" s="255" t="s">
        <v>2580</v>
      </c>
      <c r="AL191" s="255" t="s">
        <v>2581</v>
      </c>
      <c r="AM191" s="244">
        <v>79.2</v>
      </c>
      <c r="AN191" s="155">
        <v>79.2</v>
      </c>
      <c r="AO191" s="155">
        <v>80.2</v>
      </c>
      <c r="AP191" s="155">
        <v>81.2</v>
      </c>
      <c r="AQ191" s="155">
        <v>82.2</v>
      </c>
      <c r="AR191" s="155">
        <v>83.2</v>
      </c>
      <c r="AS191" s="155">
        <v>79.2</v>
      </c>
      <c r="AT191" s="155">
        <v>0</v>
      </c>
      <c r="AU191" s="264">
        <v>79.2</v>
      </c>
      <c r="AV191" s="244">
        <v>0</v>
      </c>
      <c r="AW191" s="244">
        <v>0</v>
      </c>
      <c r="AX191" s="244">
        <v>0</v>
      </c>
      <c r="AY191" s="244">
        <v>79.2</v>
      </c>
      <c r="AZ191" s="244">
        <v>0</v>
      </c>
      <c r="BA191" s="244">
        <v>0</v>
      </c>
      <c r="BB191" s="244">
        <v>0</v>
      </c>
      <c r="BC191" s="244">
        <v>0</v>
      </c>
      <c r="BD191" s="244">
        <v>0</v>
      </c>
      <c r="BE191" s="244">
        <v>0</v>
      </c>
      <c r="BF191" s="244">
        <v>0</v>
      </c>
      <c r="BG191" s="244">
        <v>0</v>
      </c>
    </row>
    <row r="192" spans="1:59" s="277" customFormat="1" ht="60" customHeight="1">
      <c r="A192" s="255" t="s">
        <v>568</v>
      </c>
      <c r="B192" s="255" t="s">
        <v>2867</v>
      </c>
      <c r="C192" s="255" t="s">
        <v>2866</v>
      </c>
      <c r="D192" s="255" t="s">
        <v>616</v>
      </c>
      <c r="E192" s="255" t="s">
        <v>616</v>
      </c>
      <c r="F192" s="255"/>
      <c r="G192" s="255" t="s">
        <v>560</v>
      </c>
      <c r="H192" s="255" t="s">
        <v>561</v>
      </c>
      <c r="I192" s="255"/>
      <c r="J192" s="255" t="s">
        <v>570</v>
      </c>
      <c r="K192" s="255" t="s">
        <v>622</v>
      </c>
      <c r="L192" s="255"/>
      <c r="M192" s="255"/>
      <c r="N192" s="244">
        <v>27</v>
      </c>
      <c r="O192" s="255" t="s">
        <v>616</v>
      </c>
      <c r="P192" s="253" t="s">
        <v>2582</v>
      </c>
      <c r="Q192" s="255" t="s">
        <v>2583</v>
      </c>
      <c r="R192" s="255" t="s">
        <v>20</v>
      </c>
      <c r="S192" s="278" t="s">
        <v>86</v>
      </c>
      <c r="T192" s="278"/>
      <c r="U192" s="278"/>
      <c r="V192" s="278"/>
      <c r="W192" s="278"/>
      <c r="X192" s="278"/>
      <c r="Y192" s="278"/>
      <c r="Z192" s="278"/>
      <c r="AA192" s="278"/>
      <c r="AB192" s="278"/>
      <c r="AC192" s="278"/>
      <c r="AD192" s="278"/>
      <c r="AE192" s="278"/>
      <c r="AF192" s="278"/>
      <c r="AG192" s="244" t="s">
        <v>78</v>
      </c>
      <c r="AH192" s="323" t="s">
        <v>685</v>
      </c>
      <c r="AI192" s="244" t="s">
        <v>80</v>
      </c>
      <c r="AJ192" s="244" t="s">
        <v>95</v>
      </c>
      <c r="AK192" s="255" t="s">
        <v>2584</v>
      </c>
      <c r="AL192" s="255" t="s">
        <v>2585</v>
      </c>
      <c r="AM192" s="244">
        <v>92.4</v>
      </c>
      <c r="AN192" s="155">
        <v>92.4</v>
      </c>
      <c r="AO192" s="155">
        <v>93.5</v>
      </c>
      <c r="AP192" s="155">
        <v>94.5</v>
      </c>
      <c r="AQ192" s="155">
        <v>95.6</v>
      </c>
      <c r="AR192" s="155">
        <v>96.6</v>
      </c>
      <c r="AS192" s="155">
        <v>92.4</v>
      </c>
      <c r="AT192" s="266">
        <v>0</v>
      </c>
      <c r="AU192" s="244">
        <v>93.5</v>
      </c>
      <c r="AV192" s="244">
        <v>0</v>
      </c>
      <c r="AW192" s="244">
        <v>0</v>
      </c>
      <c r="AX192" s="244">
        <v>0</v>
      </c>
      <c r="AY192" s="244">
        <v>0</v>
      </c>
      <c r="AZ192" s="244">
        <v>0</v>
      </c>
      <c r="BA192" s="244">
        <v>0</v>
      </c>
      <c r="BB192" s="244">
        <v>93.5</v>
      </c>
      <c r="BC192" s="244">
        <v>0</v>
      </c>
      <c r="BD192" s="244">
        <v>0</v>
      </c>
      <c r="BE192" s="244">
        <v>0</v>
      </c>
      <c r="BF192" s="244">
        <v>0</v>
      </c>
      <c r="BG192" s="244">
        <v>0</v>
      </c>
    </row>
    <row r="193" spans="1:59" s="277" customFormat="1" ht="60" customHeight="1">
      <c r="A193" s="255" t="s">
        <v>568</v>
      </c>
      <c r="B193" s="255" t="s">
        <v>2867</v>
      </c>
      <c r="C193" s="255" t="s">
        <v>2866</v>
      </c>
      <c r="D193" s="255" t="s">
        <v>616</v>
      </c>
      <c r="E193" s="255" t="s">
        <v>616</v>
      </c>
      <c r="F193" s="255"/>
      <c r="G193" s="255" t="s">
        <v>560</v>
      </c>
      <c r="H193" s="255" t="s">
        <v>561</v>
      </c>
      <c r="I193" s="255"/>
      <c r="J193" s="255" t="s">
        <v>597</v>
      </c>
      <c r="K193" s="255" t="s">
        <v>936</v>
      </c>
      <c r="L193" s="255"/>
      <c r="M193" s="255"/>
      <c r="N193" s="244">
        <v>27</v>
      </c>
      <c r="O193" s="255" t="s">
        <v>616</v>
      </c>
      <c r="P193" s="253" t="s">
        <v>2586</v>
      </c>
      <c r="Q193" s="255" t="s">
        <v>2587</v>
      </c>
      <c r="R193" s="255" t="s">
        <v>20</v>
      </c>
      <c r="S193" s="278" t="s">
        <v>86</v>
      </c>
      <c r="T193" s="278"/>
      <c r="U193" s="278"/>
      <c r="V193" s="278"/>
      <c r="W193" s="278"/>
      <c r="X193" s="278"/>
      <c r="Y193" s="278"/>
      <c r="Z193" s="278"/>
      <c r="AA193" s="278"/>
      <c r="AB193" s="278"/>
      <c r="AC193" s="278"/>
      <c r="AD193" s="278"/>
      <c r="AE193" s="278"/>
      <c r="AF193" s="278"/>
      <c r="AG193" s="244" t="s">
        <v>78</v>
      </c>
      <c r="AH193" s="323" t="s">
        <v>685</v>
      </c>
      <c r="AI193" s="244" t="s">
        <v>80</v>
      </c>
      <c r="AJ193" s="244" t="s">
        <v>95</v>
      </c>
      <c r="AK193" s="255" t="s">
        <v>2588</v>
      </c>
      <c r="AL193" s="255" t="s">
        <v>2589</v>
      </c>
      <c r="AM193" s="244" t="s">
        <v>2590</v>
      </c>
      <c r="AN193" s="324" t="s">
        <v>2591</v>
      </c>
      <c r="AO193" s="324" t="s">
        <v>2591</v>
      </c>
      <c r="AP193" s="324" t="s">
        <v>2591</v>
      </c>
      <c r="AQ193" s="324" t="s">
        <v>2591</v>
      </c>
      <c r="AR193" s="324" t="s">
        <v>2591</v>
      </c>
      <c r="AS193" s="155">
        <v>3</v>
      </c>
      <c r="AT193" s="155">
        <v>0</v>
      </c>
      <c r="AU193" s="325" t="s">
        <v>2591</v>
      </c>
      <c r="AV193" s="244">
        <v>0</v>
      </c>
      <c r="AW193" s="244">
        <v>0</v>
      </c>
      <c r="AX193" s="244">
        <v>0</v>
      </c>
      <c r="AY193" s="244">
        <v>0</v>
      </c>
      <c r="AZ193" s="244">
        <v>0</v>
      </c>
      <c r="BA193" s="325" t="s">
        <v>2592</v>
      </c>
      <c r="BB193" s="325" t="s">
        <v>2591</v>
      </c>
      <c r="BC193" s="244">
        <v>0</v>
      </c>
      <c r="BD193" s="244">
        <v>0</v>
      </c>
      <c r="BE193" s="244">
        <v>0</v>
      </c>
      <c r="BF193" s="244">
        <v>0</v>
      </c>
      <c r="BG193" s="244">
        <v>0</v>
      </c>
    </row>
    <row r="194" spans="1:59" s="277" customFormat="1" ht="60" customHeight="1">
      <c r="A194" s="255" t="s">
        <v>568</v>
      </c>
      <c r="B194" s="255" t="s">
        <v>889</v>
      </c>
      <c r="C194" s="255" t="s">
        <v>2866</v>
      </c>
      <c r="D194" s="255" t="s">
        <v>739</v>
      </c>
      <c r="E194" s="255" t="s">
        <v>739</v>
      </c>
      <c r="F194" s="255"/>
      <c r="G194" s="255" t="s">
        <v>560</v>
      </c>
      <c r="H194" s="255" t="s">
        <v>561</v>
      </c>
      <c r="I194" s="255"/>
      <c r="J194" s="255" t="s">
        <v>570</v>
      </c>
      <c r="K194" s="255"/>
      <c r="L194" s="255"/>
      <c r="M194" s="255"/>
      <c r="N194" s="244"/>
      <c r="O194" s="255" t="s">
        <v>739</v>
      </c>
      <c r="P194" s="253" t="s">
        <v>2593</v>
      </c>
      <c r="Q194" s="255" t="s">
        <v>2594</v>
      </c>
      <c r="R194" s="255" t="s">
        <v>105</v>
      </c>
      <c r="S194" s="278"/>
      <c r="T194" s="278"/>
      <c r="U194" s="278"/>
      <c r="V194" s="278"/>
      <c r="W194" s="278"/>
      <c r="X194" s="278"/>
      <c r="Y194" s="278"/>
      <c r="Z194" s="278"/>
      <c r="AA194" s="278"/>
      <c r="AB194" s="278"/>
      <c r="AC194" s="278"/>
      <c r="AD194" s="278"/>
      <c r="AE194" s="278"/>
      <c r="AF194" s="278"/>
      <c r="AG194" s="244" t="s">
        <v>166</v>
      </c>
      <c r="AH194" s="244" t="s">
        <v>93</v>
      </c>
      <c r="AI194" s="244" t="s">
        <v>80</v>
      </c>
      <c r="AJ194" s="244" t="s">
        <v>81</v>
      </c>
      <c r="AK194" s="255" t="s">
        <v>2595</v>
      </c>
      <c r="AL194" s="255" t="s">
        <v>2596</v>
      </c>
      <c r="AM194" s="244" t="s">
        <v>808</v>
      </c>
      <c r="AN194" s="244" t="s">
        <v>808</v>
      </c>
      <c r="AO194" s="246">
        <v>1</v>
      </c>
      <c r="AP194" s="246">
        <v>1</v>
      </c>
      <c r="AQ194" s="246">
        <v>1</v>
      </c>
      <c r="AR194" s="246">
        <v>1</v>
      </c>
      <c r="AS194" s="244" t="s">
        <v>808</v>
      </c>
      <c r="AT194" s="244" t="s">
        <v>808</v>
      </c>
      <c r="AU194" s="246">
        <v>1</v>
      </c>
      <c r="AV194" s="261">
        <v>8.3333333333333329E-2</v>
      </c>
      <c r="AW194" s="279">
        <v>8.3333333333333329E-2</v>
      </c>
      <c r="AX194" s="279">
        <v>8.3333333333333329E-2</v>
      </c>
      <c r="AY194" s="279">
        <v>8.3333333333333329E-2</v>
      </c>
      <c r="AZ194" s="279">
        <v>8.3333333333333329E-2</v>
      </c>
      <c r="BA194" s="279">
        <v>8.3333333333333329E-2</v>
      </c>
      <c r="BB194" s="279">
        <v>8.3333333333333329E-2</v>
      </c>
      <c r="BC194" s="279">
        <v>8.3333333333333329E-2</v>
      </c>
      <c r="BD194" s="279">
        <v>8.3333333333333329E-2</v>
      </c>
      <c r="BE194" s="279">
        <v>8.3333333333333329E-2</v>
      </c>
      <c r="BF194" s="279">
        <v>8.3333333333333329E-2</v>
      </c>
      <c r="BG194" s="279">
        <v>8.3333333333333329E-2</v>
      </c>
    </row>
    <row r="195" spans="1:59" s="277" customFormat="1" ht="60" customHeight="1">
      <c r="A195" s="255" t="s">
        <v>568</v>
      </c>
      <c r="B195" s="255" t="s">
        <v>889</v>
      </c>
      <c r="C195" s="255" t="s">
        <v>2866</v>
      </c>
      <c r="D195" s="255" t="s">
        <v>739</v>
      </c>
      <c r="E195" s="255" t="s">
        <v>739</v>
      </c>
      <c r="F195" s="255"/>
      <c r="G195" s="255" t="s">
        <v>560</v>
      </c>
      <c r="H195" s="255" t="s">
        <v>561</v>
      </c>
      <c r="I195" s="255"/>
      <c r="J195" s="255" t="s">
        <v>570</v>
      </c>
      <c r="K195" s="255"/>
      <c r="L195" s="255"/>
      <c r="M195" s="255"/>
      <c r="N195" s="244"/>
      <c r="O195" s="255" t="s">
        <v>739</v>
      </c>
      <c r="P195" s="253" t="s">
        <v>2597</v>
      </c>
      <c r="Q195" s="255" t="s">
        <v>2598</v>
      </c>
      <c r="R195" s="255" t="s">
        <v>105</v>
      </c>
      <c r="S195" s="278"/>
      <c r="T195" s="278"/>
      <c r="U195" s="278"/>
      <c r="V195" s="278"/>
      <c r="W195" s="278"/>
      <c r="X195" s="278"/>
      <c r="Y195" s="278"/>
      <c r="Z195" s="278"/>
      <c r="AA195" s="278"/>
      <c r="AB195" s="278"/>
      <c r="AC195" s="278"/>
      <c r="AD195" s="278"/>
      <c r="AE195" s="278"/>
      <c r="AF195" s="278"/>
      <c r="AG195" s="244" t="s">
        <v>166</v>
      </c>
      <c r="AH195" s="244" t="s">
        <v>93</v>
      </c>
      <c r="AI195" s="244" t="s">
        <v>80</v>
      </c>
      <c r="AJ195" s="244" t="s">
        <v>95</v>
      </c>
      <c r="AK195" s="255" t="s">
        <v>2599</v>
      </c>
      <c r="AL195" s="255" t="s">
        <v>2596</v>
      </c>
      <c r="AM195" s="244" t="s">
        <v>808</v>
      </c>
      <c r="AN195" s="244">
        <v>4</v>
      </c>
      <c r="AO195" s="244">
        <v>3</v>
      </c>
      <c r="AP195" s="244">
        <v>3</v>
      </c>
      <c r="AQ195" s="244">
        <v>3</v>
      </c>
      <c r="AR195" s="244">
        <v>3</v>
      </c>
      <c r="AS195" s="244">
        <v>4</v>
      </c>
      <c r="AT195" s="244">
        <v>0</v>
      </c>
      <c r="AU195" s="264">
        <v>3</v>
      </c>
      <c r="AV195" s="244">
        <v>0</v>
      </c>
      <c r="AW195" s="244">
        <v>0</v>
      </c>
      <c r="AX195" s="244">
        <v>1</v>
      </c>
      <c r="AY195" s="244">
        <v>0</v>
      </c>
      <c r="AZ195" s="244">
        <v>0</v>
      </c>
      <c r="BA195" s="244">
        <v>1</v>
      </c>
      <c r="BB195" s="244">
        <v>0</v>
      </c>
      <c r="BC195" s="244">
        <v>0</v>
      </c>
      <c r="BD195" s="244">
        <v>1</v>
      </c>
      <c r="BE195" s="244">
        <v>0</v>
      </c>
      <c r="BF195" s="244">
        <v>0</v>
      </c>
      <c r="BG195" s="244">
        <v>0</v>
      </c>
    </row>
    <row r="196" spans="1:59" s="277" customFormat="1" ht="60" customHeight="1">
      <c r="A196" s="255" t="s">
        <v>568</v>
      </c>
      <c r="B196" s="255" t="s">
        <v>889</v>
      </c>
      <c r="C196" s="255" t="s">
        <v>2866</v>
      </c>
      <c r="D196" s="255" t="s">
        <v>739</v>
      </c>
      <c r="E196" s="255" t="s">
        <v>739</v>
      </c>
      <c r="F196" s="255"/>
      <c r="G196" s="255" t="s">
        <v>560</v>
      </c>
      <c r="H196" s="255" t="s">
        <v>561</v>
      </c>
      <c r="I196" s="255"/>
      <c r="J196" s="255" t="s">
        <v>570</v>
      </c>
      <c r="K196" s="255"/>
      <c r="L196" s="255"/>
      <c r="M196" s="255"/>
      <c r="N196" s="244"/>
      <c r="O196" s="255" t="s">
        <v>739</v>
      </c>
      <c r="P196" s="253" t="s">
        <v>2600</v>
      </c>
      <c r="Q196" s="255" t="s">
        <v>742</v>
      </c>
      <c r="R196" s="255" t="s">
        <v>105</v>
      </c>
      <c r="S196" s="278"/>
      <c r="T196" s="278"/>
      <c r="U196" s="278"/>
      <c r="V196" s="278"/>
      <c r="W196" s="278"/>
      <c r="X196" s="278"/>
      <c r="Y196" s="278"/>
      <c r="Z196" s="278"/>
      <c r="AA196" s="278"/>
      <c r="AB196" s="278"/>
      <c r="AC196" s="278"/>
      <c r="AD196" s="278"/>
      <c r="AE196" s="278"/>
      <c r="AF196" s="278"/>
      <c r="AG196" s="244" t="s">
        <v>166</v>
      </c>
      <c r="AH196" s="244" t="s">
        <v>93</v>
      </c>
      <c r="AI196" s="244" t="s">
        <v>80</v>
      </c>
      <c r="AJ196" s="244" t="s">
        <v>95</v>
      </c>
      <c r="AK196" s="255" t="s">
        <v>2601</v>
      </c>
      <c r="AL196" s="255" t="s">
        <v>2602</v>
      </c>
      <c r="AM196" s="244" t="s">
        <v>808</v>
      </c>
      <c r="AN196" s="244">
        <v>6</v>
      </c>
      <c r="AO196" s="244">
        <v>6</v>
      </c>
      <c r="AP196" s="244">
        <v>6</v>
      </c>
      <c r="AQ196" s="244">
        <v>6</v>
      </c>
      <c r="AR196" s="244">
        <v>6</v>
      </c>
      <c r="AS196" s="244">
        <v>6</v>
      </c>
      <c r="AT196" s="244">
        <v>0</v>
      </c>
      <c r="AU196" s="264">
        <v>6</v>
      </c>
      <c r="AV196" s="244">
        <v>0</v>
      </c>
      <c r="AW196" s="244">
        <v>1</v>
      </c>
      <c r="AX196" s="244">
        <v>0</v>
      </c>
      <c r="AY196" s="244">
        <v>1</v>
      </c>
      <c r="AZ196" s="244">
        <v>0</v>
      </c>
      <c r="BA196" s="244">
        <v>1</v>
      </c>
      <c r="BB196" s="244">
        <v>0</v>
      </c>
      <c r="BC196" s="244">
        <v>1</v>
      </c>
      <c r="BD196" s="244">
        <v>0</v>
      </c>
      <c r="BE196" s="244">
        <v>1</v>
      </c>
      <c r="BF196" s="244">
        <v>0</v>
      </c>
      <c r="BG196" s="244">
        <v>1</v>
      </c>
    </row>
    <row r="197" spans="1:59" s="277" customFormat="1" ht="60" customHeight="1">
      <c r="A197" s="255" t="s">
        <v>568</v>
      </c>
      <c r="B197" s="255" t="s">
        <v>2868</v>
      </c>
      <c r="C197" s="255" t="s">
        <v>2869</v>
      </c>
      <c r="D197" s="255" t="s">
        <v>689</v>
      </c>
      <c r="E197" s="255" t="s">
        <v>689</v>
      </c>
      <c r="F197" s="255"/>
      <c r="G197" s="255" t="s">
        <v>560</v>
      </c>
      <c r="H197" s="255" t="s">
        <v>561</v>
      </c>
      <c r="I197" s="255"/>
      <c r="J197" s="255" t="s">
        <v>570</v>
      </c>
      <c r="K197" s="255"/>
      <c r="L197" s="255"/>
      <c r="M197" s="255"/>
      <c r="N197" s="244"/>
      <c r="O197" s="255" t="s">
        <v>689</v>
      </c>
      <c r="P197" s="253" t="s">
        <v>2603</v>
      </c>
      <c r="Q197" s="255" t="s">
        <v>2604</v>
      </c>
      <c r="R197" s="255" t="s">
        <v>105</v>
      </c>
      <c r="S197" s="278"/>
      <c r="T197" s="278"/>
      <c r="U197" s="278"/>
      <c r="V197" s="278"/>
      <c r="W197" s="278"/>
      <c r="X197" s="278"/>
      <c r="Y197" s="278"/>
      <c r="Z197" s="278"/>
      <c r="AA197" s="278"/>
      <c r="AB197" s="278"/>
      <c r="AC197" s="278"/>
      <c r="AD197" s="278"/>
      <c r="AE197" s="278"/>
      <c r="AF197" s="278"/>
      <c r="AG197" s="244" t="s">
        <v>166</v>
      </c>
      <c r="AH197" s="244" t="s">
        <v>93</v>
      </c>
      <c r="AI197" s="244" t="s">
        <v>80</v>
      </c>
      <c r="AJ197" s="244" t="s">
        <v>81</v>
      </c>
      <c r="AK197" s="255" t="s">
        <v>2605</v>
      </c>
      <c r="AL197" s="255" t="s">
        <v>2606</v>
      </c>
      <c r="AM197" s="246">
        <v>0</v>
      </c>
      <c r="AN197" s="246">
        <v>1</v>
      </c>
      <c r="AO197" s="246">
        <v>1</v>
      </c>
      <c r="AP197" s="246">
        <v>1</v>
      </c>
      <c r="AQ197" s="246">
        <v>1</v>
      </c>
      <c r="AR197" s="246">
        <v>1</v>
      </c>
      <c r="AS197" s="246">
        <v>1</v>
      </c>
      <c r="AT197" s="246">
        <v>0</v>
      </c>
      <c r="AU197" s="246">
        <v>1</v>
      </c>
      <c r="AV197" s="261">
        <v>7.4999999999999997E-2</v>
      </c>
      <c r="AW197" s="261">
        <v>7.4999999999999997E-2</v>
      </c>
      <c r="AX197" s="261">
        <v>7.4999999999999997E-2</v>
      </c>
      <c r="AY197" s="283">
        <v>9.1700000000000004E-2</v>
      </c>
      <c r="AZ197" s="261">
        <v>7.4999999999999997E-2</v>
      </c>
      <c r="BA197" s="260">
        <v>0.1</v>
      </c>
      <c r="BB197" s="283">
        <v>8.3299999999999999E-2</v>
      </c>
      <c r="BC197" s="283">
        <v>8.3299999999999999E-2</v>
      </c>
      <c r="BD197" s="261">
        <v>7.4999999999999997E-2</v>
      </c>
      <c r="BE197" s="283">
        <v>8.3299999999999999E-2</v>
      </c>
      <c r="BF197" s="261">
        <v>7.4999999999999997E-2</v>
      </c>
      <c r="BG197" s="283">
        <v>0.1084</v>
      </c>
    </row>
    <row r="198" spans="1:59" s="277" customFormat="1" ht="60" customHeight="1">
      <c r="A198" s="255" t="s">
        <v>568</v>
      </c>
      <c r="B198" s="255" t="s">
        <v>2868</v>
      </c>
      <c r="C198" s="255" t="s">
        <v>2869</v>
      </c>
      <c r="D198" s="255" t="s">
        <v>689</v>
      </c>
      <c r="E198" s="255" t="s">
        <v>689</v>
      </c>
      <c r="F198" s="255"/>
      <c r="G198" s="255" t="s">
        <v>560</v>
      </c>
      <c r="H198" s="255" t="s">
        <v>561</v>
      </c>
      <c r="I198" s="255"/>
      <c r="J198" s="255" t="s">
        <v>570</v>
      </c>
      <c r="K198" s="255"/>
      <c r="L198" s="255"/>
      <c r="M198" s="255"/>
      <c r="N198" s="244"/>
      <c r="O198" s="255" t="s">
        <v>689</v>
      </c>
      <c r="P198" s="253" t="s">
        <v>2607</v>
      </c>
      <c r="Q198" s="255" t="s">
        <v>2608</v>
      </c>
      <c r="R198" s="255" t="s">
        <v>105</v>
      </c>
      <c r="S198" s="278"/>
      <c r="T198" s="278"/>
      <c r="U198" s="278"/>
      <c r="V198" s="278"/>
      <c r="W198" s="278"/>
      <c r="X198" s="278"/>
      <c r="Y198" s="278"/>
      <c r="Z198" s="278"/>
      <c r="AA198" s="278"/>
      <c r="AB198" s="278"/>
      <c r="AC198" s="278"/>
      <c r="AD198" s="278"/>
      <c r="AE198" s="278"/>
      <c r="AF198" s="278"/>
      <c r="AG198" s="244" t="s">
        <v>166</v>
      </c>
      <c r="AH198" s="244" t="s">
        <v>93</v>
      </c>
      <c r="AI198" s="244" t="s">
        <v>80</v>
      </c>
      <c r="AJ198" s="244" t="s">
        <v>81</v>
      </c>
      <c r="AK198" s="255" t="s">
        <v>2609</v>
      </c>
      <c r="AL198" s="255" t="s">
        <v>2610</v>
      </c>
      <c r="AM198" s="246">
        <v>0</v>
      </c>
      <c r="AN198" s="246">
        <v>1</v>
      </c>
      <c r="AO198" s="246">
        <v>1</v>
      </c>
      <c r="AP198" s="246">
        <v>1</v>
      </c>
      <c r="AQ198" s="246">
        <v>1</v>
      </c>
      <c r="AR198" s="246">
        <v>1</v>
      </c>
      <c r="AS198" s="279">
        <v>1.3979999999999999</v>
      </c>
      <c r="AT198" s="246">
        <v>0</v>
      </c>
      <c r="AU198" s="246">
        <v>1</v>
      </c>
      <c r="AV198" s="283">
        <v>8.3299999999999999E-2</v>
      </c>
      <c r="AW198" s="283">
        <v>8.3299999999999999E-2</v>
      </c>
      <c r="AX198" s="283">
        <v>8.3299999999999999E-2</v>
      </c>
      <c r="AY198" s="283">
        <v>8.3299999999999999E-2</v>
      </c>
      <c r="AZ198" s="283">
        <v>8.3299999999999999E-2</v>
      </c>
      <c r="BA198" s="283">
        <v>8.3299999999999999E-2</v>
      </c>
      <c r="BB198" s="283">
        <v>8.3299999999999999E-2</v>
      </c>
      <c r="BC198" s="283">
        <v>8.3299999999999999E-2</v>
      </c>
      <c r="BD198" s="283">
        <v>8.3299999999999999E-2</v>
      </c>
      <c r="BE198" s="283">
        <v>8.3299999999999999E-2</v>
      </c>
      <c r="BF198" s="283">
        <v>8.3299999999999999E-2</v>
      </c>
      <c r="BG198" s="283">
        <v>8.3699999999999997E-2</v>
      </c>
    </row>
    <row r="199" spans="1:59" s="277" customFormat="1" ht="60" customHeight="1">
      <c r="A199" s="255" t="s">
        <v>568</v>
      </c>
      <c r="B199" s="255" t="s">
        <v>2868</v>
      </c>
      <c r="C199" s="255" t="s">
        <v>2869</v>
      </c>
      <c r="D199" s="255" t="s">
        <v>689</v>
      </c>
      <c r="E199" s="255" t="s">
        <v>689</v>
      </c>
      <c r="F199" s="255"/>
      <c r="G199" s="255" t="s">
        <v>560</v>
      </c>
      <c r="H199" s="255" t="s">
        <v>561</v>
      </c>
      <c r="I199" s="255"/>
      <c r="J199" s="255" t="s">
        <v>570</v>
      </c>
      <c r="K199" s="255"/>
      <c r="L199" s="255"/>
      <c r="M199" s="255"/>
      <c r="N199" s="244"/>
      <c r="O199" s="255" t="s">
        <v>689</v>
      </c>
      <c r="P199" s="253" t="s">
        <v>2611</v>
      </c>
      <c r="Q199" s="255" t="s">
        <v>2612</v>
      </c>
      <c r="R199" s="255" t="s">
        <v>105</v>
      </c>
      <c r="S199" s="278"/>
      <c r="T199" s="278"/>
      <c r="U199" s="278"/>
      <c r="V199" s="278"/>
      <c r="W199" s="278"/>
      <c r="X199" s="278"/>
      <c r="Y199" s="278"/>
      <c r="Z199" s="278"/>
      <c r="AA199" s="278"/>
      <c r="AB199" s="278"/>
      <c r="AC199" s="278"/>
      <c r="AD199" s="278"/>
      <c r="AE199" s="278"/>
      <c r="AF199" s="278"/>
      <c r="AG199" s="244" t="s">
        <v>166</v>
      </c>
      <c r="AH199" s="244" t="s">
        <v>93</v>
      </c>
      <c r="AI199" s="244" t="s">
        <v>2613</v>
      </c>
      <c r="AJ199" s="244" t="s">
        <v>81</v>
      </c>
      <c r="AK199" s="255" t="s">
        <v>2863</v>
      </c>
      <c r="AL199" s="255" t="s">
        <v>2614</v>
      </c>
      <c r="AM199" s="246">
        <v>0</v>
      </c>
      <c r="AN199" s="246">
        <v>0.98</v>
      </c>
      <c r="AO199" s="246">
        <v>0.98</v>
      </c>
      <c r="AP199" s="246">
        <v>0.98</v>
      </c>
      <c r="AQ199" s="246">
        <v>0.98</v>
      </c>
      <c r="AR199" s="246">
        <v>0.98</v>
      </c>
      <c r="AS199" s="259">
        <v>0.99719999999999998</v>
      </c>
      <c r="AT199" s="246">
        <v>0</v>
      </c>
      <c r="AU199" s="246">
        <v>0.98</v>
      </c>
      <c r="AV199" s="246">
        <v>0.98</v>
      </c>
      <c r="AW199" s="246">
        <v>0.98</v>
      </c>
      <c r="AX199" s="246">
        <v>0.98</v>
      </c>
      <c r="AY199" s="246">
        <v>0.98</v>
      </c>
      <c r="AZ199" s="246">
        <v>0.98</v>
      </c>
      <c r="BA199" s="246">
        <v>0.98</v>
      </c>
      <c r="BB199" s="246">
        <v>0.98</v>
      </c>
      <c r="BC199" s="246">
        <v>0.98</v>
      </c>
      <c r="BD199" s="246">
        <v>0.98</v>
      </c>
      <c r="BE199" s="246">
        <v>0.98</v>
      </c>
      <c r="BF199" s="246">
        <v>0.98</v>
      </c>
      <c r="BG199" s="246">
        <v>0.98</v>
      </c>
    </row>
    <row r="200" spans="1:59" s="277" customFormat="1" ht="60" customHeight="1">
      <c r="A200" s="255" t="s">
        <v>568</v>
      </c>
      <c r="B200" s="255" t="s">
        <v>2868</v>
      </c>
      <c r="C200" s="255" t="s">
        <v>2869</v>
      </c>
      <c r="D200" s="255" t="s">
        <v>689</v>
      </c>
      <c r="E200" s="255" t="s">
        <v>689</v>
      </c>
      <c r="F200" s="255"/>
      <c r="G200" s="255" t="s">
        <v>560</v>
      </c>
      <c r="H200" s="255" t="s">
        <v>561</v>
      </c>
      <c r="I200" s="255"/>
      <c r="J200" s="255" t="s">
        <v>570</v>
      </c>
      <c r="K200" s="255"/>
      <c r="L200" s="255"/>
      <c r="M200" s="255"/>
      <c r="N200" s="244"/>
      <c r="O200" s="255" t="s">
        <v>689</v>
      </c>
      <c r="P200" s="253" t="s">
        <v>2615</v>
      </c>
      <c r="Q200" s="255" t="s">
        <v>2616</v>
      </c>
      <c r="R200" s="255" t="s">
        <v>105</v>
      </c>
      <c r="S200" s="278"/>
      <c r="T200" s="278"/>
      <c r="U200" s="278"/>
      <c r="V200" s="278"/>
      <c r="W200" s="278"/>
      <c r="X200" s="278"/>
      <c r="Y200" s="278"/>
      <c r="Z200" s="278"/>
      <c r="AA200" s="278"/>
      <c r="AB200" s="278"/>
      <c r="AC200" s="278"/>
      <c r="AD200" s="278"/>
      <c r="AE200" s="278"/>
      <c r="AF200" s="278"/>
      <c r="AG200" s="244" t="s">
        <v>166</v>
      </c>
      <c r="AH200" s="244" t="s">
        <v>108</v>
      </c>
      <c r="AI200" s="244" t="s">
        <v>2613</v>
      </c>
      <c r="AJ200" s="244" t="s">
        <v>81</v>
      </c>
      <c r="AK200" s="255" t="s">
        <v>2617</v>
      </c>
      <c r="AL200" s="255" t="s">
        <v>2618</v>
      </c>
      <c r="AM200" s="246">
        <v>0</v>
      </c>
      <c r="AN200" s="246">
        <v>0.95</v>
      </c>
      <c r="AO200" s="246">
        <v>0.95</v>
      </c>
      <c r="AP200" s="246">
        <v>0.95</v>
      </c>
      <c r="AQ200" s="246">
        <v>0.95</v>
      </c>
      <c r="AR200" s="246">
        <v>0.95</v>
      </c>
      <c r="AS200" s="246">
        <v>0.93</v>
      </c>
      <c r="AT200" s="246">
        <v>0.02</v>
      </c>
      <c r="AU200" s="246">
        <v>0.95</v>
      </c>
      <c r="AV200" s="246">
        <v>0</v>
      </c>
      <c r="AW200" s="246">
        <v>0</v>
      </c>
      <c r="AX200" s="246">
        <v>0.95</v>
      </c>
      <c r="AY200" s="246">
        <v>0</v>
      </c>
      <c r="AZ200" s="246">
        <v>0</v>
      </c>
      <c r="BA200" s="246">
        <v>0.95</v>
      </c>
      <c r="BB200" s="246">
        <v>0</v>
      </c>
      <c r="BC200" s="246">
        <v>0</v>
      </c>
      <c r="BD200" s="246">
        <v>0.95</v>
      </c>
      <c r="BE200" s="246">
        <v>0</v>
      </c>
      <c r="BF200" s="246">
        <v>0</v>
      </c>
      <c r="BG200" s="246">
        <v>0.95</v>
      </c>
    </row>
    <row r="201" spans="1:59" s="277" customFormat="1" ht="60" customHeight="1">
      <c r="A201" s="255" t="s">
        <v>568</v>
      </c>
      <c r="B201" s="255" t="s">
        <v>2868</v>
      </c>
      <c r="C201" s="255" t="s">
        <v>2869</v>
      </c>
      <c r="D201" s="255" t="s">
        <v>689</v>
      </c>
      <c r="E201" s="255" t="s">
        <v>689</v>
      </c>
      <c r="F201" s="255"/>
      <c r="G201" s="255" t="s">
        <v>560</v>
      </c>
      <c r="H201" s="255" t="s">
        <v>561</v>
      </c>
      <c r="I201" s="255"/>
      <c r="J201" s="255" t="s">
        <v>570</v>
      </c>
      <c r="K201" s="255"/>
      <c r="L201" s="255"/>
      <c r="M201" s="255"/>
      <c r="N201" s="244"/>
      <c r="O201" s="255" t="s">
        <v>689</v>
      </c>
      <c r="P201" s="253" t="s">
        <v>2619</v>
      </c>
      <c r="Q201" s="255" t="s">
        <v>2620</v>
      </c>
      <c r="R201" s="255" t="s">
        <v>105</v>
      </c>
      <c r="S201" s="278"/>
      <c r="T201" s="278"/>
      <c r="U201" s="278"/>
      <c r="V201" s="278"/>
      <c r="W201" s="278"/>
      <c r="X201" s="278"/>
      <c r="Y201" s="278"/>
      <c r="Z201" s="278"/>
      <c r="AA201" s="278"/>
      <c r="AB201" s="278"/>
      <c r="AC201" s="278"/>
      <c r="AD201" s="278"/>
      <c r="AE201" s="278"/>
      <c r="AF201" s="278"/>
      <c r="AG201" s="244" t="s">
        <v>166</v>
      </c>
      <c r="AH201" s="244" t="s">
        <v>108</v>
      </c>
      <c r="AI201" s="244" t="s">
        <v>80</v>
      </c>
      <c r="AJ201" s="244" t="s">
        <v>81</v>
      </c>
      <c r="AK201" s="255" t="s">
        <v>2621</v>
      </c>
      <c r="AL201" s="255" t="s">
        <v>2622</v>
      </c>
      <c r="AM201" s="246">
        <v>0</v>
      </c>
      <c r="AN201" s="246">
        <v>1</v>
      </c>
      <c r="AO201" s="246">
        <v>1</v>
      </c>
      <c r="AP201" s="246">
        <v>1</v>
      </c>
      <c r="AQ201" s="246">
        <v>1</v>
      </c>
      <c r="AR201" s="246">
        <v>1</v>
      </c>
      <c r="AS201" s="246">
        <v>1</v>
      </c>
      <c r="AT201" s="246">
        <v>0</v>
      </c>
      <c r="AU201" s="246">
        <v>1</v>
      </c>
      <c r="AV201" s="246">
        <v>0</v>
      </c>
      <c r="AW201" s="246">
        <v>0</v>
      </c>
      <c r="AX201" s="246">
        <v>0.18</v>
      </c>
      <c r="AY201" s="246">
        <v>0</v>
      </c>
      <c r="AZ201" s="246">
        <v>0</v>
      </c>
      <c r="BA201" s="246">
        <v>0.32</v>
      </c>
      <c r="BB201" s="246">
        <v>0</v>
      </c>
      <c r="BC201" s="246">
        <v>0</v>
      </c>
      <c r="BD201" s="246">
        <v>0.22</v>
      </c>
      <c r="BE201" s="246">
        <v>0</v>
      </c>
      <c r="BF201" s="246">
        <v>0</v>
      </c>
      <c r="BG201" s="246">
        <v>0.28000000000000003</v>
      </c>
    </row>
    <row r="202" spans="1:59" s="277" customFormat="1" ht="60" customHeight="1">
      <c r="A202" s="255" t="s">
        <v>568</v>
      </c>
      <c r="B202" s="255" t="s">
        <v>2868</v>
      </c>
      <c r="C202" s="255" t="s">
        <v>2869</v>
      </c>
      <c r="D202" s="255" t="s">
        <v>689</v>
      </c>
      <c r="E202" s="255" t="s">
        <v>689</v>
      </c>
      <c r="F202" s="255"/>
      <c r="G202" s="255" t="s">
        <v>560</v>
      </c>
      <c r="H202" s="255" t="s">
        <v>561</v>
      </c>
      <c r="I202" s="255"/>
      <c r="J202" s="255" t="s">
        <v>570</v>
      </c>
      <c r="K202" s="255"/>
      <c r="L202" s="255"/>
      <c r="M202" s="255"/>
      <c r="N202" s="244"/>
      <c r="O202" s="255" t="s">
        <v>689</v>
      </c>
      <c r="P202" s="253"/>
      <c r="Q202" s="255" t="s">
        <v>2623</v>
      </c>
      <c r="R202" s="255" t="s">
        <v>105</v>
      </c>
      <c r="S202" s="278"/>
      <c r="T202" s="278"/>
      <c r="U202" s="278"/>
      <c r="V202" s="278"/>
      <c r="W202" s="278"/>
      <c r="X202" s="278"/>
      <c r="Y202" s="278"/>
      <c r="Z202" s="278"/>
      <c r="AA202" s="278"/>
      <c r="AB202" s="278"/>
      <c r="AC202" s="278"/>
      <c r="AD202" s="278"/>
      <c r="AE202" s="278"/>
      <c r="AF202" s="278"/>
      <c r="AG202" s="244" t="s">
        <v>166</v>
      </c>
      <c r="AH202" s="244" t="s">
        <v>93</v>
      </c>
      <c r="AI202" s="244" t="s">
        <v>80</v>
      </c>
      <c r="AJ202" s="244" t="s">
        <v>81</v>
      </c>
      <c r="AK202" s="255" t="s">
        <v>2624</v>
      </c>
      <c r="AL202" s="255" t="s">
        <v>2625</v>
      </c>
      <c r="AM202" s="246">
        <v>0</v>
      </c>
      <c r="AN202" s="246">
        <v>1</v>
      </c>
      <c r="AO202" s="246">
        <v>1</v>
      </c>
      <c r="AP202" s="246">
        <v>1</v>
      </c>
      <c r="AQ202" s="246">
        <v>1</v>
      </c>
      <c r="AR202" s="246">
        <v>1</v>
      </c>
      <c r="AS202" s="259">
        <v>1.4779</v>
      </c>
      <c r="AT202" s="246">
        <v>0</v>
      </c>
      <c r="AU202" s="246">
        <v>1</v>
      </c>
      <c r="AV202" s="283">
        <v>8.3299999999999999E-2</v>
      </c>
      <c r="AW202" s="283">
        <v>8.3299999999999999E-2</v>
      </c>
      <c r="AX202" s="283">
        <v>8.3299999999999999E-2</v>
      </c>
      <c r="AY202" s="283">
        <v>8.3299999999999999E-2</v>
      </c>
      <c r="AZ202" s="283">
        <v>8.3299999999999999E-2</v>
      </c>
      <c r="BA202" s="283">
        <v>8.3299999999999999E-2</v>
      </c>
      <c r="BB202" s="283">
        <v>8.3299999999999999E-2</v>
      </c>
      <c r="BC202" s="283">
        <v>8.3299999999999999E-2</v>
      </c>
      <c r="BD202" s="283">
        <v>8.3299999999999999E-2</v>
      </c>
      <c r="BE202" s="283">
        <v>8.3299999999999999E-2</v>
      </c>
      <c r="BF202" s="283">
        <v>8.3299999999999999E-2</v>
      </c>
      <c r="BG202" s="283">
        <v>8.3699999999999997E-2</v>
      </c>
    </row>
    <row r="203" spans="1:59" s="277" customFormat="1" ht="60" customHeight="1">
      <c r="A203" s="255" t="s">
        <v>568</v>
      </c>
      <c r="B203" s="255" t="s">
        <v>2868</v>
      </c>
      <c r="C203" s="255" t="s">
        <v>2869</v>
      </c>
      <c r="D203" s="255" t="s">
        <v>689</v>
      </c>
      <c r="E203" s="255" t="s">
        <v>689</v>
      </c>
      <c r="F203" s="255"/>
      <c r="G203" s="255" t="s">
        <v>560</v>
      </c>
      <c r="H203" s="255" t="s">
        <v>561</v>
      </c>
      <c r="I203" s="255"/>
      <c r="J203" s="255" t="s">
        <v>570</v>
      </c>
      <c r="K203" s="255"/>
      <c r="L203" s="255"/>
      <c r="M203" s="255"/>
      <c r="N203" s="244"/>
      <c r="O203" s="255" t="s">
        <v>689</v>
      </c>
      <c r="P203" s="253"/>
      <c r="Q203" s="255" t="s">
        <v>2626</v>
      </c>
      <c r="R203" s="255" t="s">
        <v>105</v>
      </c>
      <c r="S203" s="278"/>
      <c r="T203" s="278"/>
      <c r="U203" s="278"/>
      <c r="V203" s="278"/>
      <c r="W203" s="278"/>
      <c r="X203" s="278"/>
      <c r="Y203" s="278"/>
      <c r="Z203" s="278"/>
      <c r="AA203" s="278"/>
      <c r="AB203" s="278"/>
      <c r="AC203" s="278"/>
      <c r="AD203" s="278"/>
      <c r="AE203" s="278"/>
      <c r="AF203" s="278"/>
      <c r="AG203" s="244" t="s">
        <v>166</v>
      </c>
      <c r="AH203" s="244" t="s">
        <v>225</v>
      </c>
      <c r="AI203" s="244" t="s">
        <v>80</v>
      </c>
      <c r="AJ203" s="244" t="s">
        <v>81</v>
      </c>
      <c r="AK203" s="255" t="s">
        <v>2627</v>
      </c>
      <c r="AL203" s="255" t="s">
        <v>2628</v>
      </c>
      <c r="AM203" s="244" t="s">
        <v>808</v>
      </c>
      <c r="AN203" s="244" t="s">
        <v>808</v>
      </c>
      <c r="AO203" s="246">
        <v>1</v>
      </c>
      <c r="AP203" s="246">
        <v>1</v>
      </c>
      <c r="AQ203" s="246">
        <v>1</v>
      </c>
      <c r="AR203" s="246">
        <v>1</v>
      </c>
      <c r="AS203" s="244" t="s">
        <v>808</v>
      </c>
      <c r="AT203" s="244" t="s">
        <v>808</v>
      </c>
      <c r="AU203" s="246">
        <v>1</v>
      </c>
      <c r="AV203" s="246">
        <v>0</v>
      </c>
      <c r="AW203" s="246">
        <v>0</v>
      </c>
      <c r="AX203" s="246">
        <v>0</v>
      </c>
      <c r="AY203" s="246">
        <v>0.2</v>
      </c>
      <c r="AZ203" s="246">
        <v>0</v>
      </c>
      <c r="BA203" s="246">
        <v>0.2</v>
      </c>
      <c r="BB203" s="246">
        <v>0</v>
      </c>
      <c r="BC203" s="246">
        <v>0.2</v>
      </c>
      <c r="BD203" s="246">
        <v>0</v>
      </c>
      <c r="BE203" s="246">
        <v>0.2</v>
      </c>
      <c r="BF203" s="246">
        <v>0</v>
      </c>
      <c r="BG203" s="246">
        <v>0.2</v>
      </c>
    </row>
    <row r="204" spans="1:59" s="277" customFormat="1" ht="60" customHeight="1">
      <c r="A204" s="255" t="s">
        <v>568</v>
      </c>
      <c r="B204" s="255" t="s">
        <v>2868</v>
      </c>
      <c r="C204" s="255" t="s">
        <v>2869</v>
      </c>
      <c r="D204" s="255" t="s">
        <v>689</v>
      </c>
      <c r="E204" s="255" t="s">
        <v>689</v>
      </c>
      <c r="F204" s="255"/>
      <c r="G204" s="255" t="s">
        <v>560</v>
      </c>
      <c r="H204" s="255" t="s">
        <v>561</v>
      </c>
      <c r="I204" s="255"/>
      <c r="J204" s="255" t="s">
        <v>570</v>
      </c>
      <c r="K204" s="255"/>
      <c r="L204" s="255"/>
      <c r="M204" s="255"/>
      <c r="N204" s="244"/>
      <c r="O204" s="255" t="s">
        <v>689</v>
      </c>
      <c r="P204" s="253"/>
      <c r="Q204" s="255" t="s">
        <v>2629</v>
      </c>
      <c r="R204" s="255" t="s">
        <v>105</v>
      </c>
      <c r="S204" s="278"/>
      <c r="T204" s="278"/>
      <c r="U204" s="278"/>
      <c r="V204" s="278"/>
      <c r="W204" s="278"/>
      <c r="X204" s="278"/>
      <c r="Y204" s="278"/>
      <c r="Z204" s="278"/>
      <c r="AA204" s="278"/>
      <c r="AB204" s="278"/>
      <c r="AC204" s="278"/>
      <c r="AD204" s="278"/>
      <c r="AE204" s="278"/>
      <c r="AF204" s="278"/>
      <c r="AG204" s="244" t="s">
        <v>166</v>
      </c>
      <c r="AH204" s="244" t="s">
        <v>108</v>
      </c>
      <c r="AI204" s="244" t="s">
        <v>80</v>
      </c>
      <c r="AJ204" s="244" t="s">
        <v>81</v>
      </c>
      <c r="AK204" s="255" t="s">
        <v>2630</v>
      </c>
      <c r="AL204" s="255" t="s">
        <v>2631</v>
      </c>
      <c r="AM204" s="244" t="s">
        <v>808</v>
      </c>
      <c r="AN204" s="244" t="s">
        <v>808</v>
      </c>
      <c r="AO204" s="246">
        <v>1</v>
      </c>
      <c r="AP204" s="246">
        <v>1</v>
      </c>
      <c r="AQ204" s="246">
        <v>1</v>
      </c>
      <c r="AR204" s="246">
        <v>1</v>
      </c>
      <c r="AS204" s="244" t="s">
        <v>808</v>
      </c>
      <c r="AT204" s="244" t="s">
        <v>808</v>
      </c>
      <c r="AU204" s="246">
        <v>1</v>
      </c>
      <c r="AV204" s="246">
        <v>0</v>
      </c>
      <c r="AW204" s="246">
        <v>0</v>
      </c>
      <c r="AX204" s="246">
        <v>0.25</v>
      </c>
      <c r="AY204" s="246">
        <v>0</v>
      </c>
      <c r="AZ204" s="246">
        <v>0</v>
      </c>
      <c r="BA204" s="246">
        <v>0.25</v>
      </c>
      <c r="BB204" s="246">
        <v>0</v>
      </c>
      <c r="BC204" s="246">
        <v>0</v>
      </c>
      <c r="BD204" s="246">
        <v>0.25</v>
      </c>
      <c r="BE204" s="246">
        <v>0</v>
      </c>
      <c r="BF204" s="246">
        <v>0</v>
      </c>
      <c r="BG204" s="246">
        <v>0.25</v>
      </c>
    </row>
    <row r="205" spans="1:59" s="277" customFormat="1" ht="60" customHeight="1">
      <c r="A205" s="255" t="s">
        <v>568</v>
      </c>
      <c r="B205" s="255" t="s">
        <v>898</v>
      </c>
      <c r="C205" s="255" t="s">
        <v>2752</v>
      </c>
      <c r="D205" s="255" t="s">
        <v>599</v>
      </c>
      <c r="E205" s="255" t="s">
        <v>599</v>
      </c>
      <c r="F205" s="255"/>
      <c r="G205" s="255" t="s">
        <v>560</v>
      </c>
      <c r="H205" s="255" t="s">
        <v>561</v>
      </c>
      <c r="I205" s="255"/>
      <c r="J205" s="255" t="s">
        <v>570</v>
      </c>
      <c r="K205" s="255" t="s">
        <v>600</v>
      </c>
      <c r="L205" s="255"/>
      <c r="M205" s="255"/>
      <c r="N205" s="244">
        <v>28</v>
      </c>
      <c r="O205" s="255" t="s">
        <v>599</v>
      </c>
      <c r="P205" s="253" t="s">
        <v>2632</v>
      </c>
      <c r="Q205" s="255" t="s">
        <v>602</v>
      </c>
      <c r="R205" s="255" t="s">
        <v>20</v>
      </c>
      <c r="S205" s="278" t="s">
        <v>86</v>
      </c>
      <c r="T205" s="278"/>
      <c r="U205" s="278"/>
      <c r="V205" s="278"/>
      <c r="W205" s="278"/>
      <c r="X205" s="278"/>
      <c r="Y205" s="278"/>
      <c r="Z205" s="278"/>
      <c r="AA205" s="278"/>
      <c r="AB205" s="278"/>
      <c r="AC205" s="278"/>
      <c r="AD205" s="278"/>
      <c r="AE205" s="278" t="s">
        <v>86</v>
      </c>
      <c r="AF205" s="278"/>
      <c r="AG205" s="244" t="s">
        <v>136</v>
      </c>
      <c r="AH205" s="244" t="s">
        <v>685</v>
      </c>
      <c r="AI205" s="244" t="s">
        <v>894</v>
      </c>
      <c r="AJ205" s="244" t="s">
        <v>81</v>
      </c>
      <c r="AK205" s="255" t="s">
        <v>2633</v>
      </c>
      <c r="AL205" s="255" t="s">
        <v>2634</v>
      </c>
      <c r="AM205" s="244" t="s">
        <v>808</v>
      </c>
      <c r="AN205" s="244" t="s">
        <v>808</v>
      </c>
      <c r="AO205" s="246">
        <v>0.3</v>
      </c>
      <c r="AP205" s="246">
        <v>0.2</v>
      </c>
      <c r="AQ205" s="246">
        <v>0.1</v>
      </c>
      <c r="AR205" s="246">
        <v>0.1</v>
      </c>
      <c r="AS205" s="244" t="s">
        <v>808</v>
      </c>
      <c r="AT205" s="244" t="s">
        <v>808</v>
      </c>
      <c r="AU205" s="246">
        <v>0.3</v>
      </c>
      <c r="AV205" s="246">
        <v>0</v>
      </c>
      <c r="AW205" s="246">
        <v>0</v>
      </c>
      <c r="AX205" s="246">
        <v>0</v>
      </c>
      <c r="AY205" s="246">
        <v>0</v>
      </c>
      <c r="AZ205" s="246">
        <v>0</v>
      </c>
      <c r="BA205" s="246">
        <v>0</v>
      </c>
      <c r="BB205" s="246">
        <v>0</v>
      </c>
      <c r="BC205" s="246">
        <v>0</v>
      </c>
      <c r="BD205" s="246">
        <v>0</v>
      </c>
      <c r="BE205" s="246">
        <v>0</v>
      </c>
      <c r="BF205" s="246">
        <v>0</v>
      </c>
      <c r="BG205" s="246">
        <v>0.3</v>
      </c>
    </row>
    <row r="206" spans="1:59" s="277" customFormat="1" ht="60" customHeight="1">
      <c r="A206" s="255" t="s">
        <v>568</v>
      </c>
      <c r="B206" s="255" t="s">
        <v>898</v>
      </c>
      <c r="C206" s="255" t="s">
        <v>2752</v>
      </c>
      <c r="D206" s="255" t="s">
        <v>599</v>
      </c>
      <c r="E206" s="255" t="s">
        <v>599</v>
      </c>
      <c r="F206" s="255"/>
      <c r="G206" s="255" t="s">
        <v>560</v>
      </c>
      <c r="H206" s="255" t="s">
        <v>561</v>
      </c>
      <c r="I206" s="255"/>
      <c r="J206" s="255" t="s">
        <v>570</v>
      </c>
      <c r="K206" s="255" t="s">
        <v>600</v>
      </c>
      <c r="L206" s="255"/>
      <c r="M206" s="255"/>
      <c r="N206" s="244">
        <v>28</v>
      </c>
      <c r="O206" s="255" t="s">
        <v>599</v>
      </c>
      <c r="P206" s="253" t="s">
        <v>2635</v>
      </c>
      <c r="Q206" s="255" t="s">
        <v>2636</v>
      </c>
      <c r="R206" s="255" t="s">
        <v>20</v>
      </c>
      <c r="S206" s="278" t="s">
        <v>86</v>
      </c>
      <c r="T206" s="278"/>
      <c r="U206" s="278"/>
      <c r="V206" s="278"/>
      <c r="W206" s="278"/>
      <c r="X206" s="278"/>
      <c r="Y206" s="278"/>
      <c r="Z206" s="278"/>
      <c r="AA206" s="278"/>
      <c r="AB206" s="278"/>
      <c r="AC206" s="278"/>
      <c r="AD206" s="278"/>
      <c r="AE206" s="278" t="s">
        <v>86</v>
      </c>
      <c r="AF206" s="278"/>
      <c r="AG206" s="244" t="s">
        <v>136</v>
      </c>
      <c r="AH206" s="244" t="s">
        <v>93</v>
      </c>
      <c r="AI206" s="244" t="s">
        <v>80</v>
      </c>
      <c r="AJ206" s="244" t="s">
        <v>81</v>
      </c>
      <c r="AK206" s="255" t="s">
        <v>2637</v>
      </c>
      <c r="AL206" s="255" t="s">
        <v>2638</v>
      </c>
      <c r="AM206" s="246">
        <v>0</v>
      </c>
      <c r="AN206" s="246">
        <v>0.95</v>
      </c>
      <c r="AO206" s="246">
        <v>1</v>
      </c>
      <c r="AP206" s="246">
        <v>1</v>
      </c>
      <c r="AQ206" s="246">
        <v>1</v>
      </c>
      <c r="AR206" s="246">
        <v>1</v>
      </c>
      <c r="AS206" s="244">
        <v>99.56</v>
      </c>
      <c r="AT206" s="246">
        <v>0</v>
      </c>
      <c r="AU206" s="246">
        <v>1</v>
      </c>
      <c r="AV206" s="246">
        <v>0.05</v>
      </c>
      <c r="AW206" s="246">
        <v>0.05</v>
      </c>
      <c r="AX206" s="246">
        <v>0.05</v>
      </c>
      <c r="AY206" s="246">
        <v>0.1</v>
      </c>
      <c r="AZ206" s="246">
        <v>0.05</v>
      </c>
      <c r="BA206" s="246">
        <v>0.15</v>
      </c>
      <c r="BB206" s="246">
        <v>0.1</v>
      </c>
      <c r="BC206" s="246">
        <v>0.1</v>
      </c>
      <c r="BD206" s="246">
        <v>0.15</v>
      </c>
      <c r="BE206" s="246">
        <v>0.1</v>
      </c>
      <c r="BF206" s="246">
        <v>0.05</v>
      </c>
      <c r="BG206" s="246">
        <v>0.05</v>
      </c>
    </row>
    <row r="207" spans="1:59" s="277" customFormat="1" ht="60" customHeight="1">
      <c r="A207" s="255" t="s">
        <v>568</v>
      </c>
      <c r="B207" s="255" t="s">
        <v>898</v>
      </c>
      <c r="C207" s="255" t="s">
        <v>2752</v>
      </c>
      <c r="D207" s="255" t="s">
        <v>599</v>
      </c>
      <c r="E207" s="255" t="s">
        <v>599</v>
      </c>
      <c r="F207" s="255"/>
      <c r="G207" s="255" t="s">
        <v>560</v>
      </c>
      <c r="H207" s="255" t="s">
        <v>561</v>
      </c>
      <c r="I207" s="255"/>
      <c r="J207" s="255" t="s">
        <v>570</v>
      </c>
      <c r="K207" s="255" t="s">
        <v>600</v>
      </c>
      <c r="L207" s="255"/>
      <c r="M207" s="255"/>
      <c r="N207" s="244">
        <v>28</v>
      </c>
      <c r="O207" s="255" t="s">
        <v>599</v>
      </c>
      <c r="P207" s="253" t="s">
        <v>2639</v>
      </c>
      <c r="Q207" s="255" t="s">
        <v>2640</v>
      </c>
      <c r="R207" s="255" t="s">
        <v>20</v>
      </c>
      <c r="S207" s="278" t="s">
        <v>86</v>
      </c>
      <c r="T207" s="278"/>
      <c r="U207" s="278"/>
      <c r="V207" s="278"/>
      <c r="W207" s="278"/>
      <c r="X207" s="278"/>
      <c r="Y207" s="278"/>
      <c r="Z207" s="278"/>
      <c r="AA207" s="278"/>
      <c r="AB207" s="278"/>
      <c r="AC207" s="278"/>
      <c r="AD207" s="278"/>
      <c r="AE207" s="278"/>
      <c r="AF207" s="278"/>
      <c r="AG207" s="244" t="s">
        <v>136</v>
      </c>
      <c r="AH207" s="244" t="s">
        <v>685</v>
      </c>
      <c r="AI207" s="244" t="s">
        <v>80</v>
      </c>
      <c r="AJ207" s="244" t="s">
        <v>81</v>
      </c>
      <c r="AK207" s="255" t="s">
        <v>2641</v>
      </c>
      <c r="AL207" s="255" t="s">
        <v>2642</v>
      </c>
      <c r="AM207" s="246">
        <v>0</v>
      </c>
      <c r="AN207" s="246">
        <v>0.1</v>
      </c>
      <c r="AO207" s="246">
        <v>0.12</v>
      </c>
      <c r="AP207" s="246">
        <v>0.14000000000000001</v>
      </c>
      <c r="AQ207" s="246">
        <v>0.16</v>
      </c>
      <c r="AR207" s="246">
        <v>0.16</v>
      </c>
      <c r="AS207" s="246">
        <v>0.04</v>
      </c>
      <c r="AT207" s="246">
        <v>0.06</v>
      </c>
      <c r="AU207" s="246">
        <v>0.12</v>
      </c>
      <c r="AV207" s="246">
        <v>0</v>
      </c>
      <c r="AW207" s="246">
        <v>0</v>
      </c>
      <c r="AX207" s="246">
        <v>0</v>
      </c>
      <c r="AY207" s="246">
        <v>0</v>
      </c>
      <c r="AZ207" s="246">
        <v>0</v>
      </c>
      <c r="BA207" s="246">
        <v>0</v>
      </c>
      <c r="BB207" s="246">
        <v>0</v>
      </c>
      <c r="BC207" s="246">
        <v>0</v>
      </c>
      <c r="BD207" s="246">
        <v>0</v>
      </c>
      <c r="BE207" s="246">
        <v>0</v>
      </c>
      <c r="BF207" s="246">
        <v>0</v>
      </c>
      <c r="BG207" s="246">
        <v>0.12</v>
      </c>
    </row>
    <row r="208" spans="1:59" s="277" customFormat="1" ht="60" customHeight="1">
      <c r="A208" s="255" t="s">
        <v>568</v>
      </c>
      <c r="B208" s="255" t="s">
        <v>898</v>
      </c>
      <c r="C208" s="255" t="s">
        <v>2752</v>
      </c>
      <c r="D208" s="255" t="s">
        <v>599</v>
      </c>
      <c r="E208" s="255" t="s">
        <v>599</v>
      </c>
      <c r="F208" s="255"/>
      <c r="G208" s="255" t="s">
        <v>560</v>
      </c>
      <c r="H208" s="255" t="s">
        <v>561</v>
      </c>
      <c r="I208" s="255"/>
      <c r="J208" s="255" t="s">
        <v>570</v>
      </c>
      <c r="K208" s="255" t="s">
        <v>600</v>
      </c>
      <c r="L208" s="255"/>
      <c r="M208" s="255"/>
      <c r="N208" s="244">
        <v>28</v>
      </c>
      <c r="O208" s="255" t="s">
        <v>599</v>
      </c>
      <c r="P208" s="253" t="s">
        <v>2643</v>
      </c>
      <c r="Q208" s="255" t="s">
        <v>2644</v>
      </c>
      <c r="R208" s="255" t="s">
        <v>20</v>
      </c>
      <c r="S208" s="278" t="s">
        <v>86</v>
      </c>
      <c r="T208" s="278"/>
      <c r="U208" s="278"/>
      <c r="V208" s="278"/>
      <c r="W208" s="278"/>
      <c r="X208" s="278"/>
      <c r="Y208" s="278"/>
      <c r="Z208" s="278"/>
      <c r="AA208" s="278"/>
      <c r="AB208" s="278"/>
      <c r="AC208" s="278"/>
      <c r="AD208" s="278"/>
      <c r="AE208" s="278" t="s">
        <v>86</v>
      </c>
      <c r="AF208" s="278"/>
      <c r="AG208" s="244" t="s">
        <v>136</v>
      </c>
      <c r="AH208" s="244" t="s">
        <v>111</v>
      </c>
      <c r="AI208" s="244" t="s">
        <v>80</v>
      </c>
      <c r="AJ208" s="244" t="s">
        <v>81</v>
      </c>
      <c r="AK208" s="255" t="s">
        <v>2645</v>
      </c>
      <c r="AL208" s="255" t="s">
        <v>2646</v>
      </c>
      <c r="AM208" s="246">
        <v>0</v>
      </c>
      <c r="AN208" s="246">
        <v>1</v>
      </c>
      <c r="AO208" s="246">
        <v>1</v>
      </c>
      <c r="AP208" s="246">
        <v>1</v>
      </c>
      <c r="AQ208" s="246">
        <v>1</v>
      </c>
      <c r="AR208" s="246">
        <v>1</v>
      </c>
      <c r="AS208" s="246">
        <v>1</v>
      </c>
      <c r="AT208" s="246">
        <v>0</v>
      </c>
      <c r="AU208" s="246">
        <v>1</v>
      </c>
      <c r="AV208" s="246">
        <v>0.05</v>
      </c>
      <c r="AW208" s="246">
        <v>0.1</v>
      </c>
      <c r="AX208" s="246">
        <v>0.05</v>
      </c>
      <c r="AY208" s="246">
        <v>0.1</v>
      </c>
      <c r="AZ208" s="246">
        <v>0.1</v>
      </c>
      <c r="BA208" s="246">
        <v>0.1</v>
      </c>
      <c r="BB208" s="246">
        <v>0.1</v>
      </c>
      <c r="BC208" s="246">
        <v>0.1</v>
      </c>
      <c r="BD208" s="246">
        <v>0.1</v>
      </c>
      <c r="BE208" s="246">
        <v>0.1</v>
      </c>
      <c r="BF208" s="246">
        <v>0.05</v>
      </c>
      <c r="BG208" s="246">
        <v>0.05</v>
      </c>
    </row>
    <row r="209" spans="1:59" s="277" customFormat="1" ht="60" customHeight="1">
      <c r="A209" s="255" t="s">
        <v>568</v>
      </c>
      <c r="B209" s="255" t="s">
        <v>898</v>
      </c>
      <c r="C209" s="255" t="s">
        <v>2752</v>
      </c>
      <c r="D209" s="255" t="s">
        <v>599</v>
      </c>
      <c r="E209" s="255" t="s">
        <v>599</v>
      </c>
      <c r="F209" s="255"/>
      <c r="G209" s="255" t="s">
        <v>560</v>
      </c>
      <c r="H209" s="255" t="s">
        <v>561</v>
      </c>
      <c r="I209" s="326"/>
      <c r="J209" s="255" t="s">
        <v>570</v>
      </c>
      <c r="K209" s="255" t="s">
        <v>622</v>
      </c>
      <c r="L209" s="255"/>
      <c r="M209" s="255"/>
      <c r="N209" s="244">
        <v>28</v>
      </c>
      <c r="O209" s="255" t="s">
        <v>599</v>
      </c>
      <c r="P209" s="253" t="s">
        <v>2647</v>
      </c>
      <c r="Q209" s="255" t="s">
        <v>626</v>
      </c>
      <c r="R209" s="255" t="s">
        <v>20</v>
      </c>
      <c r="S209" s="278" t="s">
        <v>86</v>
      </c>
      <c r="T209" s="278"/>
      <c r="U209" s="278"/>
      <c r="V209" s="278"/>
      <c r="W209" s="278"/>
      <c r="X209" s="278"/>
      <c r="Y209" s="278"/>
      <c r="Z209" s="278"/>
      <c r="AA209" s="278"/>
      <c r="AB209" s="278"/>
      <c r="AC209" s="278"/>
      <c r="AD209" s="278"/>
      <c r="AE209" s="278"/>
      <c r="AF209" s="278"/>
      <c r="AG209" s="244" t="s">
        <v>166</v>
      </c>
      <c r="AH209" s="244" t="s">
        <v>93</v>
      </c>
      <c r="AI209" s="244" t="s">
        <v>80</v>
      </c>
      <c r="AJ209" s="244" t="s">
        <v>81</v>
      </c>
      <c r="AK209" s="255" t="s">
        <v>2648</v>
      </c>
      <c r="AL209" s="255" t="s">
        <v>2649</v>
      </c>
      <c r="AM209" s="246">
        <v>0</v>
      </c>
      <c r="AN209" s="246">
        <v>1</v>
      </c>
      <c r="AO209" s="246">
        <v>1</v>
      </c>
      <c r="AP209" s="246">
        <v>1</v>
      </c>
      <c r="AQ209" s="246">
        <v>1</v>
      </c>
      <c r="AR209" s="246">
        <v>1</v>
      </c>
      <c r="AS209" s="163">
        <v>0.97</v>
      </c>
      <c r="AT209" s="163">
        <v>0.03</v>
      </c>
      <c r="AU209" s="246">
        <v>1</v>
      </c>
      <c r="AV209" s="246">
        <v>0.05</v>
      </c>
      <c r="AW209" s="246">
        <v>0.05</v>
      </c>
      <c r="AX209" s="246">
        <v>0.05</v>
      </c>
      <c r="AY209" s="246">
        <v>0.05</v>
      </c>
      <c r="AZ209" s="246">
        <v>0.1</v>
      </c>
      <c r="BA209" s="246">
        <v>0.1</v>
      </c>
      <c r="BB209" s="246">
        <v>0.15</v>
      </c>
      <c r="BC209" s="246">
        <v>0.15</v>
      </c>
      <c r="BD209" s="246">
        <v>0.1</v>
      </c>
      <c r="BE209" s="246">
        <v>0.1</v>
      </c>
      <c r="BF209" s="246">
        <v>0.05</v>
      </c>
      <c r="BG209" s="246">
        <v>0.05</v>
      </c>
    </row>
    <row r="210" spans="1:59" s="277" customFormat="1" ht="60" customHeight="1">
      <c r="A210" s="255" t="s">
        <v>568</v>
      </c>
      <c r="B210" s="255" t="s">
        <v>898</v>
      </c>
      <c r="C210" s="255" t="s">
        <v>2752</v>
      </c>
      <c r="D210" s="255" t="s">
        <v>599</v>
      </c>
      <c r="E210" s="255" t="s">
        <v>599</v>
      </c>
      <c r="F210" s="255"/>
      <c r="G210" s="255" t="s">
        <v>560</v>
      </c>
      <c r="H210" s="255" t="s">
        <v>561</v>
      </c>
      <c r="I210" s="326"/>
      <c r="J210" s="255" t="s">
        <v>570</v>
      </c>
      <c r="K210" s="255"/>
      <c r="L210" s="255"/>
      <c r="M210" s="255"/>
      <c r="N210" s="244">
        <v>28</v>
      </c>
      <c r="O210" s="255" t="s">
        <v>599</v>
      </c>
      <c r="P210" s="244"/>
      <c r="Q210" s="255" t="s">
        <v>2650</v>
      </c>
      <c r="R210" s="255" t="s">
        <v>105</v>
      </c>
      <c r="S210" s="278"/>
      <c r="T210" s="278"/>
      <c r="U210" s="278"/>
      <c r="V210" s="278"/>
      <c r="W210" s="278"/>
      <c r="X210" s="278"/>
      <c r="Y210" s="278"/>
      <c r="Z210" s="278"/>
      <c r="AA210" s="278"/>
      <c r="AB210" s="278"/>
      <c r="AC210" s="278"/>
      <c r="AD210" s="278"/>
      <c r="AE210" s="278"/>
      <c r="AF210" s="278"/>
      <c r="AG210" s="244" t="s">
        <v>166</v>
      </c>
      <c r="AH210" s="244" t="s">
        <v>225</v>
      </c>
      <c r="AI210" s="244" t="s">
        <v>80</v>
      </c>
      <c r="AJ210" s="244" t="s">
        <v>81</v>
      </c>
      <c r="AK210" s="255" t="s">
        <v>2651</v>
      </c>
      <c r="AL210" s="255" t="s">
        <v>2652</v>
      </c>
      <c r="AM210" s="246">
        <v>0</v>
      </c>
      <c r="AN210" s="246">
        <v>0.95</v>
      </c>
      <c r="AO210" s="246">
        <v>0.97</v>
      </c>
      <c r="AP210" s="259">
        <v>0.98499999999999999</v>
      </c>
      <c r="AQ210" s="246">
        <v>1</v>
      </c>
      <c r="AR210" s="246">
        <v>1</v>
      </c>
      <c r="AS210" s="259">
        <v>0.95050000000000001</v>
      </c>
      <c r="AT210" s="246">
        <v>0</v>
      </c>
      <c r="AU210" s="259">
        <v>0.98499999999999999</v>
      </c>
      <c r="AV210" s="246">
        <v>0</v>
      </c>
      <c r="AW210" s="246">
        <v>0.25</v>
      </c>
      <c r="AX210" s="246">
        <v>0</v>
      </c>
      <c r="AY210" s="246">
        <v>0.15</v>
      </c>
      <c r="AZ210" s="246">
        <v>0</v>
      </c>
      <c r="BA210" s="246">
        <v>0.3</v>
      </c>
      <c r="BB210" s="246">
        <v>0</v>
      </c>
      <c r="BC210" s="246">
        <v>0.15</v>
      </c>
      <c r="BD210" s="246">
        <v>0</v>
      </c>
      <c r="BE210" s="246">
        <v>0.05</v>
      </c>
      <c r="BF210" s="246">
        <v>0</v>
      </c>
      <c r="BG210" s="259">
        <v>8.5000000000000006E-2</v>
      </c>
    </row>
    <row r="211" spans="1:59" s="277" customFormat="1" ht="60" customHeight="1">
      <c r="A211" s="255" t="s">
        <v>568</v>
      </c>
      <c r="B211" s="255" t="s">
        <v>898</v>
      </c>
      <c r="C211" s="255" t="s">
        <v>2752</v>
      </c>
      <c r="D211" s="255" t="s">
        <v>599</v>
      </c>
      <c r="E211" s="255" t="s">
        <v>599</v>
      </c>
      <c r="F211" s="255"/>
      <c r="G211" s="255" t="s">
        <v>560</v>
      </c>
      <c r="H211" s="255" t="s">
        <v>561</v>
      </c>
      <c r="I211" s="326"/>
      <c r="J211" s="255" t="s">
        <v>570</v>
      </c>
      <c r="K211" s="255" t="s">
        <v>600</v>
      </c>
      <c r="L211" s="255"/>
      <c r="M211" s="255"/>
      <c r="N211" s="244">
        <v>28</v>
      </c>
      <c r="O211" s="255" t="s">
        <v>599</v>
      </c>
      <c r="P211" s="244"/>
      <c r="Q211" s="138" t="s">
        <v>2653</v>
      </c>
      <c r="R211" s="255" t="s">
        <v>20</v>
      </c>
      <c r="S211" s="278" t="s">
        <v>86</v>
      </c>
      <c r="T211" s="278"/>
      <c r="U211" s="278"/>
      <c r="V211" s="278"/>
      <c r="W211" s="278"/>
      <c r="X211" s="278"/>
      <c r="Y211" s="278"/>
      <c r="Z211" s="278"/>
      <c r="AA211" s="278"/>
      <c r="AB211" s="278"/>
      <c r="AC211" s="278"/>
      <c r="AD211" s="278"/>
      <c r="AE211" s="278"/>
      <c r="AF211" s="278"/>
      <c r="AG211" s="244" t="s">
        <v>166</v>
      </c>
      <c r="AH211" s="244" t="s">
        <v>93</v>
      </c>
      <c r="AI211" s="244" t="s">
        <v>2613</v>
      </c>
      <c r="AJ211" s="244" t="s">
        <v>81</v>
      </c>
      <c r="AK211" s="255" t="s">
        <v>2654</v>
      </c>
      <c r="AL211" s="255" t="s">
        <v>2655</v>
      </c>
      <c r="AM211" s="244" t="s">
        <v>808</v>
      </c>
      <c r="AN211" s="244" t="s">
        <v>808</v>
      </c>
      <c r="AO211" s="327">
        <v>0.02</v>
      </c>
      <c r="AP211" s="327">
        <v>0.03</v>
      </c>
      <c r="AQ211" s="327">
        <v>0.04</v>
      </c>
      <c r="AR211" s="327">
        <v>0.04</v>
      </c>
      <c r="AS211" s="244" t="s">
        <v>808</v>
      </c>
      <c r="AT211" s="244" t="s">
        <v>808</v>
      </c>
      <c r="AU211" s="246">
        <v>0.02</v>
      </c>
      <c r="AV211" s="246">
        <v>0.02</v>
      </c>
      <c r="AW211" s="246">
        <v>0.02</v>
      </c>
      <c r="AX211" s="246">
        <v>0.02</v>
      </c>
      <c r="AY211" s="246">
        <v>0.02</v>
      </c>
      <c r="AZ211" s="246">
        <v>0.02</v>
      </c>
      <c r="BA211" s="246">
        <v>0.02</v>
      </c>
      <c r="BB211" s="246">
        <v>0.02</v>
      </c>
      <c r="BC211" s="246">
        <v>0.02</v>
      </c>
      <c r="BD211" s="246">
        <v>0.02</v>
      </c>
      <c r="BE211" s="246">
        <v>0.02</v>
      </c>
      <c r="BF211" s="246">
        <v>0.02</v>
      </c>
      <c r="BG211" s="246">
        <v>0.02</v>
      </c>
    </row>
    <row r="212" spans="1:59" s="277" customFormat="1" ht="60" customHeight="1">
      <c r="A212" s="255" t="s">
        <v>568</v>
      </c>
      <c r="B212" s="255" t="s">
        <v>889</v>
      </c>
      <c r="C212" s="255" t="s">
        <v>2866</v>
      </c>
      <c r="D212" s="255" t="s">
        <v>733</v>
      </c>
      <c r="E212" s="255" t="s">
        <v>733</v>
      </c>
      <c r="F212" s="255"/>
      <c r="G212" s="255" t="s">
        <v>560</v>
      </c>
      <c r="H212" s="255" t="s">
        <v>561</v>
      </c>
      <c r="I212" s="255"/>
      <c r="J212" s="255" t="s">
        <v>570</v>
      </c>
      <c r="K212" s="255"/>
      <c r="L212" s="255"/>
      <c r="M212" s="255"/>
      <c r="N212" s="244"/>
      <c r="O212" s="255" t="s">
        <v>733</v>
      </c>
      <c r="P212" s="253" t="s">
        <v>2656</v>
      </c>
      <c r="Q212" s="255" t="s">
        <v>2657</v>
      </c>
      <c r="R212" s="255" t="s">
        <v>105</v>
      </c>
      <c r="S212" s="278"/>
      <c r="T212" s="278"/>
      <c r="U212" s="278"/>
      <c r="V212" s="278"/>
      <c r="W212" s="278"/>
      <c r="X212" s="278"/>
      <c r="Y212" s="278"/>
      <c r="Z212" s="278"/>
      <c r="AA212" s="278"/>
      <c r="AB212" s="278"/>
      <c r="AC212" s="278"/>
      <c r="AD212" s="278"/>
      <c r="AE212" s="278"/>
      <c r="AF212" s="278"/>
      <c r="AG212" s="244" t="s">
        <v>166</v>
      </c>
      <c r="AH212" s="244" t="s">
        <v>93</v>
      </c>
      <c r="AI212" s="244" t="s">
        <v>80</v>
      </c>
      <c r="AJ212" s="244" t="s">
        <v>95</v>
      </c>
      <c r="AK212" s="255" t="s">
        <v>2658</v>
      </c>
      <c r="AL212" s="255" t="s">
        <v>1878</v>
      </c>
      <c r="AM212" s="244">
        <v>10</v>
      </c>
      <c r="AN212" s="244">
        <v>10</v>
      </c>
      <c r="AO212" s="244">
        <v>10</v>
      </c>
      <c r="AP212" s="244">
        <v>10</v>
      </c>
      <c r="AQ212" s="244">
        <v>10</v>
      </c>
      <c r="AR212" s="244">
        <v>10</v>
      </c>
      <c r="AS212" s="244">
        <v>11</v>
      </c>
      <c r="AT212" s="244">
        <v>0</v>
      </c>
      <c r="AU212" s="264">
        <v>10</v>
      </c>
      <c r="AV212" s="244">
        <v>0</v>
      </c>
      <c r="AW212" s="244">
        <v>0</v>
      </c>
      <c r="AX212" s="244">
        <v>1</v>
      </c>
      <c r="AY212" s="244">
        <v>2</v>
      </c>
      <c r="AZ212" s="244">
        <v>2</v>
      </c>
      <c r="BA212" s="244">
        <v>2</v>
      </c>
      <c r="BB212" s="244">
        <v>1</v>
      </c>
      <c r="BC212" s="244">
        <v>1</v>
      </c>
      <c r="BD212" s="244">
        <v>1</v>
      </c>
      <c r="BE212" s="244">
        <v>0</v>
      </c>
      <c r="BF212" s="244">
        <v>0</v>
      </c>
      <c r="BG212" s="244">
        <v>0</v>
      </c>
    </row>
    <row r="213" spans="1:59" s="277" customFormat="1" ht="60" customHeight="1">
      <c r="A213" s="255" t="s">
        <v>568</v>
      </c>
      <c r="B213" s="255" t="s">
        <v>889</v>
      </c>
      <c r="C213" s="255" t="s">
        <v>2866</v>
      </c>
      <c r="D213" s="255" t="s">
        <v>733</v>
      </c>
      <c r="E213" s="255" t="s">
        <v>733</v>
      </c>
      <c r="F213" s="255"/>
      <c r="G213" s="255" t="s">
        <v>560</v>
      </c>
      <c r="H213" s="255" t="s">
        <v>561</v>
      </c>
      <c r="I213" s="255"/>
      <c r="J213" s="255" t="s">
        <v>570</v>
      </c>
      <c r="K213" s="255"/>
      <c r="L213" s="255"/>
      <c r="M213" s="255"/>
      <c r="N213" s="244"/>
      <c r="O213" s="255" t="s">
        <v>733</v>
      </c>
      <c r="P213" s="253" t="s">
        <v>2659</v>
      </c>
      <c r="Q213" s="255" t="s">
        <v>2660</v>
      </c>
      <c r="R213" s="255" t="s">
        <v>105</v>
      </c>
      <c r="S213" s="278"/>
      <c r="T213" s="278"/>
      <c r="U213" s="278"/>
      <c r="V213" s="278"/>
      <c r="W213" s="278"/>
      <c r="X213" s="278"/>
      <c r="Y213" s="278"/>
      <c r="Z213" s="278"/>
      <c r="AA213" s="278"/>
      <c r="AB213" s="278"/>
      <c r="AC213" s="278"/>
      <c r="AD213" s="278"/>
      <c r="AE213" s="278"/>
      <c r="AF213" s="278"/>
      <c r="AG213" s="244" t="s">
        <v>136</v>
      </c>
      <c r="AH213" s="244" t="s">
        <v>108</v>
      </c>
      <c r="AI213" s="244" t="s">
        <v>80</v>
      </c>
      <c r="AJ213" s="244" t="s">
        <v>81</v>
      </c>
      <c r="AK213" s="255" t="s">
        <v>2661</v>
      </c>
      <c r="AL213" s="255" t="s">
        <v>2662</v>
      </c>
      <c r="AM213" s="246" t="s">
        <v>808</v>
      </c>
      <c r="AN213" s="246" t="s">
        <v>808</v>
      </c>
      <c r="AO213" s="246">
        <v>0.8</v>
      </c>
      <c r="AP213" s="246">
        <v>1</v>
      </c>
      <c r="AQ213" s="246">
        <v>1</v>
      </c>
      <c r="AR213" s="246">
        <v>1</v>
      </c>
      <c r="AS213" s="244" t="s">
        <v>808</v>
      </c>
      <c r="AT213" s="244" t="s">
        <v>808</v>
      </c>
      <c r="AU213" s="282">
        <v>0.8</v>
      </c>
      <c r="AV213" s="246">
        <v>0</v>
      </c>
      <c r="AW213" s="246">
        <v>0</v>
      </c>
      <c r="AX213" s="246">
        <v>0.1</v>
      </c>
      <c r="AY213" s="246">
        <v>0</v>
      </c>
      <c r="AZ213" s="246">
        <v>0</v>
      </c>
      <c r="BA213" s="246">
        <v>0.25</v>
      </c>
      <c r="BB213" s="246">
        <v>0</v>
      </c>
      <c r="BC213" s="246">
        <v>0</v>
      </c>
      <c r="BD213" s="246">
        <v>0.3</v>
      </c>
      <c r="BE213" s="246">
        <v>0</v>
      </c>
      <c r="BF213" s="246">
        <v>0</v>
      </c>
      <c r="BG213" s="246">
        <v>0.15</v>
      </c>
    </row>
    <row r="214" spans="1:59" s="277" customFormat="1" ht="60" customHeight="1">
      <c r="A214" s="255" t="s">
        <v>568</v>
      </c>
      <c r="B214" s="255" t="s">
        <v>889</v>
      </c>
      <c r="C214" s="255" t="s">
        <v>2866</v>
      </c>
      <c r="D214" s="255" t="s">
        <v>733</v>
      </c>
      <c r="E214" s="255" t="s">
        <v>733</v>
      </c>
      <c r="F214" s="255"/>
      <c r="G214" s="255" t="s">
        <v>560</v>
      </c>
      <c r="H214" s="255" t="s">
        <v>561</v>
      </c>
      <c r="I214" s="255"/>
      <c r="J214" s="255" t="s">
        <v>570</v>
      </c>
      <c r="K214" s="255"/>
      <c r="L214" s="255"/>
      <c r="M214" s="255"/>
      <c r="N214" s="244"/>
      <c r="O214" s="255" t="s">
        <v>733</v>
      </c>
      <c r="P214" s="253" t="s">
        <v>2663</v>
      </c>
      <c r="Q214" s="255" t="s">
        <v>737</v>
      </c>
      <c r="R214" s="255" t="s">
        <v>105</v>
      </c>
      <c r="S214" s="278"/>
      <c r="T214" s="278"/>
      <c r="U214" s="278"/>
      <c r="V214" s="278"/>
      <c r="W214" s="278"/>
      <c r="X214" s="278"/>
      <c r="Y214" s="278"/>
      <c r="Z214" s="278"/>
      <c r="AA214" s="278"/>
      <c r="AB214" s="278"/>
      <c r="AC214" s="278"/>
      <c r="AD214" s="278"/>
      <c r="AE214" s="278"/>
      <c r="AF214" s="278"/>
      <c r="AG214" s="244" t="s">
        <v>166</v>
      </c>
      <c r="AH214" s="244" t="s">
        <v>108</v>
      </c>
      <c r="AI214" s="244" t="s">
        <v>80</v>
      </c>
      <c r="AJ214" s="244" t="s">
        <v>81</v>
      </c>
      <c r="AK214" s="255" t="s">
        <v>2664</v>
      </c>
      <c r="AL214" s="255" t="s">
        <v>2665</v>
      </c>
      <c r="AM214" s="246" t="s">
        <v>808</v>
      </c>
      <c r="AN214" s="246" t="s">
        <v>808</v>
      </c>
      <c r="AO214" s="246">
        <v>1</v>
      </c>
      <c r="AP214" s="246">
        <v>1</v>
      </c>
      <c r="AQ214" s="246">
        <v>1</v>
      </c>
      <c r="AR214" s="246">
        <v>1</v>
      </c>
      <c r="AS214" s="244" t="s">
        <v>808</v>
      </c>
      <c r="AT214" s="244" t="s">
        <v>808</v>
      </c>
      <c r="AU214" s="282">
        <v>1</v>
      </c>
      <c r="AV214" s="246">
        <v>0</v>
      </c>
      <c r="AW214" s="246">
        <v>0</v>
      </c>
      <c r="AX214" s="246">
        <v>0.15</v>
      </c>
      <c r="AY214" s="246">
        <v>0</v>
      </c>
      <c r="AZ214" s="246">
        <v>0</v>
      </c>
      <c r="BA214" s="246">
        <v>0.25</v>
      </c>
      <c r="BB214" s="246">
        <v>0</v>
      </c>
      <c r="BC214" s="246">
        <v>0</v>
      </c>
      <c r="BD214" s="246">
        <v>0.3</v>
      </c>
      <c r="BE214" s="246">
        <v>0</v>
      </c>
      <c r="BF214" s="246">
        <v>0</v>
      </c>
      <c r="BG214" s="246">
        <v>0.3</v>
      </c>
    </row>
    <row r="215" spans="1:59" s="277" customFormat="1" ht="60" customHeight="1">
      <c r="A215" s="255" t="s">
        <v>568</v>
      </c>
      <c r="B215" s="255" t="s">
        <v>889</v>
      </c>
      <c r="C215" s="255" t="s">
        <v>2866</v>
      </c>
      <c r="D215" s="255" t="s">
        <v>733</v>
      </c>
      <c r="E215" s="255" t="s">
        <v>733</v>
      </c>
      <c r="F215" s="255"/>
      <c r="G215" s="255" t="s">
        <v>560</v>
      </c>
      <c r="H215" s="255" t="s">
        <v>561</v>
      </c>
      <c r="I215" s="255"/>
      <c r="J215" s="255" t="s">
        <v>570</v>
      </c>
      <c r="K215" s="255"/>
      <c r="L215" s="255"/>
      <c r="M215" s="255"/>
      <c r="N215" s="244"/>
      <c r="O215" s="255" t="s">
        <v>733</v>
      </c>
      <c r="P215" s="253" t="s">
        <v>2666</v>
      </c>
      <c r="Q215" s="255" t="s">
        <v>738</v>
      </c>
      <c r="R215" s="255" t="s">
        <v>105</v>
      </c>
      <c r="S215" s="278"/>
      <c r="T215" s="278"/>
      <c r="U215" s="278"/>
      <c r="V215" s="278"/>
      <c r="W215" s="278"/>
      <c r="X215" s="278"/>
      <c r="Y215" s="278"/>
      <c r="Z215" s="278"/>
      <c r="AA215" s="278"/>
      <c r="AB215" s="278"/>
      <c r="AC215" s="278"/>
      <c r="AD215" s="278"/>
      <c r="AE215" s="278"/>
      <c r="AF215" s="278"/>
      <c r="AG215" s="244" t="s">
        <v>166</v>
      </c>
      <c r="AH215" s="244" t="s">
        <v>93</v>
      </c>
      <c r="AI215" s="244" t="s">
        <v>80</v>
      </c>
      <c r="AJ215" s="244" t="s">
        <v>95</v>
      </c>
      <c r="AK215" s="255" t="s">
        <v>2667</v>
      </c>
      <c r="AL215" s="255" t="s">
        <v>2668</v>
      </c>
      <c r="AM215" s="246" t="s">
        <v>808</v>
      </c>
      <c r="AN215" s="244">
        <v>30</v>
      </c>
      <c r="AO215" s="244">
        <v>30</v>
      </c>
      <c r="AP215" s="244">
        <v>30</v>
      </c>
      <c r="AQ215" s="244">
        <v>30</v>
      </c>
      <c r="AR215" s="244">
        <v>30</v>
      </c>
      <c r="AS215" s="244">
        <v>44</v>
      </c>
      <c r="AT215" s="244">
        <v>0</v>
      </c>
      <c r="AU215" s="264">
        <v>30</v>
      </c>
      <c r="AV215" s="244">
        <v>0</v>
      </c>
      <c r="AW215" s="244">
        <v>3</v>
      </c>
      <c r="AX215" s="244">
        <v>6</v>
      </c>
      <c r="AY215" s="244">
        <v>6</v>
      </c>
      <c r="AZ215" s="244">
        <v>6</v>
      </c>
      <c r="BA215" s="244">
        <v>4</v>
      </c>
      <c r="BB215" s="244">
        <v>4</v>
      </c>
      <c r="BC215" s="244">
        <v>1</v>
      </c>
      <c r="BD215" s="244">
        <v>0</v>
      </c>
      <c r="BE215" s="244">
        <v>0</v>
      </c>
      <c r="BF215" s="244">
        <v>0</v>
      </c>
      <c r="BG215" s="244">
        <v>0</v>
      </c>
    </row>
    <row r="216" spans="1:59" s="277" customFormat="1" ht="60" customHeight="1">
      <c r="A216" s="255" t="s">
        <v>568</v>
      </c>
      <c r="B216" s="255" t="s">
        <v>889</v>
      </c>
      <c r="C216" s="255" t="s">
        <v>2870</v>
      </c>
      <c r="D216" s="255" t="s">
        <v>646</v>
      </c>
      <c r="E216" s="255" t="s">
        <v>646</v>
      </c>
      <c r="F216" s="255"/>
      <c r="G216" s="255" t="s">
        <v>560</v>
      </c>
      <c r="H216" s="255" t="s">
        <v>561</v>
      </c>
      <c r="I216" s="255"/>
      <c r="J216" s="255" t="s">
        <v>570</v>
      </c>
      <c r="K216" s="255"/>
      <c r="L216" s="255"/>
      <c r="M216" s="255"/>
      <c r="N216" s="244"/>
      <c r="O216" s="255" t="s">
        <v>646</v>
      </c>
      <c r="P216" s="253" t="s">
        <v>2669</v>
      </c>
      <c r="Q216" s="255" t="s">
        <v>647</v>
      </c>
      <c r="R216" s="255" t="s">
        <v>105</v>
      </c>
      <c r="S216" s="278"/>
      <c r="T216" s="278"/>
      <c r="U216" s="278"/>
      <c r="V216" s="278"/>
      <c r="W216" s="278"/>
      <c r="X216" s="278"/>
      <c r="Y216" s="278"/>
      <c r="Z216" s="278"/>
      <c r="AA216" s="278"/>
      <c r="AB216" s="278"/>
      <c r="AC216" s="278"/>
      <c r="AD216" s="278"/>
      <c r="AE216" s="278"/>
      <c r="AF216" s="278"/>
      <c r="AG216" s="244" t="s">
        <v>166</v>
      </c>
      <c r="AH216" s="244" t="s">
        <v>93</v>
      </c>
      <c r="AI216" s="244" t="s">
        <v>80</v>
      </c>
      <c r="AJ216" s="244" t="s">
        <v>81</v>
      </c>
      <c r="AK216" s="255" t="s">
        <v>2670</v>
      </c>
      <c r="AL216" s="255" t="s">
        <v>2671</v>
      </c>
      <c r="AM216" s="246">
        <v>0</v>
      </c>
      <c r="AN216" s="246">
        <v>0.98</v>
      </c>
      <c r="AO216" s="246">
        <v>0.98</v>
      </c>
      <c r="AP216" s="246">
        <v>0.98</v>
      </c>
      <c r="AQ216" s="246">
        <v>0.98</v>
      </c>
      <c r="AR216" s="246">
        <v>0.98</v>
      </c>
      <c r="AS216" s="279">
        <v>0.99852961636307935</v>
      </c>
      <c r="AT216" s="246">
        <v>0</v>
      </c>
      <c r="AU216" s="280">
        <v>0.98</v>
      </c>
      <c r="AV216" s="246">
        <v>0.75</v>
      </c>
      <c r="AW216" s="246">
        <v>0</v>
      </c>
      <c r="AX216" s="246">
        <v>0.01</v>
      </c>
      <c r="AY216" s="246">
        <v>0.04</v>
      </c>
      <c r="AZ216" s="246">
        <v>0.05</v>
      </c>
      <c r="BA216" s="246">
        <v>0</v>
      </c>
      <c r="BB216" s="246">
        <v>0.05</v>
      </c>
      <c r="BC216" s="246">
        <v>0.05</v>
      </c>
      <c r="BD216" s="246">
        <v>0.01</v>
      </c>
      <c r="BE216" s="246">
        <v>0.01</v>
      </c>
      <c r="BF216" s="246">
        <v>0.01</v>
      </c>
      <c r="BG216" s="246">
        <v>0</v>
      </c>
    </row>
    <row r="217" spans="1:59" s="277" customFormat="1" ht="60" customHeight="1">
      <c r="A217" s="255" t="s">
        <v>568</v>
      </c>
      <c r="B217" s="255" t="s">
        <v>889</v>
      </c>
      <c r="C217" s="255" t="s">
        <v>2870</v>
      </c>
      <c r="D217" s="255" t="s">
        <v>646</v>
      </c>
      <c r="E217" s="255" t="s">
        <v>646</v>
      </c>
      <c r="F217" s="255"/>
      <c r="G217" s="255" t="s">
        <v>560</v>
      </c>
      <c r="H217" s="255" t="s">
        <v>561</v>
      </c>
      <c r="I217" s="255"/>
      <c r="J217" s="255" t="s">
        <v>570</v>
      </c>
      <c r="K217" s="255"/>
      <c r="L217" s="255"/>
      <c r="M217" s="255"/>
      <c r="N217" s="244"/>
      <c r="O217" s="255" t="s">
        <v>646</v>
      </c>
      <c r="P217" s="253" t="s">
        <v>2672</v>
      </c>
      <c r="Q217" s="255" t="s">
        <v>649</v>
      </c>
      <c r="R217" s="255" t="s">
        <v>105</v>
      </c>
      <c r="S217" s="278"/>
      <c r="T217" s="278"/>
      <c r="U217" s="278"/>
      <c r="V217" s="278"/>
      <c r="W217" s="278"/>
      <c r="X217" s="278"/>
      <c r="Y217" s="278"/>
      <c r="Z217" s="278"/>
      <c r="AA217" s="278"/>
      <c r="AB217" s="278"/>
      <c r="AC217" s="278"/>
      <c r="AD217" s="278"/>
      <c r="AE217" s="278"/>
      <c r="AF217" s="278"/>
      <c r="AG217" s="244" t="s">
        <v>166</v>
      </c>
      <c r="AH217" s="244" t="s">
        <v>93</v>
      </c>
      <c r="AI217" s="244" t="s">
        <v>80</v>
      </c>
      <c r="AJ217" s="244" t="s">
        <v>81</v>
      </c>
      <c r="AK217" s="255" t="s">
        <v>2673</v>
      </c>
      <c r="AL217" s="255" t="s">
        <v>2674</v>
      </c>
      <c r="AM217" s="246">
        <v>0</v>
      </c>
      <c r="AN217" s="246">
        <v>0.95</v>
      </c>
      <c r="AO217" s="246">
        <v>0.95</v>
      </c>
      <c r="AP217" s="246">
        <v>0.95</v>
      </c>
      <c r="AQ217" s="246">
        <v>0.95</v>
      </c>
      <c r="AR217" s="246">
        <v>0.95</v>
      </c>
      <c r="AS217" s="259">
        <v>0.99660000000000004</v>
      </c>
      <c r="AT217" s="246">
        <v>0</v>
      </c>
      <c r="AU217" s="280">
        <v>0.95</v>
      </c>
      <c r="AV217" s="246">
        <v>0.06</v>
      </c>
      <c r="AW217" s="246">
        <v>0.1</v>
      </c>
      <c r="AX217" s="246">
        <v>7.0000000000000007E-2</v>
      </c>
      <c r="AY217" s="246">
        <v>7.0000000000000007E-2</v>
      </c>
      <c r="AZ217" s="246">
        <v>7.0000000000000007E-2</v>
      </c>
      <c r="BA217" s="246">
        <v>0.09</v>
      </c>
      <c r="BB217" s="246">
        <v>7.0000000000000007E-2</v>
      </c>
      <c r="BC217" s="246">
        <v>0.09</v>
      </c>
      <c r="BD217" s="246">
        <v>0.04</v>
      </c>
      <c r="BE217" s="246">
        <v>0.12</v>
      </c>
      <c r="BF217" s="246">
        <v>7.0000000000000007E-2</v>
      </c>
      <c r="BG217" s="246">
        <v>0.1</v>
      </c>
    </row>
    <row r="218" spans="1:59" s="277" customFormat="1" ht="60" customHeight="1">
      <c r="A218" s="255" t="s">
        <v>568</v>
      </c>
      <c r="B218" s="255" t="s">
        <v>889</v>
      </c>
      <c r="C218" s="255" t="s">
        <v>2870</v>
      </c>
      <c r="D218" s="255" t="s">
        <v>646</v>
      </c>
      <c r="E218" s="255" t="s">
        <v>646</v>
      </c>
      <c r="F218" s="255"/>
      <c r="G218" s="255" t="s">
        <v>560</v>
      </c>
      <c r="H218" s="255" t="s">
        <v>561</v>
      </c>
      <c r="I218" s="255"/>
      <c r="J218" s="255" t="s">
        <v>570</v>
      </c>
      <c r="K218" s="255"/>
      <c r="L218" s="255"/>
      <c r="M218" s="255"/>
      <c r="N218" s="244"/>
      <c r="O218" s="255" t="s">
        <v>646</v>
      </c>
      <c r="P218" s="253" t="s">
        <v>2675</v>
      </c>
      <c r="Q218" s="255" t="s">
        <v>2676</v>
      </c>
      <c r="R218" s="255" t="s">
        <v>105</v>
      </c>
      <c r="S218" s="278"/>
      <c r="T218" s="278"/>
      <c r="U218" s="278"/>
      <c r="V218" s="278"/>
      <c r="W218" s="278"/>
      <c r="X218" s="278"/>
      <c r="Y218" s="278"/>
      <c r="Z218" s="278"/>
      <c r="AA218" s="278"/>
      <c r="AB218" s="278"/>
      <c r="AC218" s="278"/>
      <c r="AD218" s="278"/>
      <c r="AE218" s="278"/>
      <c r="AF218" s="278"/>
      <c r="AG218" s="244" t="s">
        <v>166</v>
      </c>
      <c r="AH218" s="244" t="s">
        <v>108</v>
      </c>
      <c r="AI218" s="244" t="s">
        <v>80</v>
      </c>
      <c r="AJ218" s="244" t="s">
        <v>81</v>
      </c>
      <c r="AK218" s="255" t="s">
        <v>2677</v>
      </c>
      <c r="AL218" s="255" t="s">
        <v>2678</v>
      </c>
      <c r="AM218" s="246">
        <v>0</v>
      </c>
      <c r="AN218" s="246">
        <v>1</v>
      </c>
      <c r="AO218" s="246">
        <v>1</v>
      </c>
      <c r="AP218" s="246">
        <v>1</v>
      </c>
      <c r="AQ218" s="246">
        <v>1</v>
      </c>
      <c r="AR218" s="244" t="s">
        <v>808</v>
      </c>
      <c r="AS218" s="281">
        <v>0.85</v>
      </c>
      <c r="AT218" s="163">
        <v>0.15</v>
      </c>
      <c r="AU218" s="282">
        <v>1</v>
      </c>
      <c r="AV218" s="246">
        <v>0</v>
      </c>
      <c r="AW218" s="246">
        <v>0</v>
      </c>
      <c r="AX218" s="246">
        <v>0.12</v>
      </c>
      <c r="AY218" s="246">
        <v>0</v>
      </c>
      <c r="AZ218" s="246">
        <v>0</v>
      </c>
      <c r="BA218" s="246">
        <v>0.32</v>
      </c>
      <c r="BB218" s="246">
        <v>0</v>
      </c>
      <c r="BC218" s="246">
        <v>0</v>
      </c>
      <c r="BD218" s="246">
        <v>0.28999999999999998</v>
      </c>
      <c r="BE218" s="246">
        <v>0</v>
      </c>
      <c r="BF218" s="246">
        <v>0</v>
      </c>
      <c r="BG218" s="246">
        <v>0.27</v>
      </c>
    </row>
    <row r="219" spans="1:59" s="277" customFormat="1" ht="60" customHeight="1">
      <c r="A219" s="255" t="s">
        <v>568</v>
      </c>
      <c r="B219" s="255" t="s">
        <v>889</v>
      </c>
      <c r="C219" s="255" t="s">
        <v>2870</v>
      </c>
      <c r="D219" s="255" t="s">
        <v>646</v>
      </c>
      <c r="E219" s="255" t="s">
        <v>646</v>
      </c>
      <c r="F219" s="255"/>
      <c r="G219" s="255" t="s">
        <v>560</v>
      </c>
      <c r="H219" s="255" t="s">
        <v>561</v>
      </c>
      <c r="I219" s="255"/>
      <c r="J219" s="255" t="s">
        <v>570</v>
      </c>
      <c r="K219" s="255"/>
      <c r="L219" s="255"/>
      <c r="M219" s="255"/>
      <c r="N219" s="244"/>
      <c r="O219" s="255" t="s">
        <v>646</v>
      </c>
      <c r="P219" s="253" t="s">
        <v>2679</v>
      </c>
      <c r="Q219" s="255" t="s">
        <v>651</v>
      </c>
      <c r="R219" s="255" t="s">
        <v>105</v>
      </c>
      <c r="S219" s="278"/>
      <c r="T219" s="278"/>
      <c r="U219" s="278"/>
      <c r="V219" s="278"/>
      <c r="W219" s="278"/>
      <c r="X219" s="278"/>
      <c r="Y219" s="278"/>
      <c r="Z219" s="278"/>
      <c r="AA219" s="278"/>
      <c r="AB219" s="278"/>
      <c r="AC219" s="278"/>
      <c r="AD219" s="278"/>
      <c r="AE219" s="278"/>
      <c r="AF219" s="278"/>
      <c r="AG219" s="244" t="s">
        <v>166</v>
      </c>
      <c r="AH219" s="244" t="s">
        <v>108</v>
      </c>
      <c r="AI219" s="244" t="s">
        <v>80</v>
      </c>
      <c r="AJ219" s="244" t="s">
        <v>81</v>
      </c>
      <c r="AK219" s="255" t="s">
        <v>2680</v>
      </c>
      <c r="AL219" s="255" t="s">
        <v>2681</v>
      </c>
      <c r="AM219" s="246">
        <v>0</v>
      </c>
      <c r="AN219" s="246">
        <v>0.95</v>
      </c>
      <c r="AO219" s="246">
        <v>0.95</v>
      </c>
      <c r="AP219" s="246">
        <v>0.95</v>
      </c>
      <c r="AQ219" s="246">
        <v>0.95</v>
      </c>
      <c r="AR219" s="244" t="s">
        <v>808</v>
      </c>
      <c r="AS219" s="281">
        <v>0.83919999999999995</v>
      </c>
      <c r="AT219" s="281">
        <v>0.11080000000000001</v>
      </c>
      <c r="AU219" s="280">
        <v>0.95</v>
      </c>
      <c r="AV219" s="246">
        <v>0</v>
      </c>
      <c r="AW219" s="246">
        <v>0</v>
      </c>
      <c r="AX219" s="246">
        <v>0.12</v>
      </c>
      <c r="AY219" s="246">
        <v>0</v>
      </c>
      <c r="AZ219" s="246">
        <v>0</v>
      </c>
      <c r="BA219" s="246">
        <v>0.28000000000000003</v>
      </c>
      <c r="BB219" s="246">
        <v>0</v>
      </c>
      <c r="BC219" s="246">
        <v>0</v>
      </c>
      <c r="BD219" s="246">
        <v>0.35</v>
      </c>
      <c r="BE219" s="246">
        <v>0</v>
      </c>
      <c r="BF219" s="246">
        <v>0</v>
      </c>
      <c r="BG219" s="246">
        <v>0.2</v>
      </c>
    </row>
    <row r="220" spans="1:59" s="277" customFormat="1" ht="60" customHeight="1">
      <c r="A220" s="255" t="s">
        <v>568</v>
      </c>
      <c r="B220" s="255" t="s">
        <v>889</v>
      </c>
      <c r="C220" s="255" t="s">
        <v>2870</v>
      </c>
      <c r="D220" s="255" t="s">
        <v>646</v>
      </c>
      <c r="E220" s="255" t="s">
        <v>646</v>
      </c>
      <c r="F220" s="255"/>
      <c r="G220" s="255" t="s">
        <v>560</v>
      </c>
      <c r="H220" s="255" t="s">
        <v>561</v>
      </c>
      <c r="I220" s="255"/>
      <c r="J220" s="255" t="s">
        <v>570</v>
      </c>
      <c r="K220" s="255"/>
      <c r="L220" s="255"/>
      <c r="M220" s="255"/>
      <c r="N220" s="244"/>
      <c r="O220" s="255" t="s">
        <v>646</v>
      </c>
      <c r="P220" s="253" t="s">
        <v>2682</v>
      </c>
      <c r="Q220" s="255" t="s">
        <v>652</v>
      </c>
      <c r="R220" s="255" t="s">
        <v>105</v>
      </c>
      <c r="S220" s="278"/>
      <c r="T220" s="278"/>
      <c r="U220" s="278"/>
      <c r="V220" s="278"/>
      <c r="W220" s="278"/>
      <c r="X220" s="278"/>
      <c r="Y220" s="278"/>
      <c r="Z220" s="278"/>
      <c r="AA220" s="278"/>
      <c r="AB220" s="278"/>
      <c r="AC220" s="278"/>
      <c r="AD220" s="278"/>
      <c r="AE220" s="278"/>
      <c r="AF220" s="278"/>
      <c r="AG220" s="244" t="s">
        <v>166</v>
      </c>
      <c r="AH220" s="244" t="s">
        <v>93</v>
      </c>
      <c r="AI220" s="244" t="s">
        <v>80</v>
      </c>
      <c r="AJ220" s="244" t="s">
        <v>81</v>
      </c>
      <c r="AK220" s="255" t="s">
        <v>2683</v>
      </c>
      <c r="AL220" s="255" t="s">
        <v>2674</v>
      </c>
      <c r="AM220" s="246">
        <v>0</v>
      </c>
      <c r="AN220" s="246">
        <v>0.99</v>
      </c>
      <c r="AO220" s="246">
        <v>0.98</v>
      </c>
      <c r="AP220" s="246">
        <v>0.98</v>
      </c>
      <c r="AQ220" s="246">
        <v>0.98</v>
      </c>
      <c r="AR220" s="246">
        <v>0.98</v>
      </c>
      <c r="AS220" s="259">
        <v>0.99990000000000001</v>
      </c>
      <c r="AT220" s="246">
        <v>0</v>
      </c>
      <c r="AU220" s="280">
        <v>0.98</v>
      </c>
      <c r="AV220" s="246">
        <v>0.31</v>
      </c>
      <c r="AW220" s="246">
        <v>7.0000000000000007E-2</v>
      </c>
      <c r="AX220" s="246">
        <v>0.05</v>
      </c>
      <c r="AY220" s="246">
        <v>0.05</v>
      </c>
      <c r="AZ220" s="246">
        <v>0.06</v>
      </c>
      <c r="BA220" s="246">
        <v>0.05</v>
      </c>
      <c r="BB220" s="246">
        <v>0.08</v>
      </c>
      <c r="BC220" s="246">
        <v>0.05</v>
      </c>
      <c r="BD220" s="246">
        <v>0.08</v>
      </c>
      <c r="BE220" s="246">
        <v>0.08</v>
      </c>
      <c r="BF220" s="246">
        <v>0.02</v>
      </c>
      <c r="BG220" s="246">
        <v>0.08</v>
      </c>
    </row>
    <row r="221" spans="1:59" s="277" customFormat="1" ht="60" customHeight="1">
      <c r="A221" s="255" t="s">
        <v>568</v>
      </c>
      <c r="B221" s="255" t="s">
        <v>889</v>
      </c>
      <c r="C221" s="255" t="s">
        <v>2870</v>
      </c>
      <c r="D221" s="255" t="s">
        <v>646</v>
      </c>
      <c r="E221" s="255" t="s">
        <v>646</v>
      </c>
      <c r="F221" s="255"/>
      <c r="G221" s="255" t="s">
        <v>560</v>
      </c>
      <c r="H221" s="255" t="s">
        <v>561</v>
      </c>
      <c r="I221" s="255"/>
      <c r="J221" s="255" t="s">
        <v>570</v>
      </c>
      <c r="K221" s="255"/>
      <c r="L221" s="255"/>
      <c r="M221" s="255"/>
      <c r="N221" s="244"/>
      <c r="O221" s="255" t="s">
        <v>646</v>
      </c>
      <c r="P221" s="253" t="s">
        <v>2684</v>
      </c>
      <c r="Q221" s="255" t="s">
        <v>653</v>
      </c>
      <c r="R221" s="255" t="s">
        <v>105</v>
      </c>
      <c r="S221" s="278"/>
      <c r="T221" s="278"/>
      <c r="U221" s="278"/>
      <c r="V221" s="278"/>
      <c r="W221" s="278"/>
      <c r="X221" s="278"/>
      <c r="Y221" s="278"/>
      <c r="Z221" s="278"/>
      <c r="AA221" s="278"/>
      <c r="AB221" s="278"/>
      <c r="AC221" s="278"/>
      <c r="AD221" s="278"/>
      <c r="AE221" s="278"/>
      <c r="AF221" s="278"/>
      <c r="AG221" s="244" t="s">
        <v>166</v>
      </c>
      <c r="AH221" s="244" t="s">
        <v>93</v>
      </c>
      <c r="AI221" s="323" t="s">
        <v>2613</v>
      </c>
      <c r="AJ221" s="244" t="s">
        <v>81</v>
      </c>
      <c r="AK221" s="255" t="s">
        <v>2685</v>
      </c>
      <c r="AL221" s="255" t="s">
        <v>2686</v>
      </c>
      <c r="AM221" s="246">
        <v>0</v>
      </c>
      <c r="AN221" s="246">
        <v>0.95</v>
      </c>
      <c r="AO221" s="246">
        <v>0.95</v>
      </c>
      <c r="AP221" s="246">
        <v>0.95</v>
      </c>
      <c r="AQ221" s="246">
        <v>0.95</v>
      </c>
      <c r="AR221" s="246">
        <v>0.95</v>
      </c>
      <c r="AS221" s="279">
        <v>0.99852961636307935</v>
      </c>
      <c r="AT221" s="246">
        <v>0</v>
      </c>
      <c r="AU221" s="280">
        <v>0.95</v>
      </c>
      <c r="AV221" s="246">
        <v>0.95</v>
      </c>
      <c r="AW221" s="246">
        <v>0.95</v>
      </c>
      <c r="AX221" s="246">
        <v>0.95</v>
      </c>
      <c r="AY221" s="246">
        <v>0.95</v>
      </c>
      <c r="AZ221" s="246">
        <v>0.95</v>
      </c>
      <c r="BA221" s="246">
        <v>0.95</v>
      </c>
      <c r="BB221" s="246">
        <v>0.95</v>
      </c>
      <c r="BC221" s="246">
        <v>0.95</v>
      </c>
      <c r="BD221" s="246">
        <v>0.95</v>
      </c>
      <c r="BE221" s="246">
        <v>0.95</v>
      </c>
      <c r="BF221" s="246">
        <v>0.95</v>
      </c>
      <c r="BG221" s="246">
        <v>0.95</v>
      </c>
    </row>
    <row r="222" spans="1:59" s="277" customFormat="1" ht="60" customHeight="1">
      <c r="A222" s="255" t="s">
        <v>568</v>
      </c>
      <c r="B222" s="255" t="s">
        <v>889</v>
      </c>
      <c r="C222" s="255" t="s">
        <v>2870</v>
      </c>
      <c r="D222" s="255" t="s">
        <v>646</v>
      </c>
      <c r="E222" s="255" t="s">
        <v>646</v>
      </c>
      <c r="F222" s="255"/>
      <c r="G222" s="255" t="s">
        <v>560</v>
      </c>
      <c r="H222" s="255" t="s">
        <v>561</v>
      </c>
      <c r="I222" s="255"/>
      <c r="J222" s="255" t="s">
        <v>570</v>
      </c>
      <c r="K222" s="255"/>
      <c r="L222" s="255"/>
      <c r="M222" s="255"/>
      <c r="N222" s="253"/>
      <c r="O222" s="255" t="s">
        <v>646</v>
      </c>
      <c r="P222" s="244"/>
      <c r="Q222" s="255" t="s">
        <v>2687</v>
      </c>
      <c r="R222" s="255" t="s">
        <v>105</v>
      </c>
      <c r="S222" s="278"/>
      <c r="T222" s="278"/>
      <c r="U222" s="278"/>
      <c r="V222" s="278"/>
      <c r="W222" s="278"/>
      <c r="X222" s="278"/>
      <c r="Y222" s="278"/>
      <c r="Z222" s="278"/>
      <c r="AA222" s="278"/>
      <c r="AB222" s="278"/>
      <c r="AC222" s="278"/>
      <c r="AD222" s="278"/>
      <c r="AE222" s="278"/>
      <c r="AF222" s="278"/>
      <c r="AG222" s="244" t="s">
        <v>166</v>
      </c>
      <c r="AH222" s="244" t="s">
        <v>108</v>
      </c>
      <c r="AI222" s="244" t="s">
        <v>2613</v>
      </c>
      <c r="AJ222" s="244" t="s">
        <v>81</v>
      </c>
      <c r="AK222" s="255" t="s">
        <v>2688</v>
      </c>
      <c r="AL222" s="255" t="s">
        <v>2689</v>
      </c>
      <c r="AM222" s="246" t="s">
        <v>808</v>
      </c>
      <c r="AN222" s="246" t="s">
        <v>808</v>
      </c>
      <c r="AO222" s="246">
        <v>1</v>
      </c>
      <c r="AP222" s="246">
        <v>1</v>
      </c>
      <c r="AQ222" s="246">
        <v>1</v>
      </c>
      <c r="AR222" s="244" t="s">
        <v>808</v>
      </c>
      <c r="AS222" s="244" t="s">
        <v>808</v>
      </c>
      <c r="AT222" s="244" t="s">
        <v>808</v>
      </c>
      <c r="AU222" s="282">
        <v>1</v>
      </c>
      <c r="AV222" s="246">
        <v>0</v>
      </c>
      <c r="AW222" s="246">
        <v>1</v>
      </c>
      <c r="AX222" s="246">
        <v>0</v>
      </c>
      <c r="AY222" s="246">
        <v>1</v>
      </c>
      <c r="AZ222" s="246">
        <v>0</v>
      </c>
      <c r="BA222" s="246">
        <v>0</v>
      </c>
      <c r="BB222" s="246">
        <v>1</v>
      </c>
      <c r="BC222" s="246">
        <v>0</v>
      </c>
      <c r="BD222" s="246">
        <v>0</v>
      </c>
      <c r="BE222" s="246">
        <v>1</v>
      </c>
      <c r="BF222" s="246">
        <v>0</v>
      </c>
      <c r="BG222" s="246">
        <v>0</v>
      </c>
    </row>
    <row r="223" spans="1:59" s="277" customFormat="1" ht="60" customHeight="1">
      <c r="A223" s="255" t="s">
        <v>568</v>
      </c>
      <c r="B223" s="255" t="s">
        <v>889</v>
      </c>
      <c r="C223" s="255" t="s">
        <v>2870</v>
      </c>
      <c r="D223" s="255" t="s">
        <v>646</v>
      </c>
      <c r="E223" s="255" t="s">
        <v>646</v>
      </c>
      <c r="F223" s="255"/>
      <c r="G223" s="255" t="s">
        <v>560</v>
      </c>
      <c r="H223" s="255" t="s">
        <v>561</v>
      </c>
      <c r="I223" s="255"/>
      <c r="J223" s="255" t="s">
        <v>570</v>
      </c>
      <c r="K223" s="255"/>
      <c r="L223" s="255"/>
      <c r="M223" s="255"/>
      <c r="N223" s="244"/>
      <c r="O223" s="255" t="s">
        <v>646</v>
      </c>
      <c r="P223" s="244"/>
      <c r="Q223" s="255" t="s">
        <v>2690</v>
      </c>
      <c r="R223" s="255" t="s">
        <v>105</v>
      </c>
      <c r="S223" s="278"/>
      <c r="T223" s="278"/>
      <c r="U223" s="278"/>
      <c r="V223" s="278"/>
      <c r="W223" s="278"/>
      <c r="X223" s="278"/>
      <c r="Y223" s="278"/>
      <c r="Z223" s="278"/>
      <c r="AA223" s="278"/>
      <c r="AB223" s="278"/>
      <c r="AC223" s="278"/>
      <c r="AD223" s="278"/>
      <c r="AE223" s="278"/>
      <c r="AF223" s="278"/>
      <c r="AG223" s="244" t="s">
        <v>166</v>
      </c>
      <c r="AH223" s="244" t="s">
        <v>108</v>
      </c>
      <c r="AI223" s="244" t="s">
        <v>80</v>
      </c>
      <c r="AJ223" s="244" t="s">
        <v>81</v>
      </c>
      <c r="AK223" s="255" t="s">
        <v>2691</v>
      </c>
      <c r="AL223" s="255" t="s">
        <v>2692</v>
      </c>
      <c r="AM223" s="246" t="s">
        <v>808</v>
      </c>
      <c r="AN223" s="246" t="s">
        <v>808</v>
      </c>
      <c r="AO223" s="260">
        <v>1</v>
      </c>
      <c r="AP223" s="260">
        <v>1</v>
      </c>
      <c r="AQ223" s="260">
        <v>1</v>
      </c>
      <c r="AR223" s="260">
        <v>1</v>
      </c>
      <c r="AS223" s="244" t="s">
        <v>808</v>
      </c>
      <c r="AT223" s="244" t="s">
        <v>808</v>
      </c>
      <c r="AU223" s="282">
        <v>1</v>
      </c>
      <c r="AV223" s="246">
        <v>0</v>
      </c>
      <c r="AW223" s="246">
        <v>0</v>
      </c>
      <c r="AX223" s="283">
        <v>0.18720000000000001</v>
      </c>
      <c r="AY223" s="246">
        <v>0</v>
      </c>
      <c r="AZ223" s="246">
        <v>0</v>
      </c>
      <c r="BA223" s="283">
        <v>0.22900000000000001</v>
      </c>
      <c r="BB223" s="246">
        <v>0</v>
      </c>
      <c r="BC223" s="246">
        <v>0</v>
      </c>
      <c r="BD223" s="283">
        <v>0.28620000000000001</v>
      </c>
      <c r="BE223" s="246">
        <v>0</v>
      </c>
      <c r="BF223" s="246">
        <v>0</v>
      </c>
      <c r="BG223" s="283">
        <v>0.29759999999999998</v>
      </c>
    </row>
    <row r="224" spans="1:59" s="277" customFormat="1" ht="60" customHeight="1">
      <c r="A224" s="255" t="s">
        <v>568</v>
      </c>
      <c r="B224" s="255" t="s">
        <v>889</v>
      </c>
      <c r="C224" s="255" t="s">
        <v>2870</v>
      </c>
      <c r="D224" s="255" t="s">
        <v>646</v>
      </c>
      <c r="E224" s="255" t="s">
        <v>646</v>
      </c>
      <c r="F224" s="255"/>
      <c r="G224" s="255" t="s">
        <v>560</v>
      </c>
      <c r="H224" s="255" t="s">
        <v>561</v>
      </c>
      <c r="I224" s="284"/>
      <c r="J224" s="255" t="s">
        <v>570</v>
      </c>
      <c r="K224" s="255"/>
      <c r="L224" s="255"/>
      <c r="M224" s="255"/>
      <c r="N224" s="244"/>
      <c r="O224" s="255" t="s">
        <v>646</v>
      </c>
      <c r="P224" s="244"/>
      <c r="Q224" s="255" t="s">
        <v>2693</v>
      </c>
      <c r="R224" s="255" t="s">
        <v>105</v>
      </c>
      <c r="S224" s="278"/>
      <c r="T224" s="278"/>
      <c r="U224" s="278"/>
      <c r="V224" s="278"/>
      <c r="W224" s="278"/>
      <c r="X224" s="278"/>
      <c r="Y224" s="278"/>
      <c r="Z224" s="278"/>
      <c r="AA224" s="278"/>
      <c r="AB224" s="278"/>
      <c r="AC224" s="278"/>
      <c r="AD224" s="278"/>
      <c r="AE224" s="278"/>
      <c r="AF224" s="278"/>
      <c r="AG224" s="244" t="s">
        <v>166</v>
      </c>
      <c r="AH224" s="244" t="s">
        <v>100</v>
      </c>
      <c r="AI224" s="244" t="s">
        <v>80</v>
      </c>
      <c r="AJ224" s="244" t="s">
        <v>81</v>
      </c>
      <c r="AK224" s="255" t="s">
        <v>2857</v>
      </c>
      <c r="AL224" s="255" t="s">
        <v>2692</v>
      </c>
      <c r="AM224" s="246" t="s">
        <v>808</v>
      </c>
      <c r="AN224" s="246" t="s">
        <v>808</v>
      </c>
      <c r="AO224" s="260">
        <v>1</v>
      </c>
      <c r="AP224" s="260">
        <v>1</v>
      </c>
      <c r="AQ224" s="260">
        <v>1</v>
      </c>
      <c r="AR224" s="260">
        <v>1</v>
      </c>
      <c r="AS224" s="244" t="s">
        <v>808</v>
      </c>
      <c r="AT224" s="244" t="s">
        <v>808</v>
      </c>
      <c r="AU224" s="282">
        <v>1</v>
      </c>
      <c r="AV224" s="261">
        <v>0.57299999999999995</v>
      </c>
      <c r="AW224" s="246">
        <v>0</v>
      </c>
      <c r="AX224" s="246">
        <v>0</v>
      </c>
      <c r="AY224" s="246">
        <v>0</v>
      </c>
      <c r="AZ224" s="246">
        <v>0</v>
      </c>
      <c r="BA224" s="246">
        <v>0</v>
      </c>
      <c r="BB224" s="261">
        <v>0.42699999999999999</v>
      </c>
      <c r="BC224" s="246">
        <v>0</v>
      </c>
      <c r="BD224" s="246">
        <v>0</v>
      </c>
      <c r="BE224" s="246">
        <v>0</v>
      </c>
      <c r="BF224" s="246">
        <v>0</v>
      </c>
      <c r="BG224" s="246">
        <v>0</v>
      </c>
    </row>
    <row r="225" spans="1:59" s="205" customFormat="1" ht="127.5" customHeight="1">
      <c r="A225" s="238" t="s">
        <v>172</v>
      </c>
      <c r="B225" s="255" t="s">
        <v>64</v>
      </c>
      <c r="C225" s="255" t="s">
        <v>2866</v>
      </c>
      <c r="D225" s="238" t="s">
        <v>565</v>
      </c>
      <c r="E225" s="238" t="str">
        <f t="shared" ref="E225:E278" si="15">D225</f>
        <v>Oficina Asesora de Planeación y Finanzas</v>
      </c>
      <c r="F225" s="253" t="s">
        <v>2694</v>
      </c>
      <c r="G225" s="238" t="s">
        <v>560</v>
      </c>
      <c r="H225" s="238" t="s">
        <v>561</v>
      </c>
      <c r="I225" s="238"/>
      <c r="J225" s="238" t="s">
        <v>570</v>
      </c>
      <c r="K225" s="253" t="s">
        <v>2694</v>
      </c>
      <c r="L225" s="253" t="s">
        <v>2695</v>
      </c>
      <c r="M225" s="253" t="s">
        <v>565</v>
      </c>
      <c r="N225" s="253" t="s">
        <v>2695</v>
      </c>
      <c r="O225" s="253" t="s">
        <v>565</v>
      </c>
      <c r="P225" s="253" t="s">
        <v>2696</v>
      </c>
      <c r="Q225" s="238" t="s">
        <v>2697</v>
      </c>
      <c r="R225" s="244" t="s">
        <v>105</v>
      </c>
      <c r="S225" s="244"/>
      <c r="T225" s="244"/>
      <c r="U225" s="244"/>
      <c r="V225" s="244"/>
      <c r="W225" s="244"/>
      <c r="X225" s="244"/>
      <c r="Y225" s="244"/>
      <c r="Z225" s="244"/>
      <c r="AA225" s="244"/>
      <c r="AB225" s="244"/>
      <c r="AC225" s="244"/>
      <c r="AD225" s="244"/>
      <c r="AE225" s="244"/>
      <c r="AF225" s="244"/>
      <c r="AG225" s="244" t="s">
        <v>136</v>
      </c>
      <c r="AH225" s="244" t="s">
        <v>108</v>
      </c>
      <c r="AI225" s="244" t="s">
        <v>94</v>
      </c>
      <c r="AJ225" s="244" t="s">
        <v>81</v>
      </c>
      <c r="AK225" s="255" t="s">
        <v>2698</v>
      </c>
      <c r="AL225" s="255" t="s">
        <v>2699</v>
      </c>
      <c r="AM225" s="328">
        <v>0</v>
      </c>
      <c r="AN225" s="328">
        <v>0</v>
      </c>
      <c r="AO225" s="328">
        <v>0.8</v>
      </c>
      <c r="AP225" s="328">
        <v>1</v>
      </c>
      <c r="AQ225" s="243" t="s">
        <v>2700</v>
      </c>
      <c r="AR225" s="328">
        <f>MAX(AN225:AQ225)</f>
        <v>1</v>
      </c>
      <c r="AS225" s="244">
        <v>0</v>
      </c>
      <c r="AT225" s="244"/>
      <c r="AU225" s="280">
        <f t="shared" ref="AU225" si="16">AO225</f>
        <v>0.8</v>
      </c>
      <c r="AV225" s="244"/>
      <c r="AW225" s="244"/>
      <c r="AX225" s="246">
        <v>0.2</v>
      </c>
      <c r="AY225" s="244"/>
      <c r="AZ225" s="244"/>
      <c r="BA225" s="246">
        <v>0.2</v>
      </c>
      <c r="BB225" s="244"/>
      <c r="BC225" s="244"/>
      <c r="BD225" s="246">
        <v>0.2</v>
      </c>
      <c r="BE225" s="244"/>
      <c r="BF225" s="244"/>
      <c r="BG225" s="246">
        <v>0.2</v>
      </c>
    </row>
    <row r="226" spans="1:59" s="205" customFormat="1" ht="127.5" customHeight="1">
      <c r="A226" s="238" t="s">
        <v>172</v>
      </c>
      <c r="B226" s="255" t="s">
        <v>886</v>
      </c>
      <c r="C226" s="255" t="s">
        <v>2866</v>
      </c>
      <c r="D226" s="238" t="s">
        <v>565</v>
      </c>
      <c r="E226" s="238" t="str">
        <f t="shared" si="15"/>
        <v>Oficina Asesora de Planeación y Finanzas</v>
      </c>
      <c r="F226" s="253" t="s">
        <v>2694</v>
      </c>
      <c r="G226" s="238" t="s">
        <v>560</v>
      </c>
      <c r="H226" s="238" t="s">
        <v>561</v>
      </c>
      <c r="I226" s="238"/>
      <c r="J226" s="238" t="s">
        <v>570</v>
      </c>
      <c r="K226" s="253" t="s">
        <v>2694</v>
      </c>
      <c r="L226" s="253" t="s">
        <v>2695</v>
      </c>
      <c r="M226" s="253" t="s">
        <v>565</v>
      </c>
      <c r="N226" s="253" t="s">
        <v>2695</v>
      </c>
      <c r="O226" s="253" t="s">
        <v>565</v>
      </c>
      <c r="P226" s="253" t="s">
        <v>2701</v>
      </c>
      <c r="Q226" s="238" t="s">
        <v>2702</v>
      </c>
      <c r="R226" s="244" t="s">
        <v>105</v>
      </c>
      <c r="S226" s="244"/>
      <c r="T226" s="244"/>
      <c r="U226" s="244"/>
      <c r="V226" s="244"/>
      <c r="W226" s="244"/>
      <c r="X226" s="244"/>
      <c r="Y226" s="244"/>
      <c r="Z226" s="244"/>
      <c r="AA226" s="244"/>
      <c r="AB226" s="244"/>
      <c r="AC226" s="244"/>
      <c r="AD226" s="244"/>
      <c r="AE226" s="244"/>
      <c r="AF226" s="244"/>
      <c r="AG226" s="244" t="s">
        <v>136</v>
      </c>
      <c r="AH226" s="244" t="s">
        <v>108</v>
      </c>
      <c r="AI226" s="155" t="s">
        <v>94</v>
      </c>
      <c r="AJ226" s="244" t="s">
        <v>95</v>
      </c>
      <c r="AK226" s="255" t="s">
        <v>2703</v>
      </c>
      <c r="AL226" s="255" t="s">
        <v>2704</v>
      </c>
      <c r="AM226" s="329">
        <v>0</v>
      </c>
      <c r="AN226" s="329">
        <v>0</v>
      </c>
      <c r="AO226" s="329">
        <v>4</v>
      </c>
      <c r="AP226" s="329">
        <v>4</v>
      </c>
      <c r="AQ226" s="329">
        <v>4</v>
      </c>
      <c r="AR226" s="329">
        <f t="shared" ref="AR226:AR231" si="17">+SUM(AN226:AQ226)</f>
        <v>12</v>
      </c>
      <c r="AS226" s="244">
        <v>0</v>
      </c>
      <c r="AT226" s="244"/>
      <c r="AU226" s="330">
        <f>AO226</f>
        <v>4</v>
      </c>
      <c r="AV226" s="244"/>
      <c r="AW226" s="244"/>
      <c r="AX226" s="244"/>
      <c r="AY226" s="244">
        <v>1</v>
      </c>
      <c r="AZ226" s="244"/>
      <c r="BA226" s="244">
        <v>1</v>
      </c>
      <c r="BB226" s="244"/>
      <c r="BC226" s="244"/>
      <c r="BD226" s="244">
        <v>1</v>
      </c>
      <c r="BE226" s="244"/>
      <c r="BF226" s="244"/>
      <c r="BG226" s="244">
        <v>1</v>
      </c>
    </row>
    <row r="227" spans="1:59" s="205" customFormat="1" ht="127.5" customHeight="1">
      <c r="A227" s="238" t="s">
        <v>172</v>
      </c>
      <c r="B227" s="255" t="s">
        <v>64</v>
      </c>
      <c r="C227" s="255" t="s">
        <v>2866</v>
      </c>
      <c r="D227" s="238" t="s">
        <v>565</v>
      </c>
      <c r="E227" s="238" t="str">
        <f t="shared" si="15"/>
        <v>Oficina Asesora de Planeación y Finanzas</v>
      </c>
      <c r="F227" s="253" t="s">
        <v>2694</v>
      </c>
      <c r="G227" s="238" t="s">
        <v>560</v>
      </c>
      <c r="H227" s="238" t="s">
        <v>561</v>
      </c>
      <c r="I227" s="238"/>
      <c r="J227" s="238" t="s">
        <v>570</v>
      </c>
      <c r="K227" s="253" t="s">
        <v>2694</v>
      </c>
      <c r="L227" s="253" t="s">
        <v>2695</v>
      </c>
      <c r="M227" s="253" t="s">
        <v>565</v>
      </c>
      <c r="N227" s="253" t="s">
        <v>2695</v>
      </c>
      <c r="O227" s="253" t="s">
        <v>565</v>
      </c>
      <c r="P227" s="253" t="s">
        <v>2705</v>
      </c>
      <c r="Q227" s="238" t="s">
        <v>2706</v>
      </c>
      <c r="R227" s="244" t="s">
        <v>105</v>
      </c>
      <c r="S227" s="244"/>
      <c r="T227" s="244"/>
      <c r="U227" s="244"/>
      <c r="V227" s="244"/>
      <c r="W227" s="244"/>
      <c r="X227" s="244"/>
      <c r="Y227" s="244"/>
      <c r="Z227" s="244"/>
      <c r="AA227" s="244"/>
      <c r="AB227" s="244"/>
      <c r="AC227" s="244"/>
      <c r="AD227" s="244"/>
      <c r="AE227" s="244"/>
      <c r="AF227" s="244"/>
      <c r="AG227" s="244" t="s">
        <v>136</v>
      </c>
      <c r="AH227" s="331" t="s">
        <v>100</v>
      </c>
      <c r="AI227" s="155" t="s">
        <v>94</v>
      </c>
      <c r="AJ227" s="244" t="s">
        <v>95</v>
      </c>
      <c r="AK227" s="255" t="s">
        <v>2707</v>
      </c>
      <c r="AL227" s="255" t="s">
        <v>2708</v>
      </c>
      <c r="AM227" s="329">
        <v>0</v>
      </c>
      <c r="AN227" s="329">
        <v>0</v>
      </c>
      <c r="AO227" s="329">
        <f>97+32+1</f>
        <v>130</v>
      </c>
      <c r="AP227" s="329">
        <f>97+32+1</f>
        <v>130</v>
      </c>
      <c r="AQ227" s="329">
        <f>97+32+1</f>
        <v>130</v>
      </c>
      <c r="AR227" s="329">
        <f t="shared" si="17"/>
        <v>390</v>
      </c>
      <c r="AS227" s="244">
        <v>0</v>
      </c>
      <c r="AT227" s="244"/>
      <c r="AU227" s="264">
        <f t="shared" ref="AU227:AU239" si="18">AO227</f>
        <v>130</v>
      </c>
      <c r="AV227" s="244"/>
      <c r="AW227" s="244"/>
      <c r="AX227" s="244"/>
      <c r="AY227" s="244"/>
      <c r="AZ227" s="244"/>
      <c r="BA227" s="244">
        <v>1</v>
      </c>
      <c r="BB227" s="244">
        <v>129</v>
      </c>
      <c r="BC227" s="244"/>
      <c r="BD227" s="244"/>
      <c r="BE227" s="244"/>
      <c r="BF227" s="244"/>
      <c r="BG227" s="244"/>
    </row>
    <row r="228" spans="1:59" s="205" customFormat="1" ht="138" customHeight="1">
      <c r="A228" s="238" t="s">
        <v>172</v>
      </c>
      <c r="B228" s="255" t="s">
        <v>64</v>
      </c>
      <c r="C228" s="255" t="s">
        <v>2866</v>
      </c>
      <c r="D228" s="238" t="s">
        <v>565</v>
      </c>
      <c r="E228" s="238" t="str">
        <f t="shared" si="15"/>
        <v>Oficina Asesora de Planeación y Finanzas</v>
      </c>
      <c r="F228" s="253" t="s">
        <v>2694</v>
      </c>
      <c r="G228" s="238" t="s">
        <v>560</v>
      </c>
      <c r="H228" s="238" t="s">
        <v>561</v>
      </c>
      <c r="I228" s="238"/>
      <c r="J228" s="238" t="s">
        <v>570</v>
      </c>
      <c r="K228" s="253" t="s">
        <v>2694</v>
      </c>
      <c r="L228" s="253" t="s">
        <v>2695</v>
      </c>
      <c r="M228" s="253" t="s">
        <v>565</v>
      </c>
      <c r="N228" s="253" t="s">
        <v>2695</v>
      </c>
      <c r="O228" s="253" t="s">
        <v>565</v>
      </c>
      <c r="P228" s="253" t="s">
        <v>2701</v>
      </c>
      <c r="Q228" s="238" t="s">
        <v>2709</v>
      </c>
      <c r="R228" s="244" t="s">
        <v>105</v>
      </c>
      <c r="S228" s="244"/>
      <c r="T228" s="244"/>
      <c r="U228" s="244"/>
      <c r="V228" s="244"/>
      <c r="W228" s="244"/>
      <c r="X228" s="244"/>
      <c r="Y228" s="244"/>
      <c r="Z228" s="244"/>
      <c r="AA228" s="244"/>
      <c r="AB228" s="244"/>
      <c r="AC228" s="244"/>
      <c r="AD228" s="244"/>
      <c r="AE228" s="244"/>
      <c r="AF228" s="244"/>
      <c r="AG228" s="244" t="s">
        <v>136</v>
      </c>
      <c r="AH228" s="244" t="s">
        <v>108</v>
      </c>
      <c r="AI228" s="155" t="s">
        <v>94</v>
      </c>
      <c r="AJ228" s="244" t="s">
        <v>81</v>
      </c>
      <c r="AK228" s="255" t="s">
        <v>2710</v>
      </c>
      <c r="AL228" s="255" t="s">
        <v>2699</v>
      </c>
      <c r="AM228" s="329">
        <v>0</v>
      </c>
      <c r="AN228" s="328">
        <v>0.6</v>
      </c>
      <c r="AO228" s="328">
        <v>0.4</v>
      </c>
      <c r="AP228" s="243" t="s">
        <v>2700</v>
      </c>
      <c r="AQ228" s="243" t="s">
        <v>2700</v>
      </c>
      <c r="AR228" s="328">
        <f t="shared" si="17"/>
        <v>1</v>
      </c>
      <c r="AS228" s="244">
        <v>0</v>
      </c>
      <c r="AT228" s="244"/>
      <c r="AU228" s="282">
        <f>AO228</f>
        <v>0.4</v>
      </c>
      <c r="AV228" s="244"/>
      <c r="AW228" s="244"/>
      <c r="AX228" s="244">
        <v>5</v>
      </c>
      <c r="AY228" s="244"/>
      <c r="AZ228" s="244"/>
      <c r="BA228" s="244">
        <v>10</v>
      </c>
      <c r="BB228" s="244"/>
      <c r="BC228" s="244"/>
      <c r="BD228" s="244">
        <v>20</v>
      </c>
      <c r="BE228" s="244"/>
      <c r="BF228" s="244"/>
      <c r="BG228" s="244">
        <v>5</v>
      </c>
    </row>
    <row r="229" spans="1:59" s="205" customFormat="1" ht="127.5" customHeight="1">
      <c r="A229" s="238" t="s">
        <v>172</v>
      </c>
      <c r="B229" s="255" t="s">
        <v>886</v>
      </c>
      <c r="C229" s="255" t="s">
        <v>2866</v>
      </c>
      <c r="D229" s="238" t="s">
        <v>565</v>
      </c>
      <c r="E229" s="238" t="str">
        <f t="shared" si="15"/>
        <v>Oficina Asesora de Planeación y Finanzas</v>
      </c>
      <c r="F229" s="253" t="s">
        <v>2694</v>
      </c>
      <c r="G229" s="238" t="s">
        <v>560</v>
      </c>
      <c r="H229" s="238" t="s">
        <v>561</v>
      </c>
      <c r="I229" s="238"/>
      <c r="J229" s="238" t="s">
        <v>570</v>
      </c>
      <c r="K229" s="253" t="s">
        <v>2694</v>
      </c>
      <c r="L229" s="253" t="s">
        <v>2695</v>
      </c>
      <c r="M229" s="253" t="s">
        <v>565</v>
      </c>
      <c r="N229" s="253" t="s">
        <v>2695</v>
      </c>
      <c r="O229" s="253" t="s">
        <v>565</v>
      </c>
      <c r="P229" s="253" t="s">
        <v>2711</v>
      </c>
      <c r="Q229" s="238" t="s">
        <v>2712</v>
      </c>
      <c r="R229" s="244" t="s">
        <v>105</v>
      </c>
      <c r="S229" s="244"/>
      <c r="T229" s="244"/>
      <c r="U229" s="244"/>
      <c r="V229" s="244"/>
      <c r="W229" s="244"/>
      <c r="X229" s="244"/>
      <c r="Y229" s="244"/>
      <c r="Z229" s="244"/>
      <c r="AA229" s="244"/>
      <c r="AB229" s="244"/>
      <c r="AC229" s="244"/>
      <c r="AD229" s="244"/>
      <c r="AE229" s="244"/>
      <c r="AF229" s="244"/>
      <c r="AG229" s="244" t="s">
        <v>136</v>
      </c>
      <c r="AH229" s="244" t="s">
        <v>108</v>
      </c>
      <c r="AI229" s="155" t="s">
        <v>94</v>
      </c>
      <c r="AJ229" s="244" t="s">
        <v>95</v>
      </c>
      <c r="AK229" s="255" t="s">
        <v>2713</v>
      </c>
      <c r="AL229" s="255" t="s">
        <v>2714</v>
      </c>
      <c r="AM229" s="329">
        <v>0</v>
      </c>
      <c r="AN229" s="329">
        <v>2</v>
      </c>
      <c r="AO229" s="329">
        <v>4</v>
      </c>
      <c r="AP229" s="329">
        <v>4</v>
      </c>
      <c r="AQ229" s="329">
        <v>4</v>
      </c>
      <c r="AR229" s="329">
        <f t="shared" si="17"/>
        <v>14</v>
      </c>
      <c r="AS229" s="244">
        <v>0</v>
      </c>
      <c r="AT229" s="244"/>
      <c r="AU229" s="264">
        <f t="shared" si="18"/>
        <v>4</v>
      </c>
      <c r="AV229" s="332"/>
      <c r="AW229" s="332"/>
      <c r="AX229" s="332"/>
      <c r="AY229" s="332"/>
      <c r="AZ229" s="332">
        <v>1</v>
      </c>
      <c r="BA229" s="332"/>
      <c r="BB229" s="332"/>
      <c r="BC229" s="332">
        <v>1</v>
      </c>
      <c r="BD229" s="332"/>
      <c r="BE229" s="332">
        <v>2</v>
      </c>
      <c r="BF229" s="332"/>
      <c r="BG229" s="332"/>
    </row>
    <row r="230" spans="1:59" s="205" customFormat="1" ht="213.75" customHeight="1">
      <c r="A230" s="238" t="s">
        <v>172</v>
      </c>
      <c r="B230" s="255" t="s">
        <v>886</v>
      </c>
      <c r="C230" s="255" t="s">
        <v>2866</v>
      </c>
      <c r="D230" s="238" t="s">
        <v>565</v>
      </c>
      <c r="E230" s="238" t="str">
        <f t="shared" si="15"/>
        <v>Oficina Asesora de Planeación y Finanzas</v>
      </c>
      <c r="F230" s="253" t="s">
        <v>2694</v>
      </c>
      <c r="G230" s="238" t="s">
        <v>560</v>
      </c>
      <c r="H230" s="238" t="s">
        <v>561</v>
      </c>
      <c r="I230" s="238"/>
      <c r="J230" s="238" t="s">
        <v>570</v>
      </c>
      <c r="K230" s="253" t="s">
        <v>2694</v>
      </c>
      <c r="L230" s="253" t="s">
        <v>2695</v>
      </c>
      <c r="M230" s="253" t="s">
        <v>565</v>
      </c>
      <c r="N230" s="253" t="s">
        <v>2695</v>
      </c>
      <c r="O230" s="253" t="s">
        <v>565</v>
      </c>
      <c r="P230" s="253"/>
      <c r="Q230" s="238" t="s">
        <v>2715</v>
      </c>
      <c r="R230" s="244" t="s">
        <v>105</v>
      </c>
      <c r="S230" s="244"/>
      <c r="T230" s="244"/>
      <c r="U230" s="244"/>
      <c r="V230" s="244"/>
      <c r="W230" s="244"/>
      <c r="X230" s="244"/>
      <c r="Y230" s="244"/>
      <c r="Z230" s="244"/>
      <c r="AA230" s="244"/>
      <c r="AB230" s="244"/>
      <c r="AC230" s="244"/>
      <c r="AD230" s="244"/>
      <c r="AE230" s="244"/>
      <c r="AF230" s="244"/>
      <c r="AG230" s="244" t="s">
        <v>136</v>
      </c>
      <c r="AH230" s="244" t="s">
        <v>108</v>
      </c>
      <c r="AI230" s="155" t="s">
        <v>94</v>
      </c>
      <c r="AJ230" s="244" t="s">
        <v>81</v>
      </c>
      <c r="AK230" s="255" t="s">
        <v>2710</v>
      </c>
      <c r="AL230" s="255" t="s">
        <v>2699</v>
      </c>
      <c r="AM230" s="329">
        <v>0</v>
      </c>
      <c r="AN230" s="329">
        <v>0</v>
      </c>
      <c r="AO230" s="329">
        <v>100</v>
      </c>
      <c r="AP230" s="329" t="s">
        <v>2700</v>
      </c>
      <c r="AQ230" s="329" t="s">
        <v>2700</v>
      </c>
      <c r="AR230" s="329">
        <f t="shared" si="17"/>
        <v>100</v>
      </c>
      <c r="AS230" s="244">
        <v>0</v>
      </c>
      <c r="AT230" s="244">
        <v>0</v>
      </c>
      <c r="AU230" s="264">
        <f>AO230</f>
        <v>100</v>
      </c>
      <c r="AV230" s="244"/>
      <c r="AW230" s="244"/>
      <c r="AX230" s="260">
        <v>0.5</v>
      </c>
      <c r="AY230" s="238"/>
      <c r="AZ230" s="260"/>
      <c r="BA230" s="260">
        <v>0.5</v>
      </c>
      <c r="BB230" s="238"/>
      <c r="BC230" s="260"/>
      <c r="BD230" s="260"/>
      <c r="BE230" s="260"/>
      <c r="BF230" s="260"/>
      <c r="BG230" s="244"/>
    </row>
    <row r="231" spans="1:59" s="205" customFormat="1" ht="78.75">
      <c r="A231" s="238" t="s">
        <v>172</v>
      </c>
      <c r="B231" s="255" t="s">
        <v>886</v>
      </c>
      <c r="C231" s="255" t="s">
        <v>2866</v>
      </c>
      <c r="D231" s="238" t="s">
        <v>565</v>
      </c>
      <c r="E231" s="238" t="str">
        <f t="shared" si="15"/>
        <v>Oficina Asesora de Planeación y Finanzas</v>
      </c>
      <c r="F231" s="253" t="s">
        <v>2694</v>
      </c>
      <c r="G231" s="238" t="s">
        <v>560</v>
      </c>
      <c r="H231" s="238" t="s">
        <v>561</v>
      </c>
      <c r="I231" s="238"/>
      <c r="J231" s="238" t="s">
        <v>570</v>
      </c>
      <c r="K231" s="253" t="s">
        <v>2694</v>
      </c>
      <c r="L231" s="253" t="s">
        <v>2695</v>
      </c>
      <c r="M231" s="253" t="s">
        <v>565</v>
      </c>
      <c r="N231" s="253" t="s">
        <v>2695</v>
      </c>
      <c r="O231" s="253" t="s">
        <v>565</v>
      </c>
      <c r="P231" s="253"/>
      <c r="Q231" s="238" t="s">
        <v>2716</v>
      </c>
      <c r="R231" s="244" t="s">
        <v>105</v>
      </c>
      <c r="S231" s="244"/>
      <c r="T231" s="244"/>
      <c r="U231" s="244"/>
      <c r="V231" s="244"/>
      <c r="W231" s="244"/>
      <c r="X231" s="244"/>
      <c r="Y231" s="244"/>
      <c r="Z231" s="244"/>
      <c r="AA231" s="244"/>
      <c r="AB231" s="244"/>
      <c r="AC231" s="244"/>
      <c r="AD231" s="244"/>
      <c r="AE231" s="244"/>
      <c r="AF231" s="244"/>
      <c r="AG231" s="244" t="s">
        <v>136</v>
      </c>
      <c r="AH231" s="244" t="s">
        <v>108</v>
      </c>
      <c r="AI231" s="155" t="s">
        <v>94</v>
      </c>
      <c r="AJ231" s="244" t="s">
        <v>81</v>
      </c>
      <c r="AK231" s="255" t="s">
        <v>2710</v>
      </c>
      <c r="AL231" s="255" t="s">
        <v>2699</v>
      </c>
      <c r="AM231" s="329">
        <v>0</v>
      </c>
      <c r="AN231" s="329">
        <v>0</v>
      </c>
      <c r="AO231" s="329">
        <v>100</v>
      </c>
      <c r="AP231" s="329" t="s">
        <v>2700</v>
      </c>
      <c r="AQ231" s="329" t="s">
        <v>2700</v>
      </c>
      <c r="AR231" s="329">
        <f t="shared" si="17"/>
        <v>100</v>
      </c>
      <c r="AS231" s="244"/>
      <c r="AT231" s="244"/>
      <c r="AU231" s="264">
        <v>100</v>
      </c>
      <c r="AV231" s="244"/>
      <c r="AW231" s="244"/>
      <c r="AX231" s="260">
        <v>0.3</v>
      </c>
      <c r="AY231" s="238"/>
      <c r="AZ231" s="260"/>
      <c r="BA231" s="246">
        <v>0.2</v>
      </c>
      <c r="BB231" s="238"/>
      <c r="BC231" s="260">
        <v>0.2</v>
      </c>
      <c r="BD231" s="238"/>
      <c r="BE231" s="260"/>
      <c r="BF231" s="260"/>
      <c r="BG231" s="260">
        <v>0.3</v>
      </c>
    </row>
    <row r="232" spans="1:59" s="205" customFormat="1" ht="127.5" customHeight="1">
      <c r="A232" s="238" t="s">
        <v>172</v>
      </c>
      <c r="B232" s="255" t="s">
        <v>64</v>
      </c>
      <c r="C232" s="255" t="s">
        <v>2866</v>
      </c>
      <c r="D232" s="238" t="s">
        <v>565</v>
      </c>
      <c r="E232" s="238" t="str">
        <f t="shared" si="15"/>
        <v>Oficina Asesora de Planeación y Finanzas</v>
      </c>
      <c r="F232" s="253" t="s">
        <v>2694</v>
      </c>
      <c r="G232" s="238" t="s">
        <v>560</v>
      </c>
      <c r="H232" s="238" t="s">
        <v>561</v>
      </c>
      <c r="I232" s="238"/>
      <c r="J232" s="238" t="s">
        <v>570</v>
      </c>
      <c r="K232" s="253" t="s">
        <v>2694</v>
      </c>
      <c r="L232" s="253" t="s">
        <v>2695</v>
      </c>
      <c r="M232" s="253" t="s">
        <v>565</v>
      </c>
      <c r="N232" s="253" t="s">
        <v>2695</v>
      </c>
      <c r="O232" s="253" t="s">
        <v>565</v>
      </c>
      <c r="P232" s="253" t="s">
        <v>2717</v>
      </c>
      <c r="Q232" s="238" t="s">
        <v>2718</v>
      </c>
      <c r="R232" s="244" t="s">
        <v>105</v>
      </c>
      <c r="S232" s="244"/>
      <c r="T232" s="244"/>
      <c r="U232" s="244"/>
      <c r="V232" s="244"/>
      <c r="W232" s="244"/>
      <c r="X232" s="244"/>
      <c r="Y232" s="244"/>
      <c r="Z232" s="244"/>
      <c r="AA232" s="244"/>
      <c r="AB232" s="244"/>
      <c r="AC232" s="244"/>
      <c r="AD232" s="244"/>
      <c r="AE232" s="244"/>
      <c r="AF232" s="244"/>
      <c r="AG232" s="244" t="s">
        <v>136</v>
      </c>
      <c r="AH232" s="244" t="s">
        <v>100</v>
      </c>
      <c r="AI232" s="155" t="s">
        <v>94</v>
      </c>
      <c r="AJ232" s="244" t="s">
        <v>95</v>
      </c>
      <c r="AK232" s="255" t="s">
        <v>2719</v>
      </c>
      <c r="AL232" s="255" t="s">
        <v>2720</v>
      </c>
      <c r="AM232" s="333">
        <v>529946929958</v>
      </c>
      <c r="AN232" s="333">
        <v>1000000000000</v>
      </c>
      <c r="AO232" s="333">
        <v>1200000000000</v>
      </c>
      <c r="AP232" s="333">
        <v>1200000000000</v>
      </c>
      <c r="AQ232" s="333">
        <v>1200000000000</v>
      </c>
      <c r="AR232" s="333">
        <v>1200000000000</v>
      </c>
      <c r="AS232" s="333">
        <v>1000000000000</v>
      </c>
      <c r="AT232" s="332"/>
      <c r="AU232" s="333">
        <f t="shared" si="18"/>
        <v>1200000000000</v>
      </c>
      <c r="AV232" s="244"/>
      <c r="AW232" s="244"/>
      <c r="AX232" s="244"/>
      <c r="AY232" s="333">
        <v>400000000000</v>
      </c>
      <c r="AZ232" s="333"/>
      <c r="BA232" s="333"/>
      <c r="BB232" s="244"/>
      <c r="BC232" s="333">
        <v>400000000000</v>
      </c>
      <c r="BD232" s="333"/>
      <c r="BE232" s="244"/>
      <c r="BF232" s="244"/>
      <c r="BG232" s="333">
        <v>400000000000</v>
      </c>
    </row>
    <row r="233" spans="1:59" s="205" customFormat="1" ht="127.5" customHeight="1">
      <c r="A233" s="334" t="s">
        <v>172</v>
      </c>
      <c r="B233" s="255" t="s">
        <v>880</v>
      </c>
      <c r="C233" s="255" t="s">
        <v>2721</v>
      </c>
      <c r="D233" s="238" t="s">
        <v>680</v>
      </c>
      <c r="E233" s="238" t="str">
        <f t="shared" si="15"/>
        <v>Oficina de Control Interno</v>
      </c>
      <c r="F233" s="238"/>
      <c r="G233" s="238" t="s">
        <v>560</v>
      </c>
      <c r="H233" s="238" t="s">
        <v>561</v>
      </c>
      <c r="I233" s="238"/>
      <c r="J233" s="238" t="s">
        <v>570</v>
      </c>
      <c r="K233" s="238"/>
      <c r="L233" s="238"/>
      <c r="M233" s="238"/>
      <c r="N233" s="238"/>
      <c r="O233" s="238" t="s">
        <v>2722</v>
      </c>
      <c r="P233" s="253" t="s">
        <v>2723</v>
      </c>
      <c r="Q233" s="239" t="s">
        <v>681</v>
      </c>
      <c r="R233" s="243" t="s">
        <v>105</v>
      </c>
      <c r="S233" s="244"/>
      <c r="T233" s="244"/>
      <c r="U233" s="244"/>
      <c r="V233" s="244"/>
      <c r="W233" s="244"/>
      <c r="X233" s="244"/>
      <c r="Y233" s="244"/>
      <c r="Z233" s="244"/>
      <c r="AA233" s="244"/>
      <c r="AB233" s="244"/>
      <c r="AC233" s="244"/>
      <c r="AD233" s="244"/>
      <c r="AE233" s="244"/>
      <c r="AF233" s="244"/>
      <c r="AG233" s="244" t="s">
        <v>92</v>
      </c>
      <c r="AH233" s="243" t="s">
        <v>100</v>
      </c>
      <c r="AI233" s="244" t="s">
        <v>94</v>
      </c>
      <c r="AJ233" s="244" t="s">
        <v>95</v>
      </c>
      <c r="AK233" s="255" t="s">
        <v>2724</v>
      </c>
      <c r="AL233" s="244" t="s">
        <v>2725</v>
      </c>
      <c r="AM233" s="244"/>
      <c r="AN233" s="244"/>
      <c r="AO233" s="244">
        <v>2</v>
      </c>
      <c r="AP233" s="244"/>
      <c r="AQ233" s="244"/>
      <c r="AR233" s="244"/>
      <c r="AS233" s="244"/>
      <c r="AT233" s="244"/>
      <c r="AU233" s="245">
        <f t="shared" si="18"/>
        <v>2</v>
      </c>
      <c r="AV233" s="244"/>
      <c r="AW233" s="244"/>
      <c r="AX233" s="244"/>
      <c r="AY233" s="244"/>
      <c r="AZ233" s="244"/>
      <c r="BA233" s="244"/>
      <c r="BB233" s="244"/>
      <c r="BC233" s="244"/>
      <c r="BD233" s="244"/>
      <c r="BE233" s="244"/>
      <c r="BF233" s="244"/>
      <c r="BG233" s="244"/>
    </row>
    <row r="234" spans="1:59" s="205" customFormat="1" ht="127.5" customHeight="1">
      <c r="A234" s="334" t="s">
        <v>172</v>
      </c>
      <c r="B234" s="255" t="s">
        <v>880</v>
      </c>
      <c r="C234" s="255" t="s">
        <v>2721</v>
      </c>
      <c r="D234" s="238" t="s">
        <v>680</v>
      </c>
      <c r="E234" s="238" t="str">
        <f t="shared" si="15"/>
        <v>Oficina de Control Interno</v>
      </c>
      <c r="F234" s="238"/>
      <c r="G234" s="238" t="s">
        <v>560</v>
      </c>
      <c r="H234" s="238" t="s">
        <v>561</v>
      </c>
      <c r="I234" s="238"/>
      <c r="J234" s="238" t="s">
        <v>570</v>
      </c>
      <c r="K234" s="238"/>
      <c r="L234" s="238"/>
      <c r="M234" s="238"/>
      <c r="N234" s="238"/>
      <c r="O234" s="238" t="s">
        <v>2722</v>
      </c>
      <c r="P234" s="253" t="s">
        <v>2726</v>
      </c>
      <c r="Q234" s="239" t="s">
        <v>682</v>
      </c>
      <c r="R234" s="243" t="s">
        <v>105</v>
      </c>
      <c r="S234" s="244"/>
      <c r="T234" s="244"/>
      <c r="U234" s="244"/>
      <c r="V234" s="244"/>
      <c r="W234" s="244"/>
      <c r="X234" s="244"/>
      <c r="Y234" s="244"/>
      <c r="Z234" s="244"/>
      <c r="AA234" s="244"/>
      <c r="AB234" s="244"/>
      <c r="AC234" s="244"/>
      <c r="AD234" s="244"/>
      <c r="AE234" s="244"/>
      <c r="AF234" s="244"/>
      <c r="AG234" s="244" t="s">
        <v>92</v>
      </c>
      <c r="AH234" s="243" t="s">
        <v>100</v>
      </c>
      <c r="AI234" s="244" t="s">
        <v>94</v>
      </c>
      <c r="AJ234" s="244" t="s">
        <v>95</v>
      </c>
      <c r="AK234" s="255" t="s">
        <v>2727</v>
      </c>
      <c r="AL234" s="244" t="s">
        <v>1618</v>
      </c>
      <c r="AM234" s="244"/>
      <c r="AN234" s="244"/>
      <c r="AO234" s="244">
        <v>2</v>
      </c>
      <c r="AP234" s="244"/>
      <c r="AQ234" s="244"/>
      <c r="AR234" s="244"/>
      <c r="AS234" s="244"/>
      <c r="AT234" s="244"/>
      <c r="AU234" s="245">
        <f t="shared" si="18"/>
        <v>2</v>
      </c>
      <c r="AV234" s="244"/>
      <c r="AW234" s="244"/>
      <c r="AX234" s="244"/>
      <c r="AY234" s="244"/>
      <c r="AZ234" s="244"/>
      <c r="BA234" s="244"/>
      <c r="BB234" s="244"/>
      <c r="BC234" s="244"/>
      <c r="BD234" s="244"/>
      <c r="BE234" s="244"/>
      <c r="BF234" s="244"/>
      <c r="BG234" s="244"/>
    </row>
    <row r="235" spans="1:59" s="205" customFormat="1" ht="127.5" customHeight="1">
      <c r="A235" s="334" t="s">
        <v>172</v>
      </c>
      <c r="B235" s="255" t="s">
        <v>880</v>
      </c>
      <c r="C235" s="255" t="s">
        <v>2721</v>
      </c>
      <c r="D235" s="238" t="s">
        <v>680</v>
      </c>
      <c r="E235" s="238" t="str">
        <f t="shared" si="15"/>
        <v>Oficina de Control Interno</v>
      </c>
      <c r="F235" s="238"/>
      <c r="G235" s="238" t="s">
        <v>560</v>
      </c>
      <c r="H235" s="238" t="s">
        <v>561</v>
      </c>
      <c r="I235" s="238"/>
      <c r="J235" s="238" t="s">
        <v>570</v>
      </c>
      <c r="K235" s="238"/>
      <c r="L235" s="238"/>
      <c r="M235" s="238"/>
      <c r="N235" s="238"/>
      <c r="O235" s="238" t="s">
        <v>2722</v>
      </c>
      <c r="P235" s="253" t="s">
        <v>2728</v>
      </c>
      <c r="Q235" s="239" t="s">
        <v>683</v>
      </c>
      <c r="R235" s="243" t="s">
        <v>105</v>
      </c>
      <c r="S235" s="244"/>
      <c r="T235" s="244"/>
      <c r="U235" s="244"/>
      <c r="V235" s="244"/>
      <c r="W235" s="244"/>
      <c r="X235" s="244"/>
      <c r="Y235" s="244"/>
      <c r="Z235" s="244"/>
      <c r="AA235" s="244"/>
      <c r="AB235" s="244"/>
      <c r="AC235" s="244"/>
      <c r="AD235" s="244"/>
      <c r="AE235" s="244"/>
      <c r="AF235" s="244"/>
      <c r="AG235" s="244" t="s">
        <v>92</v>
      </c>
      <c r="AH235" s="243" t="s">
        <v>100</v>
      </c>
      <c r="AI235" s="244" t="s">
        <v>94</v>
      </c>
      <c r="AJ235" s="244" t="s">
        <v>95</v>
      </c>
      <c r="AK235" s="255" t="s">
        <v>2729</v>
      </c>
      <c r="AL235" s="244" t="s">
        <v>2725</v>
      </c>
      <c r="AM235" s="244"/>
      <c r="AN235" s="244"/>
      <c r="AO235" s="244">
        <v>2</v>
      </c>
      <c r="AP235" s="244"/>
      <c r="AQ235" s="244"/>
      <c r="AR235" s="244"/>
      <c r="AS235" s="244"/>
      <c r="AT235" s="244"/>
      <c r="AU235" s="245">
        <f t="shared" si="18"/>
        <v>2</v>
      </c>
      <c r="AV235" s="244"/>
      <c r="AW235" s="244"/>
      <c r="AX235" s="244"/>
      <c r="AY235" s="244"/>
      <c r="AZ235" s="244"/>
      <c r="BA235" s="244"/>
      <c r="BB235" s="244"/>
      <c r="BC235" s="244"/>
      <c r="BD235" s="244"/>
      <c r="BE235" s="244"/>
      <c r="BF235" s="244"/>
      <c r="BG235" s="244"/>
    </row>
    <row r="236" spans="1:59" s="205" customFormat="1" ht="127.5" customHeight="1">
      <c r="A236" s="334" t="s">
        <v>172</v>
      </c>
      <c r="B236" s="255" t="s">
        <v>880</v>
      </c>
      <c r="C236" s="255" t="s">
        <v>2721</v>
      </c>
      <c r="D236" s="238" t="s">
        <v>680</v>
      </c>
      <c r="E236" s="238" t="str">
        <f t="shared" si="15"/>
        <v>Oficina de Control Interno</v>
      </c>
      <c r="F236" s="238"/>
      <c r="G236" s="238" t="s">
        <v>560</v>
      </c>
      <c r="H236" s="238" t="s">
        <v>561</v>
      </c>
      <c r="I236" s="238"/>
      <c r="J236" s="238" t="s">
        <v>570</v>
      </c>
      <c r="K236" s="238"/>
      <c r="L236" s="238"/>
      <c r="M236" s="238"/>
      <c r="N236" s="238"/>
      <c r="O236" s="238" t="s">
        <v>2722</v>
      </c>
      <c r="P236" s="253" t="s">
        <v>2730</v>
      </c>
      <c r="Q236" s="239" t="s">
        <v>684</v>
      </c>
      <c r="R236" s="243" t="s">
        <v>105</v>
      </c>
      <c r="S236" s="244"/>
      <c r="T236" s="244"/>
      <c r="U236" s="244"/>
      <c r="V236" s="244"/>
      <c r="W236" s="244"/>
      <c r="X236" s="244"/>
      <c r="Y236" s="244"/>
      <c r="Z236" s="244"/>
      <c r="AA236" s="244"/>
      <c r="AB236" s="244"/>
      <c r="AC236" s="244"/>
      <c r="AD236" s="244"/>
      <c r="AE236" s="244"/>
      <c r="AF236" s="244"/>
      <c r="AG236" s="244" t="s">
        <v>92</v>
      </c>
      <c r="AH236" s="243" t="s">
        <v>79</v>
      </c>
      <c r="AI236" s="305" t="s">
        <v>685</v>
      </c>
      <c r="AJ236" s="244" t="s">
        <v>95</v>
      </c>
      <c r="AK236" s="255" t="s">
        <v>2731</v>
      </c>
      <c r="AL236" s="244" t="s">
        <v>2732</v>
      </c>
      <c r="AM236" s="244"/>
      <c r="AN236" s="244"/>
      <c r="AO236" s="244">
        <v>1</v>
      </c>
      <c r="AP236" s="244"/>
      <c r="AQ236" s="244"/>
      <c r="AR236" s="244"/>
      <c r="AS236" s="244"/>
      <c r="AT236" s="244"/>
      <c r="AU236" s="245">
        <f t="shared" si="18"/>
        <v>1</v>
      </c>
      <c r="AV236" s="244"/>
      <c r="AW236" s="244"/>
      <c r="AX236" s="244"/>
      <c r="AY236" s="244"/>
      <c r="AZ236" s="244"/>
      <c r="BA236" s="244"/>
      <c r="BB236" s="244"/>
      <c r="BC236" s="244"/>
      <c r="BD236" s="244"/>
      <c r="BE236" s="244"/>
      <c r="BF236" s="244"/>
      <c r="BG236" s="244"/>
    </row>
    <row r="237" spans="1:59" s="205" customFormat="1" ht="127.5" customHeight="1">
      <c r="A237" s="334" t="s">
        <v>172</v>
      </c>
      <c r="B237" s="255" t="s">
        <v>880</v>
      </c>
      <c r="C237" s="255" t="s">
        <v>2721</v>
      </c>
      <c r="D237" s="238" t="s">
        <v>680</v>
      </c>
      <c r="E237" s="238" t="str">
        <f t="shared" si="15"/>
        <v>Oficina de Control Interno</v>
      </c>
      <c r="F237" s="238"/>
      <c r="G237" s="238" t="s">
        <v>560</v>
      </c>
      <c r="H237" s="238" t="s">
        <v>561</v>
      </c>
      <c r="I237" s="238"/>
      <c r="J237" s="238" t="s">
        <v>570</v>
      </c>
      <c r="K237" s="238"/>
      <c r="L237" s="238"/>
      <c r="M237" s="238"/>
      <c r="N237" s="238"/>
      <c r="O237" s="238" t="s">
        <v>2722</v>
      </c>
      <c r="P237" s="253" t="s">
        <v>2733</v>
      </c>
      <c r="Q237" s="239" t="s">
        <v>686</v>
      </c>
      <c r="R237" s="243" t="s">
        <v>105</v>
      </c>
      <c r="S237" s="244"/>
      <c r="T237" s="244"/>
      <c r="U237" s="244"/>
      <c r="V237" s="244"/>
      <c r="W237" s="244"/>
      <c r="X237" s="244"/>
      <c r="Y237" s="244"/>
      <c r="Z237" s="244"/>
      <c r="AA237" s="244"/>
      <c r="AB237" s="244"/>
      <c r="AC237" s="244"/>
      <c r="AD237" s="244"/>
      <c r="AE237" s="244"/>
      <c r="AF237" s="244"/>
      <c r="AG237" s="244" t="s">
        <v>166</v>
      </c>
      <c r="AH237" s="244" t="s">
        <v>93</v>
      </c>
      <c r="AI237" s="305" t="s">
        <v>685</v>
      </c>
      <c r="AJ237" s="244" t="s">
        <v>81</v>
      </c>
      <c r="AK237" s="255" t="s">
        <v>2734</v>
      </c>
      <c r="AL237" s="244" t="s">
        <v>2735</v>
      </c>
      <c r="AM237" s="244"/>
      <c r="AN237" s="244"/>
      <c r="AO237" s="244">
        <v>100</v>
      </c>
      <c r="AP237" s="244"/>
      <c r="AQ237" s="244"/>
      <c r="AR237" s="244"/>
      <c r="AS237" s="244"/>
      <c r="AT237" s="244"/>
      <c r="AU237" s="245">
        <f t="shared" si="18"/>
        <v>100</v>
      </c>
      <c r="AV237" s="244"/>
      <c r="AW237" s="244"/>
      <c r="AX237" s="244"/>
      <c r="AY237" s="244"/>
      <c r="AZ237" s="244"/>
      <c r="BA237" s="244"/>
      <c r="BB237" s="244"/>
      <c r="BC237" s="244"/>
      <c r="BD237" s="244"/>
      <c r="BE237" s="244"/>
      <c r="BF237" s="244"/>
      <c r="BG237" s="244"/>
    </row>
    <row r="238" spans="1:59" s="205" customFormat="1" ht="127.5" customHeight="1">
      <c r="A238" s="334" t="s">
        <v>172</v>
      </c>
      <c r="B238" s="255" t="s">
        <v>880</v>
      </c>
      <c r="C238" s="255" t="s">
        <v>2721</v>
      </c>
      <c r="D238" s="238" t="s">
        <v>680</v>
      </c>
      <c r="E238" s="238" t="str">
        <f t="shared" si="15"/>
        <v>Oficina de Control Interno</v>
      </c>
      <c r="F238" s="238"/>
      <c r="G238" s="238" t="s">
        <v>560</v>
      </c>
      <c r="H238" s="238" t="s">
        <v>561</v>
      </c>
      <c r="I238" s="238"/>
      <c r="J238" s="238" t="s">
        <v>570</v>
      </c>
      <c r="K238" s="238"/>
      <c r="L238" s="238"/>
      <c r="M238" s="238"/>
      <c r="N238" s="238"/>
      <c r="O238" s="238" t="s">
        <v>2722</v>
      </c>
      <c r="P238" s="253" t="s">
        <v>2736</v>
      </c>
      <c r="Q238" s="239" t="s">
        <v>687</v>
      </c>
      <c r="R238" s="243" t="s">
        <v>105</v>
      </c>
      <c r="S238" s="244"/>
      <c r="T238" s="244"/>
      <c r="U238" s="244"/>
      <c r="V238" s="244"/>
      <c r="W238" s="244"/>
      <c r="X238" s="244"/>
      <c r="Y238" s="244"/>
      <c r="Z238" s="244"/>
      <c r="AA238" s="244"/>
      <c r="AB238" s="244"/>
      <c r="AC238" s="244"/>
      <c r="AD238" s="244"/>
      <c r="AE238" s="244"/>
      <c r="AF238" s="244"/>
      <c r="AG238" s="244" t="s">
        <v>166</v>
      </c>
      <c r="AH238" s="244" t="s">
        <v>108</v>
      </c>
      <c r="AI238" s="244" t="s">
        <v>94</v>
      </c>
      <c r="AJ238" s="244" t="s">
        <v>81</v>
      </c>
      <c r="AK238" s="255" t="s">
        <v>2737</v>
      </c>
      <c r="AL238" s="244" t="s">
        <v>2738</v>
      </c>
      <c r="AM238" s="244"/>
      <c r="AN238" s="244"/>
      <c r="AO238" s="244">
        <v>100</v>
      </c>
      <c r="AP238" s="244"/>
      <c r="AQ238" s="244"/>
      <c r="AR238" s="244"/>
      <c r="AS238" s="244"/>
      <c r="AT238" s="244"/>
      <c r="AU238" s="245">
        <f t="shared" si="18"/>
        <v>100</v>
      </c>
      <c r="AV238" s="244"/>
      <c r="AW238" s="244"/>
      <c r="AX238" s="244"/>
      <c r="AY238" s="244"/>
      <c r="AZ238" s="244"/>
      <c r="BA238" s="244"/>
      <c r="BB238" s="244"/>
      <c r="BC238" s="244"/>
      <c r="BD238" s="244"/>
      <c r="BE238" s="244"/>
      <c r="BF238" s="244"/>
      <c r="BG238" s="244"/>
    </row>
    <row r="239" spans="1:59" s="205" customFormat="1" ht="127.5" customHeight="1">
      <c r="A239" s="334" t="s">
        <v>172</v>
      </c>
      <c r="B239" s="255" t="s">
        <v>880</v>
      </c>
      <c r="C239" s="255" t="s">
        <v>2721</v>
      </c>
      <c r="D239" s="238" t="s">
        <v>680</v>
      </c>
      <c r="E239" s="238" t="str">
        <f t="shared" si="15"/>
        <v>Oficina de Control Interno</v>
      </c>
      <c r="F239" s="238"/>
      <c r="G239" s="238" t="s">
        <v>560</v>
      </c>
      <c r="H239" s="238" t="s">
        <v>561</v>
      </c>
      <c r="I239" s="238"/>
      <c r="J239" s="238" t="s">
        <v>570</v>
      </c>
      <c r="K239" s="238"/>
      <c r="L239" s="238"/>
      <c r="M239" s="238"/>
      <c r="N239" s="238"/>
      <c r="O239" s="238" t="s">
        <v>2722</v>
      </c>
      <c r="P239" s="253" t="s">
        <v>2739</v>
      </c>
      <c r="Q239" s="239" t="s">
        <v>688</v>
      </c>
      <c r="R239" s="243" t="s">
        <v>105</v>
      </c>
      <c r="S239" s="244"/>
      <c r="T239" s="244"/>
      <c r="U239" s="244"/>
      <c r="V239" s="244"/>
      <c r="W239" s="244"/>
      <c r="X239" s="244"/>
      <c r="Y239" s="244"/>
      <c r="Z239" s="244"/>
      <c r="AA239" s="244"/>
      <c r="AB239" s="244"/>
      <c r="AC239" s="244"/>
      <c r="AD239" s="244"/>
      <c r="AE239" s="244"/>
      <c r="AF239" s="244"/>
      <c r="AG239" s="244" t="s">
        <v>166</v>
      </c>
      <c r="AH239" s="244" t="s">
        <v>93</v>
      </c>
      <c r="AI239" s="244" t="s">
        <v>94</v>
      </c>
      <c r="AJ239" s="244" t="s">
        <v>81</v>
      </c>
      <c r="AK239" s="255" t="s">
        <v>2740</v>
      </c>
      <c r="AL239" s="244" t="s">
        <v>2741</v>
      </c>
      <c r="AM239" s="244"/>
      <c r="AN239" s="244"/>
      <c r="AO239" s="244">
        <v>100</v>
      </c>
      <c r="AP239" s="244"/>
      <c r="AQ239" s="244"/>
      <c r="AR239" s="244"/>
      <c r="AS239" s="244"/>
      <c r="AT239" s="244"/>
      <c r="AU239" s="245">
        <f t="shared" si="18"/>
        <v>100</v>
      </c>
      <c r="AV239" s="244"/>
      <c r="AW239" s="244"/>
      <c r="AX239" s="244"/>
      <c r="AY239" s="244"/>
      <c r="AZ239" s="244"/>
      <c r="BA239" s="244"/>
      <c r="BB239" s="244"/>
      <c r="BC239" s="244"/>
      <c r="BD239" s="244"/>
      <c r="BE239" s="244"/>
      <c r="BF239" s="244"/>
      <c r="BG239" s="244"/>
    </row>
    <row r="240" spans="1:59" s="263" customFormat="1" ht="78.75">
      <c r="A240" s="334" t="s">
        <v>172</v>
      </c>
      <c r="B240" s="255" t="s">
        <v>2742</v>
      </c>
      <c r="C240" s="255" t="s">
        <v>2743</v>
      </c>
      <c r="D240" s="238" t="s">
        <v>173</v>
      </c>
      <c r="E240" s="238" t="str">
        <f t="shared" si="15"/>
        <v>Oficina de Innovación Educativa con Uso de Nuevas Tecnologías</v>
      </c>
      <c r="F240" s="238"/>
      <c r="G240" s="238" t="s">
        <v>89</v>
      </c>
      <c r="H240" s="238" t="s">
        <v>286</v>
      </c>
      <c r="I240" s="238"/>
      <c r="J240" s="238"/>
      <c r="K240" s="238"/>
      <c r="L240" s="238"/>
      <c r="M240" s="238"/>
      <c r="N240" s="238"/>
      <c r="O240" s="238"/>
      <c r="P240" s="253"/>
      <c r="Q240" s="335" t="s">
        <v>2744</v>
      </c>
      <c r="R240" s="244" t="s">
        <v>105</v>
      </c>
      <c r="S240" s="244"/>
      <c r="T240" s="244"/>
      <c r="U240" s="244"/>
      <c r="V240" s="244"/>
      <c r="W240" s="244"/>
      <c r="X240" s="244"/>
      <c r="Y240" s="244"/>
      <c r="Z240" s="244"/>
      <c r="AA240" s="244"/>
      <c r="AB240" s="244"/>
      <c r="AC240" s="244"/>
      <c r="AD240" s="244"/>
      <c r="AE240" s="244"/>
      <c r="AF240" s="244"/>
      <c r="AG240" s="244" t="s">
        <v>92</v>
      </c>
      <c r="AH240" s="244" t="s">
        <v>225</v>
      </c>
      <c r="AI240" s="244" t="s">
        <v>94</v>
      </c>
      <c r="AJ240" s="244" t="s">
        <v>95</v>
      </c>
      <c r="AK240" s="244" t="s">
        <v>2745</v>
      </c>
      <c r="AL240" s="244" t="s">
        <v>2746</v>
      </c>
      <c r="AM240" s="244">
        <v>0</v>
      </c>
      <c r="AN240" s="244">
        <v>0</v>
      </c>
      <c r="AO240" s="244">
        <v>1</v>
      </c>
      <c r="AP240" s="244">
        <v>1</v>
      </c>
      <c r="AQ240" s="244">
        <v>1</v>
      </c>
      <c r="AR240" s="244">
        <v>1</v>
      </c>
      <c r="AS240" s="244"/>
      <c r="AT240" s="244"/>
      <c r="AU240" s="244"/>
      <c r="AV240" s="244"/>
      <c r="AW240" s="244"/>
      <c r="AX240" s="244"/>
      <c r="AY240" s="244"/>
      <c r="AZ240" s="244"/>
      <c r="BA240" s="244"/>
      <c r="BB240" s="244"/>
      <c r="BC240" s="244"/>
      <c r="BD240" s="244"/>
      <c r="BE240" s="244"/>
      <c r="BF240" s="244"/>
      <c r="BG240" s="244"/>
    </row>
    <row r="241" spans="1:59" s="263" customFormat="1" ht="78.75">
      <c r="A241" s="334" t="s">
        <v>172</v>
      </c>
      <c r="B241" s="255" t="s">
        <v>2742</v>
      </c>
      <c r="C241" s="255" t="s">
        <v>2747</v>
      </c>
      <c r="D241" s="238" t="s">
        <v>173</v>
      </c>
      <c r="E241" s="238" t="str">
        <f t="shared" si="15"/>
        <v>Oficina de Innovación Educativa con Uso de Nuevas Tecnologías</v>
      </c>
      <c r="F241" s="238"/>
      <c r="G241" s="238" t="s">
        <v>89</v>
      </c>
      <c r="H241" s="238" t="s">
        <v>286</v>
      </c>
      <c r="I241" s="238"/>
      <c r="J241" s="238"/>
      <c r="K241" s="238"/>
      <c r="L241" s="238"/>
      <c r="M241" s="238"/>
      <c r="N241" s="238"/>
      <c r="O241" s="238"/>
      <c r="P241" s="253"/>
      <c r="Q241" s="238" t="s">
        <v>2748</v>
      </c>
      <c r="R241" s="244" t="s">
        <v>105</v>
      </c>
      <c r="S241" s="244"/>
      <c r="T241" s="244" t="s">
        <v>2749</v>
      </c>
      <c r="U241" s="244"/>
      <c r="V241" s="244"/>
      <c r="W241" s="244"/>
      <c r="X241" s="244"/>
      <c r="Y241" s="244"/>
      <c r="Z241" s="244"/>
      <c r="AA241" s="244"/>
      <c r="AB241" s="244"/>
      <c r="AC241" s="244"/>
      <c r="AD241" s="244"/>
      <c r="AE241" s="244"/>
      <c r="AF241" s="244"/>
      <c r="AG241" s="244" t="s">
        <v>92</v>
      </c>
      <c r="AH241" s="244" t="s">
        <v>225</v>
      </c>
      <c r="AI241" s="244" t="s">
        <v>94</v>
      </c>
      <c r="AJ241" s="244" t="s">
        <v>95</v>
      </c>
      <c r="AK241" s="244" t="s">
        <v>2750</v>
      </c>
      <c r="AL241" s="244" t="s">
        <v>2751</v>
      </c>
      <c r="AM241" s="244">
        <v>0</v>
      </c>
      <c r="AN241" s="244">
        <v>450</v>
      </c>
      <c r="AO241" s="244">
        <v>400</v>
      </c>
      <c r="AP241" s="244">
        <v>0</v>
      </c>
      <c r="AQ241" s="244">
        <v>0</v>
      </c>
      <c r="AR241" s="244">
        <v>850</v>
      </c>
      <c r="AS241" s="244"/>
      <c r="AT241" s="244"/>
      <c r="AU241" s="244"/>
      <c r="AV241" s="244"/>
      <c r="AW241" s="244"/>
      <c r="AX241" s="244"/>
      <c r="AY241" s="244"/>
      <c r="AZ241" s="244"/>
      <c r="BA241" s="244"/>
      <c r="BB241" s="244"/>
      <c r="BC241" s="244"/>
      <c r="BD241" s="244"/>
      <c r="BE241" s="244"/>
      <c r="BF241" s="244"/>
      <c r="BG241" s="244"/>
    </row>
    <row r="242" spans="1:59" s="263" customFormat="1" ht="78.75">
      <c r="A242" s="334" t="s">
        <v>172</v>
      </c>
      <c r="B242" s="255" t="s">
        <v>2742</v>
      </c>
      <c r="C242" s="255" t="s">
        <v>2752</v>
      </c>
      <c r="D242" s="238" t="s">
        <v>173</v>
      </c>
      <c r="E242" s="238" t="str">
        <f t="shared" si="15"/>
        <v>Oficina de Innovación Educativa con Uso de Nuevas Tecnologías</v>
      </c>
      <c r="F242" s="238"/>
      <c r="G242" s="238" t="s">
        <v>89</v>
      </c>
      <c r="H242" s="238" t="s">
        <v>286</v>
      </c>
      <c r="I242" s="238"/>
      <c r="J242" s="238"/>
      <c r="K242" s="238"/>
      <c r="L242" s="238"/>
      <c r="M242" s="238"/>
      <c r="N242" s="238"/>
      <c r="O242" s="238"/>
      <c r="P242" s="253"/>
      <c r="Q242" s="238" t="s">
        <v>2864</v>
      </c>
      <c r="R242" s="244" t="s">
        <v>105</v>
      </c>
      <c r="S242" s="244"/>
      <c r="T242" s="244" t="s">
        <v>2749</v>
      </c>
      <c r="U242" s="244"/>
      <c r="V242" s="244"/>
      <c r="W242" s="244"/>
      <c r="X242" s="244"/>
      <c r="Y242" s="244"/>
      <c r="Z242" s="244"/>
      <c r="AA242" s="244"/>
      <c r="AB242" s="244"/>
      <c r="AC242" s="244"/>
      <c r="AD242" s="244"/>
      <c r="AE242" s="244"/>
      <c r="AF242" s="244"/>
      <c r="AG242" s="244" t="s">
        <v>92</v>
      </c>
      <c r="AH242" s="244" t="s">
        <v>225</v>
      </c>
      <c r="AI242" s="244" t="s">
        <v>94</v>
      </c>
      <c r="AJ242" s="244" t="s">
        <v>95</v>
      </c>
      <c r="AK242" s="244" t="s">
        <v>2753</v>
      </c>
      <c r="AL242" s="244" t="s">
        <v>1697</v>
      </c>
      <c r="AM242" s="244">
        <v>0</v>
      </c>
      <c r="AN242" s="244">
        <v>0</v>
      </c>
      <c r="AO242" s="244">
        <v>10</v>
      </c>
      <c r="AP242" s="244">
        <v>0</v>
      </c>
      <c r="AQ242" s="244">
        <v>0</v>
      </c>
      <c r="AR242" s="244">
        <v>10</v>
      </c>
      <c r="AS242" s="244">
        <v>0</v>
      </c>
      <c r="AT242" s="244">
        <v>0</v>
      </c>
      <c r="AU242" s="244">
        <v>10</v>
      </c>
      <c r="AV242" s="244">
        <v>0</v>
      </c>
      <c r="AW242" s="244"/>
      <c r="AX242" s="244"/>
      <c r="AY242" s="244"/>
      <c r="AZ242" s="244"/>
      <c r="BA242" s="244"/>
      <c r="BB242" s="244"/>
      <c r="BC242" s="244"/>
      <c r="BD242" s="244"/>
      <c r="BE242" s="244"/>
      <c r="BF242" s="244"/>
      <c r="BG242" s="244"/>
    </row>
    <row r="243" spans="1:59" s="263" customFormat="1" ht="78.75">
      <c r="A243" s="334" t="s">
        <v>172</v>
      </c>
      <c r="B243" s="255" t="s">
        <v>2742</v>
      </c>
      <c r="C243" s="255" t="s">
        <v>2752</v>
      </c>
      <c r="D243" s="238" t="s">
        <v>173</v>
      </c>
      <c r="E243" s="238" t="str">
        <f t="shared" si="15"/>
        <v>Oficina de Innovación Educativa con Uso de Nuevas Tecnologías</v>
      </c>
      <c r="F243" s="238"/>
      <c r="G243" s="238" t="s">
        <v>89</v>
      </c>
      <c r="H243" s="238" t="s">
        <v>286</v>
      </c>
      <c r="I243" s="238"/>
      <c r="J243" s="238"/>
      <c r="K243" s="238"/>
      <c r="L243" s="238"/>
      <c r="M243" s="238"/>
      <c r="N243" s="238"/>
      <c r="O243" s="238"/>
      <c r="P243" s="253"/>
      <c r="Q243" s="238" t="s">
        <v>2754</v>
      </c>
      <c r="R243" s="244" t="s">
        <v>105</v>
      </c>
      <c r="S243" s="244"/>
      <c r="T243" s="244" t="s">
        <v>2749</v>
      </c>
      <c r="U243" s="244"/>
      <c r="V243" s="244"/>
      <c r="W243" s="244"/>
      <c r="X243" s="244"/>
      <c r="Y243" s="244"/>
      <c r="Z243" s="244"/>
      <c r="AA243" s="244"/>
      <c r="AB243" s="244"/>
      <c r="AC243" s="244"/>
      <c r="AD243" s="244"/>
      <c r="AE243" s="244"/>
      <c r="AF243" s="244"/>
      <c r="AG243" s="244" t="s">
        <v>92</v>
      </c>
      <c r="AH243" s="244" t="s">
        <v>225</v>
      </c>
      <c r="AI243" s="244" t="s">
        <v>94</v>
      </c>
      <c r="AJ243" s="244" t="s">
        <v>95</v>
      </c>
      <c r="AK243" s="244" t="s">
        <v>2753</v>
      </c>
      <c r="AL243" s="244" t="s">
        <v>1697</v>
      </c>
      <c r="AM243" s="244">
        <v>0</v>
      </c>
      <c r="AN243" s="244">
        <v>0</v>
      </c>
      <c r="AO243" s="244">
        <v>2000</v>
      </c>
      <c r="AP243" s="244">
        <v>1000</v>
      </c>
      <c r="AQ243" s="244">
        <v>1000</v>
      </c>
      <c r="AR243" s="244">
        <f>AO243+AP243+AQ243</f>
        <v>4000</v>
      </c>
      <c r="AS243" s="244">
        <v>0</v>
      </c>
      <c r="AT243" s="244">
        <v>0</v>
      </c>
      <c r="AU243" s="244">
        <v>2000</v>
      </c>
      <c r="AV243" s="244">
        <v>0</v>
      </c>
      <c r="AW243" s="244"/>
      <c r="AX243" s="244"/>
      <c r="AY243" s="244"/>
      <c r="AZ243" s="244"/>
      <c r="BA243" s="244"/>
      <c r="BB243" s="244"/>
      <c r="BC243" s="244"/>
      <c r="BD243" s="244"/>
      <c r="BE243" s="244"/>
      <c r="BF243" s="244"/>
      <c r="BG243" s="244"/>
    </row>
    <row r="244" spans="1:59" s="263" customFormat="1" ht="78.75">
      <c r="A244" s="334" t="s">
        <v>172</v>
      </c>
      <c r="B244" s="255" t="s">
        <v>2742</v>
      </c>
      <c r="C244" s="255" t="s">
        <v>2743</v>
      </c>
      <c r="D244" s="238" t="s">
        <v>173</v>
      </c>
      <c r="E244" s="238" t="str">
        <f t="shared" si="15"/>
        <v>Oficina de Innovación Educativa con Uso de Nuevas Tecnologías</v>
      </c>
      <c r="F244" s="238"/>
      <c r="G244" s="238" t="s">
        <v>89</v>
      </c>
      <c r="H244" s="238" t="s">
        <v>286</v>
      </c>
      <c r="I244" s="238"/>
      <c r="J244" s="238"/>
      <c r="K244" s="238"/>
      <c r="L244" s="238"/>
      <c r="M244" s="238"/>
      <c r="N244" s="238"/>
      <c r="O244" s="238"/>
      <c r="P244" s="253"/>
      <c r="Q244" s="238" t="s">
        <v>2755</v>
      </c>
      <c r="R244" s="244" t="s">
        <v>105</v>
      </c>
      <c r="S244" s="244"/>
      <c r="T244" s="244" t="s">
        <v>2756</v>
      </c>
      <c r="U244" s="244"/>
      <c r="V244" s="244"/>
      <c r="W244" s="244"/>
      <c r="X244" s="244"/>
      <c r="Y244" s="244"/>
      <c r="Z244" s="244"/>
      <c r="AA244" s="244"/>
      <c r="AB244" s="244"/>
      <c r="AC244" s="244"/>
      <c r="AD244" s="244"/>
      <c r="AE244" s="244"/>
      <c r="AF244" s="244"/>
      <c r="AG244" s="244" t="s">
        <v>92</v>
      </c>
      <c r="AH244" s="244" t="s">
        <v>225</v>
      </c>
      <c r="AI244" s="244" t="s">
        <v>94</v>
      </c>
      <c r="AJ244" s="244" t="s">
        <v>95</v>
      </c>
      <c r="AK244" s="244" t="s">
        <v>2757</v>
      </c>
      <c r="AL244" s="244" t="s">
        <v>2758</v>
      </c>
      <c r="AM244" s="244">
        <v>0</v>
      </c>
      <c r="AN244" s="244">
        <v>0</v>
      </c>
      <c r="AO244" s="244">
        <v>1</v>
      </c>
      <c r="AP244" s="244">
        <v>1</v>
      </c>
      <c r="AQ244" s="244">
        <v>1</v>
      </c>
      <c r="AR244" s="244">
        <v>1</v>
      </c>
      <c r="AS244" s="244">
        <v>0</v>
      </c>
      <c r="AT244" s="244">
        <v>0</v>
      </c>
      <c r="AU244" s="244">
        <v>1</v>
      </c>
      <c r="AV244" s="244">
        <v>0</v>
      </c>
      <c r="AW244" s="244"/>
      <c r="AX244" s="244"/>
      <c r="AY244" s="244"/>
      <c r="AZ244" s="244"/>
      <c r="BA244" s="244"/>
      <c r="BB244" s="244"/>
      <c r="BC244" s="244"/>
      <c r="BD244" s="244"/>
      <c r="BE244" s="244"/>
      <c r="BF244" s="244"/>
      <c r="BG244" s="244"/>
    </row>
    <row r="245" spans="1:59" s="263" customFormat="1" ht="78.75">
      <c r="A245" s="334" t="s">
        <v>172</v>
      </c>
      <c r="B245" s="255" t="s">
        <v>2742</v>
      </c>
      <c r="C245" s="255" t="s">
        <v>2747</v>
      </c>
      <c r="D245" s="238" t="s">
        <v>173</v>
      </c>
      <c r="E245" s="238" t="str">
        <f t="shared" si="15"/>
        <v>Oficina de Innovación Educativa con Uso de Nuevas Tecnologías</v>
      </c>
      <c r="F245" s="238"/>
      <c r="G245" s="238" t="s">
        <v>89</v>
      </c>
      <c r="H245" s="238" t="s">
        <v>286</v>
      </c>
      <c r="I245" s="238"/>
      <c r="J245" s="238"/>
      <c r="K245" s="238"/>
      <c r="L245" s="238"/>
      <c r="M245" s="238"/>
      <c r="N245" s="238"/>
      <c r="O245" s="238"/>
      <c r="P245" s="253"/>
      <c r="Q245" s="238" t="s">
        <v>2759</v>
      </c>
      <c r="R245" s="244" t="s">
        <v>105</v>
      </c>
      <c r="S245" s="244"/>
      <c r="T245" s="244"/>
      <c r="U245" s="244"/>
      <c r="V245" s="244"/>
      <c r="W245" s="244"/>
      <c r="X245" s="244"/>
      <c r="Y245" s="244"/>
      <c r="Z245" s="244"/>
      <c r="AA245" s="244"/>
      <c r="AB245" s="244"/>
      <c r="AC245" s="244"/>
      <c r="AD245" s="244"/>
      <c r="AE245" s="244"/>
      <c r="AF245" s="244"/>
      <c r="AG245" s="244" t="s">
        <v>92</v>
      </c>
      <c r="AH245" s="244" t="s">
        <v>225</v>
      </c>
      <c r="AI245" s="244" t="s">
        <v>94</v>
      </c>
      <c r="AJ245" s="244" t="s">
        <v>95</v>
      </c>
      <c r="AK245" s="244" t="s">
        <v>2757</v>
      </c>
      <c r="AL245" s="244" t="s">
        <v>2760</v>
      </c>
      <c r="AM245" s="244">
        <v>0</v>
      </c>
      <c r="AN245" s="244">
        <v>0</v>
      </c>
      <c r="AO245" s="244">
        <v>1</v>
      </c>
      <c r="AP245" s="244">
        <v>1</v>
      </c>
      <c r="AQ245" s="244">
        <v>1</v>
      </c>
      <c r="AR245" s="244">
        <v>1</v>
      </c>
      <c r="AS245" s="244">
        <v>0</v>
      </c>
      <c r="AT245" s="244">
        <v>0</v>
      </c>
      <c r="AU245" s="244">
        <v>1</v>
      </c>
      <c r="AV245" s="244">
        <v>0</v>
      </c>
      <c r="AW245" s="244"/>
      <c r="AX245" s="244"/>
      <c r="AY245" s="244"/>
      <c r="AZ245" s="244"/>
      <c r="BA245" s="244"/>
      <c r="BB245" s="244"/>
      <c r="BC245" s="244"/>
      <c r="BD245" s="244"/>
      <c r="BE245" s="244"/>
      <c r="BF245" s="244"/>
      <c r="BG245" s="244"/>
    </row>
    <row r="246" spans="1:59" s="263" customFormat="1" ht="78.75">
      <c r="A246" s="334" t="s">
        <v>172</v>
      </c>
      <c r="B246" s="255" t="s">
        <v>2742</v>
      </c>
      <c r="C246" s="255" t="s">
        <v>2747</v>
      </c>
      <c r="D246" s="238" t="s">
        <v>173</v>
      </c>
      <c r="E246" s="238" t="str">
        <f t="shared" si="15"/>
        <v>Oficina de Innovación Educativa con Uso de Nuevas Tecnologías</v>
      </c>
      <c r="F246" s="238"/>
      <c r="G246" s="238" t="s">
        <v>89</v>
      </c>
      <c r="H246" s="238" t="s">
        <v>286</v>
      </c>
      <c r="I246" s="238"/>
      <c r="J246" s="238"/>
      <c r="K246" s="238"/>
      <c r="L246" s="238"/>
      <c r="M246" s="238"/>
      <c r="N246" s="238"/>
      <c r="O246" s="238"/>
      <c r="P246" s="253"/>
      <c r="Q246" s="238" t="s">
        <v>2761</v>
      </c>
      <c r="R246" s="244" t="s">
        <v>105</v>
      </c>
      <c r="S246" s="244"/>
      <c r="T246" s="244" t="s">
        <v>2756</v>
      </c>
      <c r="U246" s="244"/>
      <c r="V246" s="244"/>
      <c r="W246" s="244"/>
      <c r="X246" s="244"/>
      <c r="Y246" s="244"/>
      <c r="Z246" s="244"/>
      <c r="AA246" s="244"/>
      <c r="AB246" s="244"/>
      <c r="AC246" s="244"/>
      <c r="AD246" s="244"/>
      <c r="AE246" s="244"/>
      <c r="AF246" s="244"/>
      <c r="AG246" s="244" t="s">
        <v>92</v>
      </c>
      <c r="AH246" s="244" t="s">
        <v>225</v>
      </c>
      <c r="AI246" s="244" t="s">
        <v>94</v>
      </c>
      <c r="AJ246" s="244" t="s">
        <v>95</v>
      </c>
      <c r="AK246" s="244" t="s">
        <v>2762</v>
      </c>
      <c r="AL246" s="244" t="s">
        <v>1697</v>
      </c>
      <c r="AM246" s="244">
        <v>0</v>
      </c>
      <c r="AN246" s="244">
        <v>220</v>
      </c>
      <c r="AO246" s="244">
        <v>140</v>
      </c>
      <c r="AP246" s="244">
        <v>140</v>
      </c>
      <c r="AQ246" s="244">
        <v>100</v>
      </c>
      <c r="AR246" s="244">
        <f>AO246+AP246+AQ246+AN246</f>
        <v>600</v>
      </c>
      <c r="AS246" s="244">
        <v>0</v>
      </c>
      <c r="AT246" s="244">
        <v>0</v>
      </c>
      <c r="AU246" s="244">
        <v>320</v>
      </c>
      <c r="AV246" s="244">
        <v>0</v>
      </c>
      <c r="AW246" s="244"/>
      <c r="AX246" s="244"/>
      <c r="AY246" s="244"/>
      <c r="AZ246" s="244"/>
      <c r="BA246" s="244"/>
      <c r="BB246" s="244"/>
      <c r="BC246" s="244"/>
      <c r="BD246" s="244"/>
      <c r="BE246" s="244"/>
      <c r="BF246" s="244"/>
      <c r="BG246" s="244"/>
    </row>
    <row r="247" spans="1:59" s="263" customFormat="1" ht="78.75">
      <c r="A247" s="334" t="s">
        <v>172</v>
      </c>
      <c r="B247" s="255" t="s">
        <v>2742</v>
      </c>
      <c r="C247" s="255" t="s">
        <v>2747</v>
      </c>
      <c r="D247" s="238" t="s">
        <v>173</v>
      </c>
      <c r="E247" s="238" t="str">
        <f t="shared" si="15"/>
        <v>Oficina de Innovación Educativa con Uso de Nuevas Tecnologías</v>
      </c>
      <c r="F247" s="238"/>
      <c r="G247" s="238" t="s">
        <v>89</v>
      </c>
      <c r="H247" s="238" t="s">
        <v>286</v>
      </c>
      <c r="I247" s="238"/>
      <c r="J247" s="238"/>
      <c r="K247" s="238"/>
      <c r="L247" s="238"/>
      <c r="M247" s="238"/>
      <c r="N247" s="238"/>
      <c r="O247" s="238"/>
      <c r="P247" s="253"/>
      <c r="Q247" s="238" t="s">
        <v>2763</v>
      </c>
      <c r="R247" s="244" t="s">
        <v>105</v>
      </c>
      <c r="S247" s="244"/>
      <c r="T247" s="244" t="s">
        <v>2749</v>
      </c>
      <c r="U247" s="244"/>
      <c r="V247" s="244"/>
      <c r="W247" s="244"/>
      <c r="X247" s="244"/>
      <c r="Y247" s="244"/>
      <c r="Z247" s="244"/>
      <c r="AA247" s="244"/>
      <c r="AB247" s="244"/>
      <c r="AC247" s="244"/>
      <c r="AD247" s="244"/>
      <c r="AE247" s="244"/>
      <c r="AF247" s="244"/>
      <c r="AG247" s="244" t="s">
        <v>92</v>
      </c>
      <c r="AH247" s="244" t="s">
        <v>225</v>
      </c>
      <c r="AI247" s="244" t="s">
        <v>94</v>
      </c>
      <c r="AJ247" s="244" t="s">
        <v>95</v>
      </c>
      <c r="AK247" s="244" t="s">
        <v>2757</v>
      </c>
      <c r="AL247" s="244" t="s">
        <v>2764</v>
      </c>
      <c r="AM247" s="244">
        <v>0</v>
      </c>
      <c r="AN247" s="244">
        <v>0</v>
      </c>
      <c r="AO247" s="244">
        <v>1</v>
      </c>
      <c r="AP247" s="244">
        <v>1</v>
      </c>
      <c r="AQ247" s="244">
        <v>0</v>
      </c>
      <c r="AR247" s="244">
        <v>1</v>
      </c>
      <c r="AS247" s="244">
        <v>0</v>
      </c>
      <c r="AT247" s="244">
        <v>0</v>
      </c>
      <c r="AU247" s="244">
        <v>1</v>
      </c>
      <c r="AV247" s="244">
        <v>0</v>
      </c>
      <c r="AW247" s="244"/>
      <c r="AX247" s="244"/>
      <c r="AY247" s="244"/>
      <c r="AZ247" s="244"/>
      <c r="BA247" s="244"/>
      <c r="BB247" s="244"/>
      <c r="BC247" s="244"/>
      <c r="BD247" s="244"/>
      <c r="BE247" s="244"/>
      <c r="BF247" s="244"/>
      <c r="BG247" s="244"/>
    </row>
    <row r="248" spans="1:59" s="263" customFormat="1" ht="78.75">
      <c r="A248" s="334" t="s">
        <v>172</v>
      </c>
      <c r="B248" s="255" t="s">
        <v>2742</v>
      </c>
      <c r="C248" s="255" t="s">
        <v>2752</v>
      </c>
      <c r="D248" s="238" t="s">
        <v>173</v>
      </c>
      <c r="E248" s="238" t="str">
        <f t="shared" si="15"/>
        <v>Oficina de Innovación Educativa con Uso de Nuevas Tecnologías</v>
      </c>
      <c r="F248" s="238"/>
      <c r="G248" s="238" t="s">
        <v>89</v>
      </c>
      <c r="H248" s="238" t="s">
        <v>286</v>
      </c>
      <c r="I248" s="238"/>
      <c r="J248" s="238"/>
      <c r="K248" s="238"/>
      <c r="L248" s="238"/>
      <c r="M248" s="238"/>
      <c r="N248" s="238"/>
      <c r="O248" s="238"/>
      <c r="P248" s="253"/>
      <c r="Q248" s="238" t="s">
        <v>2765</v>
      </c>
      <c r="R248" s="244" t="s">
        <v>105</v>
      </c>
      <c r="S248" s="244"/>
      <c r="T248" s="244" t="s">
        <v>74</v>
      </c>
      <c r="U248" s="244"/>
      <c r="V248" s="244"/>
      <c r="W248" s="244"/>
      <c r="X248" s="244"/>
      <c r="Y248" s="244"/>
      <c r="Z248" s="244"/>
      <c r="AA248" s="244"/>
      <c r="AB248" s="244"/>
      <c r="AC248" s="244"/>
      <c r="AD248" s="244"/>
      <c r="AE248" s="244"/>
      <c r="AF248" s="244"/>
      <c r="AG248" s="244" t="s">
        <v>92</v>
      </c>
      <c r="AH248" s="244" t="s">
        <v>225</v>
      </c>
      <c r="AI248" s="244" t="s">
        <v>94</v>
      </c>
      <c r="AJ248" s="244" t="s">
        <v>95</v>
      </c>
      <c r="AK248" s="244" t="s">
        <v>2766</v>
      </c>
      <c r="AL248" s="244" t="s">
        <v>2767</v>
      </c>
      <c r="AM248" s="244">
        <v>0</v>
      </c>
      <c r="AN248" s="244">
        <v>0</v>
      </c>
      <c r="AO248" s="244">
        <v>1</v>
      </c>
      <c r="AP248" s="244">
        <v>1</v>
      </c>
      <c r="AQ248" s="244">
        <v>0</v>
      </c>
      <c r="AR248" s="244">
        <v>1</v>
      </c>
      <c r="AS248" s="244">
        <v>0</v>
      </c>
      <c r="AT248" s="244">
        <v>0</v>
      </c>
      <c r="AU248" s="244">
        <v>1</v>
      </c>
      <c r="AV248" s="244">
        <v>0</v>
      </c>
      <c r="AW248" s="244"/>
      <c r="AX248" s="244"/>
      <c r="AY248" s="244"/>
      <c r="AZ248" s="244"/>
      <c r="BA248" s="244"/>
      <c r="BB248" s="244"/>
      <c r="BC248" s="244"/>
      <c r="BD248" s="244"/>
      <c r="BE248" s="244"/>
      <c r="BF248" s="244"/>
      <c r="BG248" s="244"/>
    </row>
    <row r="249" spans="1:59" s="263" customFormat="1" ht="78.75">
      <c r="A249" s="334" t="s">
        <v>172</v>
      </c>
      <c r="B249" s="255" t="s">
        <v>2742</v>
      </c>
      <c r="C249" s="255" t="s">
        <v>2743</v>
      </c>
      <c r="D249" s="238" t="s">
        <v>173</v>
      </c>
      <c r="E249" s="238" t="str">
        <f t="shared" si="15"/>
        <v>Oficina de Innovación Educativa con Uso de Nuevas Tecnologías</v>
      </c>
      <c r="F249" s="238"/>
      <c r="G249" s="238" t="s">
        <v>89</v>
      </c>
      <c r="H249" s="238" t="s">
        <v>286</v>
      </c>
      <c r="I249" s="238"/>
      <c r="J249" s="238"/>
      <c r="K249" s="238"/>
      <c r="L249" s="238"/>
      <c r="M249" s="238"/>
      <c r="N249" s="238"/>
      <c r="O249" s="238"/>
      <c r="P249" s="253"/>
      <c r="Q249" s="238" t="s">
        <v>2768</v>
      </c>
      <c r="R249" s="244" t="s">
        <v>105</v>
      </c>
      <c r="S249" s="244"/>
      <c r="T249" s="244" t="s">
        <v>2769</v>
      </c>
      <c r="U249" s="244"/>
      <c r="V249" s="244"/>
      <c r="W249" s="244"/>
      <c r="X249" s="244"/>
      <c r="Y249" s="244"/>
      <c r="Z249" s="244"/>
      <c r="AA249" s="244"/>
      <c r="AB249" s="244"/>
      <c r="AC249" s="244"/>
      <c r="AD249" s="244"/>
      <c r="AE249" s="244"/>
      <c r="AF249" s="244"/>
      <c r="AG249" s="244" t="s">
        <v>92</v>
      </c>
      <c r="AH249" s="244" t="s">
        <v>225</v>
      </c>
      <c r="AI249" s="244" t="s">
        <v>94</v>
      </c>
      <c r="AJ249" s="244" t="s">
        <v>95</v>
      </c>
      <c r="AK249" s="244" t="s">
        <v>2770</v>
      </c>
      <c r="AL249" s="244" t="s">
        <v>2771</v>
      </c>
      <c r="AM249" s="244">
        <v>0</v>
      </c>
      <c r="AN249" s="244">
        <v>0</v>
      </c>
      <c r="AO249" s="244">
        <v>1</v>
      </c>
      <c r="AP249" s="244">
        <v>1</v>
      </c>
      <c r="AQ249" s="244">
        <v>1</v>
      </c>
      <c r="AR249" s="244">
        <v>1</v>
      </c>
      <c r="AS249" s="244">
        <v>0</v>
      </c>
      <c r="AT249" s="244">
        <v>0</v>
      </c>
      <c r="AU249" s="244">
        <v>1</v>
      </c>
      <c r="AV249" s="244">
        <v>0</v>
      </c>
      <c r="AW249" s="244"/>
      <c r="AX249" s="244"/>
      <c r="AY249" s="244"/>
      <c r="AZ249" s="244"/>
      <c r="BA249" s="244"/>
      <c r="BB249" s="244"/>
      <c r="BC249" s="244"/>
      <c r="BD249" s="244"/>
      <c r="BE249" s="244"/>
      <c r="BF249" s="244"/>
      <c r="BG249" s="244"/>
    </row>
    <row r="250" spans="1:59" s="205" customFormat="1" ht="127.5" customHeight="1">
      <c r="A250" s="334" t="s">
        <v>172</v>
      </c>
      <c r="B250" s="255" t="s">
        <v>889</v>
      </c>
      <c r="C250" s="255" t="s">
        <v>2743</v>
      </c>
      <c r="D250" s="238" t="s">
        <v>654</v>
      </c>
      <c r="E250" s="238" t="str">
        <f t="shared" si="15"/>
        <v>Oficina Asesora Jurídica</v>
      </c>
      <c r="F250" s="238"/>
      <c r="G250" s="238" t="s">
        <v>560</v>
      </c>
      <c r="H250" s="238" t="s">
        <v>561</v>
      </c>
      <c r="I250" s="238"/>
      <c r="J250" s="238" t="s">
        <v>570</v>
      </c>
      <c r="K250" s="238"/>
      <c r="L250" s="238"/>
      <c r="M250" s="238"/>
      <c r="N250" s="238"/>
      <c r="O250" s="238"/>
      <c r="P250" s="253" t="s">
        <v>2772</v>
      </c>
      <c r="Q250" s="239" t="s">
        <v>655</v>
      </c>
      <c r="R250" s="243" t="s">
        <v>105</v>
      </c>
      <c r="S250" s="244"/>
      <c r="T250" s="244"/>
      <c r="U250" s="244"/>
      <c r="V250" s="244"/>
      <c r="W250" s="244"/>
      <c r="X250" s="244"/>
      <c r="Y250" s="244"/>
      <c r="Z250" s="244"/>
      <c r="AA250" s="244"/>
      <c r="AB250" s="244"/>
      <c r="AC250" s="244"/>
      <c r="AD250" s="244"/>
      <c r="AE250" s="244"/>
      <c r="AF250" s="244"/>
      <c r="AG250" s="244" t="s">
        <v>166</v>
      </c>
      <c r="AH250" s="244" t="s">
        <v>93</v>
      </c>
      <c r="AI250" s="244" t="s">
        <v>94</v>
      </c>
      <c r="AJ250" s="244"/>
      <c r="AK250" s="255" t="s">
        <v>2773</v>
      </c>
      <c r="AL250" s="244"/>
      <c r="AM250" s="244"/>
      <c r="AN250" s="244"/>
      <c r="AO250" s="244"/>
      <c r="AP250" s="244"/>
      <c r="AQ250" s="244"/>
      <c r="AR250" s="244"/>
      <c r="AS250" s="244"/>
      <c r="AT250" s="244"/>
      <c r="AU250" s="245">
        <f t="shared" ref="AU250:AU278" si="19">AO250</f>
        <v>0</v>
      </c>
      <c r="AV250" s="244"/>
      <c r="AW250" s="244"/>
      <c r="AX250" s="244"/>
      <c r="AY250" s="244"/>
      <c r="AZ250" s="244"/>
      <c r="BA250" s="244"/>
      <c r="BB250" s="244"/>
      <c r="BC250" s="244"/>
      <c r="BD250" s="244"/>
      <c r="BE250" s="244"/>
      <c r="BF250" s="244"/>
      <c r="BG250" s="244"/>
    </row>
    <row r="251" spans="1:59" s="205" customFormat="1" ht="127.5" customHeight="1">
      <c r="A251" s="334" t="s">
        <v>172</v>
      </c>
      <c r="B251" s="255" t="s">
        <v>889</v>
      </c>
      <c r="C251" s="255" t="s">
        <v>2743</v>
      </c>
      <c r="D251" s="238" t="s">
        <v>654</v>
      </c>
      <c r="E251" s="238" t="str">
        <f t="shared" si="15"/>
        <v>Oficina Asesora Jurídica</v>
      </c>
      <c r="F251" s="238"/>
      <c r="G251" s="238" t="s">
        <v>560</v>
      </c>
      <c r="H251" s="238" t="s">
        <v>561</v>
      </c>
      <c r="I251" s="238"/>
      <c r="J251" s="238" t="s">
        <v>570</v>
      </c>
      <c r="K251" s="238"/>
      <c r="L251" s="238"/>
      <c r="M251" s="238"/>
      <c r="N251" s="238"/>
      <c r="O251" s="238"/>
      <c r="P251" s="253" t="s">
        <v>2774</v>
      </c>
      <c r="Q251" s="239" t="s">
        <v>656</v>
      </c>
      <c r="R251" s="243" t="s">
        <v>105</v>
      </c>
      <c r="S251" s="244"/>
      <c r="T251" s="244"/>
      <c r="U251" s="244"/>
      <c r="V251" s="244"/>
      <c r="W251" s="244"/>
      <c r="X251" s="244"/>
      <c r="Y251" s="244"/>
      <c r="Z251" s="244"/>
      <c r="AA251" s="244"/>
      <c r="AB251" s="244"/>
      <c r="AC251" s="244"/>
      <c r="AD251" s="244"/>
      <c r="AE251" s="244"/>
      <c r="AF251" s="244"/>
      <c r="AG251" s="244" t="s">
        <v>166</v>
      </c>
      <c r="AH251" s="244" t="s">
        <v>93</v>
      </c>
      <c r="AI251" s="244" t="s">
        <v>94</v>
      </c>
      <c r="AJ251" s="244"/>
      <c r="AK251" s="255" t="s">
        <v>2775</v>
      </c>
      <c r="AL251" s="244"/>
      <c r="AM251" s="244"/>
      <c r="AN251" s="244"/>
      <c r="AO251" s="244"/>
      <c r="AP251" s="244"/>
      <c r="AQ251" s="244"/>
      <c r="AR251" s="244"/>
      <c r="AS251" s="244"/>
      <c r="AT251" s="244"/>
      <c r="AU251" s="245">
        <f t="shared" si="19"/>
        <v>0</v>
      </c>
      <c r="AV251" s="244"/>
      <c r="AW251" s="244"/>
      <c r="AX251" s="244"/>
      <c r="AY251" s="244"/>
      <c r="AZ251" s="244"/>
      <c r="BA251" s="244"/>
      <c r="BB251" s="244"/>
      <c r="BC251" s="244"/>
      <c r="BD251" s="244"/>
      <c r="BE251" s="244"/>
      <c r="BF251" s="244"/>
      <c r="BG251" s="244"/>
    </row>
    <row r="252" spans="1:59" s="205" customFormat="1" ht="127.5" customHeight="1">
      <c r="A252" s="334" t="s">
        <v>172</v>
      </c>
      <c r="B252" s="255" t="s">
        <v>889</v>
      </c>
      <c r="C252" s="255" t="s">
        <v>2743</v>
      </c>
      <c r="D252" s="238" t="s">
        <v>654</v>
      </c>
      <c r="E252" s="238" t="str">
        <f t="shared" si="15"/>
        <v>Oficina Asesora Jurídica</v>
      </c>
      <c r="F252" s="238"/>
      <c r="G252" s="238" t="s">
        <v>560</v>
      </c>
      <c r="H252" s="238" t="s">
        <v>561</v>
      </c>
      <c r="I252" s="238"/>
      <c r="J252" s="238" t="s">
        <v>570</v>
      </c>
      <c r="K252" s="238"/>
      <c r="L252" s="238"/>
      <c r="M252" s="238"/>
      <c r="N252" s="238"/>
      <c r="O252" s="238"/>
      <c r="P252" s="253" t="s">
        <v>2776</v>
      </c>
      <c r="Q252" s="239" t="s">
        <v>657</v>
      </c>
      <c r="R252" s="243" t="s">
        <v>105</v>
      </c>
      <c r="S252" s="244"/>
      <c r="T252" s="244"/>
      <c r="U252" s="244"/>
      <c r="V252" s="244"/>
      <c r="W252" s="244"/>
      <c r="X252" s="244"/>
      <c r="Y252" s="244"/>
      <c r="Z252" s="244"/>
      <c r="AA252" s="244"/>
      <c r="AB252" s="244"/>
      <c r="AC252" s="244"/>
      <c r="AD252" s="244"/>
      <c r="AE252" s="244"/>
      <c r="AF252" s="244"/>
      <c r="AG252" s="244" t="s">
        <v>166</v>
      </c>
      <c r="AH252" s="244" t="s">
        <v>93</v>
      </c>
      <c r="AI252" s="244" t="s">
        <v>94</v>
      </c>
      <c r="AJ252" s="244"/>
      <c r="AK252" s="255" t="s">
        <v>2777</v>
      </c>
      <c r="AL252" s="244"/>
      <c r="AM252" s="244"/>
      <c r="AN252" s="244"/>
      <c r="AO252" s="244"/>
      <c r="AP252" s="244"/>
      <c r="AQ252" s="244"/>
      <c r="AR252" s="244"/>
      <c r="AS252" s="244"/>
      <c r="AT252" s="244"/>
      <c r="AU252" s="245">
        <f t="shared" si="19"/>
        <v>0</v>
      </c>
      <c r="AV252" s="244"/>
      <c r="AW252" s="244"/>
      <c r="AX252" s="244"/>
      <c r="AY252" s="244"/>
      <c r="AZ252" s="244"/>
      <c r="BA252" s="244"/>
      <c r="BB252" s="244"/>
      <c r="BC252" s="244"/>
      <c r="BD252" s="244"/>
      <c r="BE252" s="244"/>
      <c r="BF252" s="244"/>
      <c r="BG252" s="244"/>
    </row>
    <row r="253" spans="1:59" s="205" customFormat="1" ht="127.5" customHeight="1">
      <c r="A253" s="334" t="s">
        <v>172</v>
      </c>
      <c r="B253" s="255" t="s">
        <v>889</v>
      </c>
      <c r="C253" s="255" t="s">
        <v>2743</v>
      </c>
      <c r="D253" s="238" t="s">
        <v>654</v>
      </c>
      <c r="E253" s="238" t="str">
        <f t="shared" si="15"/>
        <v>Oficina Asesora Jurídica</v>
      </c>
      <c r="F253" s="238"/>
      <c r="G253" s="238" t="s">
        <v>560</v>
      </c>
      <c r="H253" s="238" t="s">
        <v>561</v>
      </c>
      <c r="I253" s="238"/>
      <c r="J253" s="238" t="s">
        <v>570</v>
      </c>
      <c r="K253" s="238"/>
      <c r="L253" s="238"/>
      <c r="M253" s="238"/>
      <c r="N253" s="238"/>
      <c r="O253" s="238"/>
      <c r="P253" s="253" t="s">
        <v>2778</v>
      </c>
      <c r="Q253" s="239" t="s">
        <v>658</v>
      </c>
      <c r="R253" s="243" t="s">
        <v>105</v>
      </c>
      <c r="S253" s="244"/>
      <c r="T253" s="244"/>
      <c r="U253" s="244"/>
      <c r="V253" s="244"/>
      <c r="W253" s="244"/>
      <c r="X253" s="244"/>
      <c r="Y253" s="244"/>
      <c r="Z253" s="244"/>
      <c r="AA253" s="244"/>
      <c r="AB253" s="244"/>
      <c r="AC253" s="244"/>
      <c r="AD253" s="244"/>
      <c r="AE253" s="244"/>
      <c r="AF253" s="244"/>
      <c r="AG253" s="244" t="s">
        <v>166</v>
      </c>
      <c r="AH253" s="244" t="s">
        <v>93</v>
      </c>
      <c r="AI253" s="244" t="s">
        <v>94</v>
      </c>
      <c r="AJ253" s="244"/>
      <c r="AK253" s="255" t="s">
        <v>2779</v>
      </c>
      <c r="AL253" s="244"/>
      <c r="AM253" s="244"/>
      <c r="AN253" s="244"/>
      <c r="AO253" s="244"/>
      <c r="AP253" s="244"/>
      <c r="AQ253" s="244"/>
      <c r="AR253" s="244"/>
      <c r="AS253" s="244"/>
      <c r="AT253" s="244"/>
      <c r="AU253" s="245">
        <f t="shared" si="19"/>
        <v>0</v>
      </c>
      <c r="AV253" s="244"/>
      <c r="AW253" s="244"/>
      <c r="AX253" s="244"/>
      <c r="AY253" s="244"/>
      <c r="AZ253" s="244"/>
      <c r="BA253" s="244"/>
      <c r="BB253" s="244"/>
      <c r="BC253" s="244"/>
      <c r="BD253" s="244"/>
      <c r="BE253" s="244"/>
      <c r="BF253" s="244"/>
      <c r="BG253" s="244"/>
    </row>
    <row r="254" spans="1:59" s="205" customFormat="1" ht="127.5" customHeight="1">
      <c r="A254" s="334" t="s">
        <v>172</v>
      </c>
      <c r="B254" s="255" t="s">
        <v>889</v>
      </c>
      <c r="C254" s="255" t="s">
        <v>2743</v>
      </c>
      <c r="D254" s="238" t="s">
        <v>654</v>
      </c>
      <c r="E254" s="238" t="str">
        <f t="shared" si="15"/>
        <v>Oficina Asesora Jurídica</v>
      </c>
      <c r="F254" s="238"/>
      <c r="G254" s="238" t="s">
        <v>560</v>
      </c>
      <c r="H254" s="238" t="s">
        <v>561</v>
      </c>
      <c r="I254" s="238"/>
      <c r="J254" s="238" t="s">
        <v>570</v>
      </c>
      <c r="K254" s="238"/>
      <c r="L254" s="238"/>
      <c r="M254" s="238"/>
      <c r="N254" s="238"/>
      <c r="O254" s="238"/>
      <c r="P254" s="253" t="s">
        <v>2780</v>
      </c>
      <c r="Q254" s="239" t="s">
        <v>659</v>
      </c>
      <c r="R254" s="243" t="s">
        <v>105</v>
      </c>
      <c r="S254" s="244"/>
      <c r="T254" s="244"/>
      <c r="U254" s="244"/>
      <c r="V254" s="244"/>
      <c r="W254" s="244"/>
      <c r="X254" s="244"/>
      <c r="Y254" s="244"/>
      <c r="Z254" s="244"/>
      <c r="AA254" s="244"/>
      <c r="AB254" s="244"/>
      <c r="AC254" s="244"/>
      <c r="AD254" s="244"/>
      <c r="AE254" s="244"/>
      <c r="AF254" s="244"/>
      <c r="AG254" s="244" t="s">
        <v>166</v>
      </c>
      <c r="AH254" s="244" t="s">
        <v>93</v>
      </c>
      <c r="AI254" s="244" t="s">
        <v>94</v>
      </c>
      <c r="AJ254" s="244"/>
      <c r="AK254" s="255" t="s">
        <v>2781</v>
      </c>
      <c r="AL254" s="244"/>
      <c r="AM254" s="244"/>
      <c r="AN254" s="244"/>
      <c r="AO254" s="244"/>
      <c r="AP254" s="244"/>
      <c r="AQ254" s="244"/>
      <c r="AR254" s="244"/>
      <c r="AS254" s="244"/>
      <c r="AT254" s="244"/>
      <c r="AU254" s="245">
        <f t="shared" si="19"/>
        <v>0</v>
      </c>
      <c r="AV254" s="244"/>
      <c r="AW254" s="244"/>
      <c r="AX254" s="244"/>
      <c r="AY254" s="244"/>
      <c r="AZ254" s="244"/>
      <c r="BA254" s="244"/>
      <c r="BB254" s="244"/>
      <c r="BC254" s="244"/>
      <c r="BD254" s="244"/>
      <c r="BE254" s="244"/>
      <c r="BF254" s="244"/>
      <c r="BG254" s="244"/>
    </row>
    <row r="255" spans="1:59" s="205" customFormat="1" ht="127.5" customHeight="1">
      <c r="A255" s="334" t="s">
        <v>172</v>
      </c>
      <c r="B255" s="255" t="s">
        <v>889</v>
      </c>
      <c r="C255" s="255" t="s">
        <v>2743</v>
      </c>
      <c r="D255" s="238" t="s">
        <v>654</v>
      </c>
      <c r="E255" s="238" t="str">
        <f t="shared" si="15"/>
        <v>Oficina Asesora Jurídica</v>
      </c>
      <c r="F255" s="238"/>
      <c r="G255" s="238" t="s">
        <v>560</v>
      </c>
      <c r="H255" s="238" t="s">
        <v>561</v>
      </c>
      <c r="I255" s="238"/>
      <c r="J255" s="238" t="s">
        <v>570</v>
      </c>
      <c r="K255" s="238"/>
      <c r="L255" s="238"/>
      <c r="M255" s="238"/>
      <c r="N255" s="238"/>
      <c r="O255" s="238"/>
      <c r="P255" s="253" t="s">
        <v>2782</v>
      </c>
      <c r="Q255" s="239" t="s">
        <v>660</v>
      </c>
      <c r="R255" s="243" t="s">
        <v>105</v>
      </c>
      <c r="S255" s="244"/>
      <c r="T255" s="244"/>
      <c r="U255" s="244"/>
      <c r="V255" s="244"/>
      <c r="W255" s="244"/>
      <c r="X255" s="244"/>
      <c r="Y255" s="244"/>
      <c r="Z255" s="244"/>
      <c r="AA255" s="244"/>
      <c r="AB255" s="244"/>
      <c r="AC255" s="244"/>
      <c r="AD255" s="244"/>
      <c r="AE255" s="244"/>
      <c r="AF255" s="244"/>
      <c r="AG255" s="244" t="s">
        <v>166</v>
      </c>
      <c r="AH255" s="244" t="s">
        <v>93</v>
      </c>
      <c r="AI255" s="244" t="s">
        <v>94</v>
      </c>
      <c r="AJ255" s="244"/>
      <c r="AK255" s="255" t="s">
        <v>2783</v>
      </c>
      <c r="AL255" s="244"/>
      <c r="AM255" s="244"/>
      <c r="AN255" s="244"/>
      <c r="AO255" s="244"/>
      <c r="AP255" s="244"/>
      <c r="AQ255" s="244"/>
      <c r="AR255" s="244"/>
      <c r="AS255" s="244"/>
      <c r="AT255" s="244"/>
      <c r="AU255" s="245">
        <f t="shared" si="19"/>
        <v>0</v>
      </c>
      <c r="AV255" s="244"/>
      <c r="AW255" s="244"/>
      <c r="AX255" s="244"/>
      <c r="AY255" s="244"/>
      <c r="AZ255" s="244"/>
      <c r="BA255" s="244"/>
      <c r="BB255" s="244"/>
      <c r="BC255" s="244"/>
      <c r="BD255" s="244"/>
      <c r="BE255" s="244"/>
      <c r="BF255" s="244"/>
      <c r="BG255" s="244"/>
    </row>
    <row r="256" spans="1:59" s="205" customFormat="1" ht="127.5" customHeight="1">
      <c r="A256" s="334" t="s">
        <v>172</v>
      </c>
      <c r="B256" s="255" t="s">
        <v>889</v>
      </c>
      <c r="C256" s="255" t="s">
        <v>2743</v>
      </c>
      <c r="D256" s="238" t="s">
        <v>654</v>
      </c>
      <c r="E256" s="238" t="str">
        <f t="shared" si="15"/>
        <v>Oficina Asesora Jurídica</v>
      </c>
      <c r="F256" s="238"/>
      <c r="G256" s="238" t="s">
        <v>560</v>
      </c>
      <c r="H256" s="238" t="s">
        <v>561</v>
      </c>
      <c r="I256" s="238"/>
      <c r="J256" s="238" t="s">
        <v>570</v>
      </c>
      <c r="K256" s="238"/>
      <c r="L256" s="238"/>
      <c r="M256" s="238"/>
      <c r="N256" s="238"/>
      <c r="O256" s="238"/>
      <c r="P256" s="253" t="s">
        <v>2784</v>
      </c>
      <c r="Q256" s="239" t="s">
        <v>661</v>
      </c>
      <c r="R256" s="243" t="s">
        <v>105</v>
      </c>
      <c r="S256" s="244"/>
      <c r="T256" s="244"/>
      <c r="U256" s="244"/>
      <c r="V256" s="244"/>
      <c r="W256" s="244"/>
      <c r="X256" s="244"/>
      <c r="Y256" s="244"/>
      <c r="Z256" s="244"/>
      <c r="AA256" s="244"/>
      <c r="AB256" s="244"/>
      <c r="AC256" s="244"/>
      <c r="AD256" s="244"/>
      <c r="AE256" s="244"/>
      <c r="AF256" s="244"/>
      <c r="AG256" s="244" t="s">
        <v>166</v>
      </c>
      <c r="AH256" s="244" t="s">
        <v>93</v>
      </c>
      <c r="AI256" s="244" t="s">
        <v>94</v>
      </c>
      <c r="AJ256" s="244"/>
      <c r="AK256" s="255" t="s">
        <v>2785</v>
      </c>
      <c r="AL256" s="244"/>
      <c r="AM256" s="244"/>
      <c r="AN256" s="244"/>
      <c r="AO256" s="244"/>
      <c r="AP256" s="244"/>
      <c r="AQ256" s="244"/>
      <c r="AR256" s="244"/>
      <c r="AS256" s="244"/>
      <c r="AT256" s="244"/>
      <c r="AU256" s="245">
        <f t="shared" si="19"/>
        <v>0</v>
      </c>
      <c r="AV256" s="244"/>
      <c r="AW256" s="244"/>
      <c r="AX256" s="244"/>
      <c r="AY256" s="244"/>
      <c r="AZ256" s="244"/>
      <c r="BA256" s="244"/>
      <c r="BB256" s="244"/>
      <c r="BC256" s="244"/>
      <c r="BD256" s="244"/>
      <c r="BE256" s="244"/>
      <c r="BF256" s="244"/>
      <c r="BG256" s="244"/>
    </row>
    <row r="257" spans="1:59" s="205" customFormat="1" ht="127.5" customHeight="1">
      <c r="A257" s="334" t="s">
        <v>172</v>
      </c>
      <c r="B257" s="255" t="s">
        <v>889</v>
      </c>
      <c r="C257" s="255" t="s">
        <v>2743</v>
      </c>
      <c r="D257" s="238" t="s">
        <v>654</v>
      </c>
      <c r="E257" s="238" t="str">
        <f t="shared" si="15"/>
        <v>Oficina Asesora Jurídica</v>
      </c>
      <c r="F257" s="238"/>
      <c r="G257" s="238" t="s">
        <v>560</v>
      </c>
      <c r="H257" s="238" t="s">
        <v>561</v>
      </c>
      <c r="I257" s="238"/>
      <c r="J257" s="238" t="s">
        <v>570</v>
      </c>
      <c r="K257" s="238"/>
      <c r="L257" s="238"/>
      <c r="M257" s="238"/>
      <c r="N257" s="238"/>
      <c r="O257" s="238"/>
      <c r="P257" s="253" t="s">
        <v>2786</v>
      </c>
      <c r="Q257" s="239" t="s">
        <v>662</v>
      </c>
      <c r="R257" s="243" t="s">
        <v>105</v>
      </c>
      <c r="S257" s="244"/>
      <c r="T257" s="244"/>
      <c r="U257" s="244"/>
      <c r="V257" s="244"/>
      <c r="W257" s="244"/>
      <c r="X257" s="244"/>
      <c r="Y257" s="244"/>
      <c r="Z257" s="244"/>
      <c r="AA257" s="244"/>
      <c r="AB257" s="244"/>
      <c r="AC257" s="244"/>
      <c r="AD257" s="244"/>
      <c r="AE257" s="244"/>
      <c r="AF257" s="244"/>
      <c r="AG257" s="244" t="s">
        <v>166</v>
      </c>
      <c r="AH257" s="244" t="s">
        <v>93</v>
      </c>
      <c r="AI257" s="244" t="s">
        <v>94</v>
      </c>
      <c r="AJ257" s="244"/>
      <c r="AK257" s="255" t="s">
        <v>2787</v>
      </c>
      <c r="AL257" s="244"/>
      <c r="AM257" s="244"/>
      <c r="AN257" s="244"/>
      <c r="AO257" s="244"/>
      <c r="AP257" s="244"/>
      <c r="AQ257" s="244"/>
      <c r="AR257" s="244"/>
      <c r="AS257" s="244"/>
      <c r="AT257" s="244"/>
      <c r="AU257" s="245">
        <f t="shared" si="19"/>
        <v>0</v>
      </c>
      <c r="AV257" s="244"/>
      <c r="AW257" s="244"/>
      <c r="AX257" s="244"/>
      <c r="AY257" s="244"/>
      <c r="AZ257" s="244"/>
      <c r="BA257" s="244"/>
      <c r="BB257" s="244"/>
      <c r="BC257" s="244"/>
      <c r="BD257" s="244"/>
      <c r="BE257" s="244"/>
      <c r="BF257" s="244"/>
      <c r="BG257" s="244"/>
    </row>
    <row r="258" spans="1:59" s="205" customFormat="1" ht="127.5" customHeight="1">
      <c r="A258" s="334" t="s">
        <v>172</v>
      </c>
      <c r="B258" s="255" t="s">
        <v>889</v>
      </c>
      <c r="C258" s="255" t="s">
        <v>2743</v>
      </c>
      <c r="D258" s="238" t="s">
        <v>654</v>
      </c>
      <c r="E258" s="238" t="str">
        <f t="shared" si="15"/>
        <v>Oficina Asesora Jurídica</v>
      </c>
      <c r="F258" s="238"/>
      <c r="G258" s="238" t="s">
        <v>560</v>
      </c>
      <c r="H258" s="238" t="s">
        <v>561</v>
      </c>
      <c r="I258" s="238"/>
      <c r="J258" s="238" t="s">
        <v>570</v>
      </c>
      <c r="K258" s="238"/>
      <c r="L258" s="238"/>
      <c r="M258" s="238"/>
      <c r="N258" s="238"/>
      <c r="O258" s="238"/>
      <c r="P258" s="253" t="s">
        <v>2788</v>
      </c>
      <c r="Q258" s="239" t="s">
        <v>663</v>
      </c>
      <c r="R258" s="243" t="s">
        <v>105</v>
      </c>
      <c r="S258" s="244"/>
      <c r="T258" s="244"/>
      <c r="U258" s="244"/>
      <c r="V258" s="244"/>
      <c r="W258" s="244"/>
      <c r="X258" s="244"/>
      <c r="Y258" s="244"/>
      <c r="Z258" s="244"/>
      <c r="AA258" s="244"/>
      <c r="AB258" s="244"/>
      <c r="AC258" s="244"/>
      <c r="AD258" s="244"/>
      <c r="AE258" s="244"/>
      <c r="AF258" s="244"/>
      <c r="AG258" s="244" t="s">
        <v>166</v>
      </c>
      <c r="AH258" s="244" t="s">
        <v>93</v>
      </c>
      <c r="AI258" s="244" t="s">
        <v>94</v>
      </c>
      <c r="AJ258" s="244"/>
      <c r="AK258" s="255" t="s">
        <v>2789</v>
      </c>
      <c r="AL258" s="244"/>
      <c r="AM258" s="244"/>
      <c r="AN258" s="244"/>
      <c r="AO258" s="244"/>
      <c r="AP258" s="244"/>
      <c r="AQ258" s="244"/>
      <c r="AR258" s="244"/>
      <c r="AS258" s="244"/>
      <c r="AT258" s="244"/>
      <c r="AU258" s="245">
        <f t="shared" si="19"/>
        <v>0</v>
      </c>
      <c r="AV258" s="244"/>
      <c r="AW258" s="244"/>
      <c r="AX258" s="244"/>
      <c r="AY258" s="244"/>
      <c r="AZ258" s="244"/>
      <c r="BA258" s="244"/>
      <c r="BB258" s="244"/>
      <c r="BC258" s="244"/>
      <c r="BD258" s="244"/>
      <c r="BE258" s="244"/>
      <c r="BF258" s="244"/>
      <c r="BG258" s="244"/>
    </row>
    <row r="259" spans="1:59" s="205" customFormat="1" ht="127.5" customHeight="1">
      <c r="A259" s="334" t="s">
        <v>172</v>
      </c>
      <c r="B259" s="255" t="s">
        <v>889</v>
      </c>
      <c r="C259" s="255" t="s">
        <v>2743</v>
      </c>
      <c r="D259" s="238" t="s">
        <v>654</v>
      </c>
      <c r="E259" s="238" t="str">
        <f t="shared" si="15"/>
        <v>Oficina Asesora Jurídica</v>
      </c>
      <c r="F259" s="238"/>
      <c r="G259" s="238" t="s">
        <v>560</v>
      </c>
      <c r="H259" s="238" t="s">
        <v>561</v>
      </c>
      <c r="I259" s="238"/>
      <c r="J259" s="238" t="s">
        <v>570</v>
      </c>
      <c r="K259" s="238"/>
      <c r="L259" s="238"/>
      <c r="M259" s="238"/>
      <c r="N259" s="238"/>
      <c r="O259" s="238"/>
      <c r="P259" s="253" t="s">
        <v>2790</v>
      </c>
      <c r="Q259" s="239" t="s">
        <v>664</v>
      </c>
      <c r="R259" s="243" t="s">
        <v>105</v>
      </c>
      <c r="S259" s="244"/>
      <c r="T259" s="244"/>
      <c r="U259" s="244"/>
      <c r="V259" s="244"/>
      <c r="W259" s="244"/>
      <c r="X259" s="244"/>
      <c r="Y259" s="244"/>
      <c r="Z259" s="244"/>
      <c r="AA259" s="244"/>
      <c r="AB259" s="244"/>
      <c r="AC259" s="244"/>
      <c r="AD259" s="244"/>
      <c r="AE259" s="244"/>
      <c r="AF259" s="244"/>
      <c r="AG259" s="244" t="s">
        <v>166</v>
      </c>
      <c r="AH259" s="244" t="s">
        <v>93</v>
      </c>
      <c r="AI259" s="244" t="s">
        <v>94</v>
      </c>
      <c r="AJ259" s="244"/>
      <c r="AK259" s="255" t="s">
        <v>2791</v>
      </c>
      <c r="AL259" s="244"/>
      <c r="AM259" s="244"/>
      <c r="AN259" s="244"/>
      <c r="AO259" s="244"/>
      <c r="AP259" s="244"/>
      <c r="AQ259" s="244"/>
      <c r="AR259" s="244"/>
      <c r="AS259" s="244"/>
      <c r="AT259" s="244"/>
      <c r="AU259" s="245">
        <f t="shared" si="19"/>
        <v>0</v>
      </c>
      <c r="AV259" s="244"/>
      <c r="AW259" s="244"/>
      <c r="AX259" s="244"/>
      <c r="AY259" s="244"/>
      <c r="AZ259" s="244"/>
      <c r="BA259" s="244"/>
      <c r="BB259" s="244"/>
      <c r="BC259" s="244"/>
      <c r="BD259" s="244"/>
      <c r="BE259" s="244"/>
      <c r="BF259" s="244"/>
      <c r="BG259" s="244"/>
    </row>
    <row r="260" spans="1:59" s="205" customFormat="1" ht="127.5" customHeight="1">
      <c r="A260" s="334" t="s">
        <v>172</v>
      </c>
      <c r="B260" s="255" t="s">
        <v>889</v>
      </c>
      <c r="C260" s="255" t="s">
        <v>2743</v>
      </c>
      <c r="D260" s="238" t="s">
        <v>654</v>
      </c>
      <c r="E260" s="238" t="str">
        <f t="shared" si="15"/>
        <v>Oficina Asesora Jurídica</v>
      </c>
      <c r="F260" s="238"/>
      <c r="G260" s="238" t="s">
        <v>560</v>
      </c>
      <c r="H260" s="238" t="s">
        <v>561</v>
      </c>
      <c r="I260" s="238"/>
      <c r="J260" s="238" t="s">
        <v>570</v>
      </c>
      <c r="K260" s="238"/>
      <c r="L260" s="238"/>
      <c r="M260" s="238"/>
      <c r="N260" s="238"/>
      <c r="O260" s="238"/>
      <c r="P260" s="253" t="s">
        <v>2792</v>
      </c>
      <c r="Q260" s="239" t="s">
        <v>665</v>
      </c>
      <c r="R260" s="243" t="s">
        <v>105</v>
      </c>
      <c r="S260" s="244"/>
      <c r="T260" s="244"/>
      <c r="U260" s="244"/>
      <c r="V260" s="244"/>
      <c r="W260" s="244"/>
      <c r="X260" s="244"/>
      <c r="Y260" s="244"/>
      <c r="Z260" s="244"/>
      <c r="AA260" s="244"/>
      <c r="AB260" s="244"/>
      <c r="AC260" s="244"/>
      <c r="AD260" s="244"/>
      <c r="AE260" s="244"/>
      <c r="AF260" s="244"/>
      <c r="AG260" s="244" t="s">
        <v>166</v>
      </c>
      <c r="AH260" s="244" t="s">
        <v>93</v>
      </c>
      <c r="AI260" s="244" t="s">
        <v>94</v>
      </c>
      <c r="AJ260" s="244"/>
      <c r="AK260" s="255" t="s">
        <v>2793</v>
      </c>
      <c r="AL260" s="244"/>
      <c r="AM260" s="244"/>
      <c r="AN260" s="244"/>
      <c r="AO260" s="244"/>
      <c r="AP260" s="244"/>
      <c r="AQ260" s="244"/>
      <c r="AR260" s="244"/>
      <c r="AS260" s="244"/>
      <c r="AT260" s="244"/>
      <c r="AU260" s="245">
        <f t="shared" si="19"/>
        <v>0</v>
      </c>
      <c r="AV260" s="244"/>
      <c r="AW260" s="244"/>
      <c r="AX260" s="244"/>
      <c r="AY260" s="244"/>
      <c r="AZ260" s="244"/>
      <c r="BA260" s="244"/>
      <c r="BB260" s="244"/>
      <c r="BC260" s="244"/>
      <c r="BD260" s="244"/>
      <c r="BE260" s="244"/>
      <c r="BF260" s="244"/>
      <c r="BG260" s="244"/>
    </row>
    <row r="261" spans="1:59" s="205" customFormat="1" ht="127.5" customHeight="1">
      <c r="A261" s="334" t="s">
        <v>172</v>
      </c>
      <c r="B261" s="255" t="s">
        <v>889</v>
      </c>
      <c r="C261" s="255" t="s">
        <v>2743</v>
      </c>
      <c r="D261" s="238" t="s">
        <v>654</v>
      </c>
      <c r="E261" s="238" t="str">
        <f t="shared" si="15"/>
        <v>Oficina Asesora Jurídica</v>
      </c>
      <c r="F261" s="238"/>
      <c r="G261" s="238" t="s">
        <v>560</v>
      </c>
      <c r="H261" s="238" t="s">
        <v>561</v>
      </c>
      <c r="I261" s="238"/>
      <c r="J261" s="238" t="s">
        <v>570</v>
      </c>
      <c r="K261" s="238"/>
      <c r="L261" s="238"/>
      <c r="M261" s="238"/>
      <c r="N261" s="238"/>
      <c r="O261" s="238"/>
      <c r="P261" s="253" t="s">
        <v>2794</v>
      </c>
      <c r="Q261" s="239" t="s">
        <v>666</v>
      </c>
      <c r="R261" s="243" t="s">
        <v>105</v>
      </c>
      <c r="S261" s="244"/>
      <c r="T261" s="244"/>
      <c r="U261" s="244"/>
      <c r="V261" s="244"/>
      <c r="W261" s="244"/>
      <c r="X261" s="244"/>
      <c r="Y261" s="244"/>
      <c r="Z261" s="244"/>
      <c r="AA261" s="244"/>
      <c r="AB261" s="244"/>
      <c r="AC261" s="244"/>
      <c r="AD261" s="244"/>
      <c r="AE261" s="244"/>
      <c r="AF261" s="244"/>
      <c r="AG261" s="244" t="s">
        <v>166</v>
      </c>
      <c r="AH261" s="244" t="s">
        <v>93</v>
      </c>
      <c r="AI261" s="244" t="s">
        <v>94</v>
      </c>
      <c r="AJ261" s="244"/>
      <c r="AK261" s="255" t="s">
        <v>2795</v>
      </c>
      <c r="AL261" s="244"/>
      <c r="AM261" s="244"/>
      <c r="AN261" s="244"/>
      <c r="AO261" s="244"/>
      <c r="AP261" s="244"/>
      <c r="AQ261" s="244"/>
      <c r="AR261" s="244"/>
      <c r="AS261" s="244"/>
      <c r="AT261" s="244"/>
      <c r="AU261" s="245">
        <f t="shared" si="19"/>
        <v>0</v>
      </c>
      <c r="AV261" s="244"/>
      <c r="AW261" s="244"/>
      <c r="AX261" s="244"/>
      <c r="AY261" s="244"/>
      <c r="AZ261" s="244"/>
      <c r="BA261" s="244"/>
      <c r="BB261" s="244"/>
      <c r="BC261" s="244"/>
      <c r="BD261" s="244"/>
      <c r="BE261" s="244"/>
      <c r="BF261" s="244"/>
      <c r="BG261" s="244"/>
    </row>
    <row r="262" spans="1:59" s="205" customFormat="1" ht="127.5" customHeight="1">
      <c r="A262" s="334" t="s">
        <v>172</v>
      </c>
      <c r="B262" s="255" t="s">
        <v>889</v>
      </c>
      <c r="C262" s="255" t="s">
        <v>2743</v>
      </c>
      <c r="D262" s="238" t="s">
        <v>654</v>
      </c>
      <c r="E262" s="238" t="str">
        <f t="shared" si="15"/>
        <v>Oficina Asesora Jurídica</v>
      </c>
      <c r="F262" s="238"/>
      <c r="G262" s="238" t="s">
        <v>560</v>
      </c>
      <c r="H262" s="238" t="s">
        <v>561</v>
      </c>
      <c r="I262" s="238"/>
      <c r="J262" s="238" t="s">
        <v>570</v>
      </c>
      <c r="K262" s="238"/>
      <c r="L262" s="238"/>
      <c r="M262" s="238"/>
      <c r="N262" s="238"/>
      <c r="O262" s="238"/>
      <c r="P262" s="253" t="s">
        <v>2796</v>
      </c>
      <c r="Q262" s="239" t="s">
        <v>667</v>
      </c>
      <c r="R262" s="243" t="s">
        <v>105</v>
      </c>
      <c r="S262" s="244"/>
      <c r="T262" s="244"/>
      <c r="U262" s="244"/>
      <c r="V262" s="244"/>
      <c r="W262" s="244"/>
      <c r="X262" s="244"/>
      <c r="Y262" s="244"/>
      <c r="Z262" s="244"/>
      <c r="AA262" s="244"/>
      <c r="AB262" s="244"/>
      <c r="AC262" s="244"/>
      <c r="AD262" s="244"/>
      <c r="AE262" s="244"/>
      <c r="AF262" s="244"/>
      <c r="AG262" s="244" t="s">
        <v>166</v>
      </c>
      <c r="AH262" s="244" t="s">
        <v>93</v>
      </c>
      <c r="AI262" s="244" t="s">
        <v>94</v>
      </c>
      <c r="AJ262" s="244"/>
      <c r="AK262" s="255" t="s">
        <v>2797</v>
      </c>
      <c r="AL262" s="244"/>
      <c r="AM262" s="244"/>
      <c r="AN262" s="244"/>
      <c r="AO262" s="244"/>
      <c r="AP262" s="244"/>
      <c r="AQ262" s="244"/>
      <c r="AR262" s="244"/>
      <c r="AS262" s="244"/>
      <c r="AT262" s="244"/>
      <c r="AU262" s="245">
        <f t="shared" si="19"/>
        <v>0</v>
      </c>
      <c r="AV262" s="244"/>
      <c r="AW262" s="244"/>
      <c r="AX262" s="244"/>
      <c r="AY262" s="244"/>
      <c r="AZ262" s="244"/>
      <c r="BA262" s="244"/>
      <c r="BB262" s="244"/>
      <c r="BC262" s="244"/>
      <c r="BD262" s="244"/>
      <c r="BE262" s="244"/>
      <c r="BF262" s="244"/>
      <c r="BG262" s="244"/>
    </row>
    <row r="263" spans="1:59" s="205" customFormat="1" ht="127.5" customHeight="1">
      <c r="A263" s="334" t="s">
        <v>172</v>
      </c>
      <c r="B263" s="255" t="s">
        <v>889</v>
      </c>
      <c r="C263" s="255" t="s">
        <v>2743</v>
      </c>
      <c r="D263" s="238" t="s">
        <v>654</v>
      </c>
      <c r="E263" s="238" t="str">
        <f t="shared" si="15"/>
        <v>Oficina Asesora Jurídica</v>
      </c>
      <c r="F263" s="238"/>
      <c r="G263" s="238" t="s">
        <v>560</v>
      </c>
      <c r="H263" s="238" t="s">
        <v>561</v>
      </c>
      <c r="I263" s="238"/>
      <c r="J263" s="238" t="s">
        <v>570</v>
      </c>
      <c r="K263" s="238"/>
      <c r="L263" s="238"/>
      <c r="M263" s="238"/>
      <c r="N263" s="238"/>
      <c r="O263" s="238"/>
      <c r="P263" s="253" t="s">
        <v>2798</v>
      </c>
      <c r="Q263" s="239" t="s">
        <v>668</v>
      </c>
      <c r="R263" s="243" t="s">
        <v>105</v>
      </c>
      <c r="S263" s="244"/>
      <c r="T263" s="244"/>
      <c r="U263" s="244"/>
      <c r="V263" s="244"/>
      <c r="W263" s="244"/>
      <c r="X263" s="244"/>
      <c r="Y263" s="244"/>
      <c r="Z263" s="244"/>
      <c r="AA263" s="244"/>
      <c r="AB263" s="244"/>
      <c r="AC263" s="244"/>
      <c r="AD263" s="244"/>
      <c r="AE263" s="244"/>
      <c r="AF263" s="244"/>
      <c r="AG263" s="244" t="s">
        <v>166</v>
      </c>
      <c r="AH263" s="244" t="s">
        <v>93</v>
      </c>
      <c r="AI263" s="244" t="s">
        <v>94</v>
      </c>
      <c r="AJ263" s="244"/>
      <c r="AK263" s="255" t="s">
        <v>2799</v>
      </c>
      <c r="AL263" s="244"/>
      <c r="AM263" s="244"/>
      <c r="AN263" s="244"/>
      <c r="AO263" s="244"/>
      <c r="AP263" s="244"/>
      <c r="AQ263" s="244"/>
      <c r="AR263" s="244"/>
      <c r="AS263" s="244"/>
      <c r="AT263" s="244"/>
      <c r="AU263" s="245">
        <f t="shared" si="19"/>
        <v>0</v>
      </c>
      <c r="AV263" s="244"/>
      <c r="AW263" s="244"/>
      <c r="AX263" s="244"/>
      <c r="AY263" s="244"/>
      <c r="AZ263" s="244"/>
      <c r="BA263" s="244"/>
      <c r="BB263" s="244"/>
      <c r="BC263" s="244"/>
      <c r="BD263" s="244"/>
      <c r="BE263" s="244"/>
      <c r="BF263" s="244"/>
      <c r="BG263" s="244"/>
    </row>
    <row r="264" spans="1:59" s="205" customFormat="1" ht="127.5" customHeight="1">
      <c r="A264" s="334" t="s">
        <v>172</v>
      </c>
      <c r="B264" s="255" t="s">
        <v>889</v>
      </c>
      <c r="C264" s="255" t="s">
        <v>2743</v>
      </c>
      <c r="D264" s="238" t="s">
        <v>654</v>
      </c>
      <c r="E264" s="238" t="str">
        <f t="shared" si="15"/>
        <v>Oficina Asesora Jurídica</v>
      </c>
      <c r="F264" s="238"/>
      <c r="G264" s="238" t="s">
        <v>560</v>
      </c>
      <c r="H264" s="238" t="s">
        <v>561</v>
      </c>
      <c r="I264" s="238"/>
      <c r="J264" s="238" t="s">
        <v>570</v>
      </c>
      <c r="K264" s="238"/>
      <c r="L264" s="238"/>
      <c r="M264" s="238"/>
      <c r="N264" s="238"/>
      <c r="O264" s="238"/>
      <c r="P264" s="253" t="s">
        <v>2800</v>
      </c>
      <c r="Q264" s="239" t="s">
        <v>669</v>
      </c>
      <c r="R264" s="243" t="s">
        <v>105</v>
      </c>
      <c r="S264" s="244"/>
      <c r="T264" s="244"/>
      <c r="U264" s="244"/>
      <c r="V264" s="244"/>
      <c r="W264" s="244"/>
      <c r="X264" s="244"/>
      <c r="Y264" s="244"/>
      <c r="Z264" s="244"/>
      <c r="AA264" s="244"/>
      <c r="AB264" s="244"/>
      <c r="AC264" s="244"/>
      <c r="AD264" s="244"/>
      <c r="AE264" s="244"/>
      <c r="AF264" s="244"/>
      <c r="AG264" s="244" t="s">
        <v>166</v>
      </c>
      <c r="AH264" s="244" t="s">
        <v>93</v>
      </c>
      <c r="AI264" s="244" t="s">
        <v>94</v>
      </c>
      <c r="AJ264" s="244"/>
      <c r="AK264" s="255" t="s">
        <v>2801</v>
      </c>
      <c r="AL264" s="244"/>
      <c r="AM264" s="244"/>
      <c r="AN264" s="244"/>
      <c r="AO264" s="244"/>
      <c r="AP264" s="244"/>
      <c r="AQ264" s="244"/>
      <c r="AR264" s="244"/>
      <c r="AS264" s="244"/>
      <c r="AT264" s="244"/>
      <c r="AU264" s="245">
        <f t="shared" si="19"/>
        <v>0</v>
      </c>
      <c r="AV264" s="244"/>
      <c r="AW264" s="244"/>
      <c r="AX264" s="244"/>
      <c r="AY264" s="244"/>
      <c r="AZ264" s="244"/>
      <c r="BA264" s="244"/>
      <c r="BB264" s="244"/>
      <c r="BC264" s="244"/>
      <c r="BD264" s="244"/>
      <c r="BE264" s="244"/>
      <c r="BF264" s="244"/>
      <c r="BG264" s="244"/>
    </row>
    <row r="265" spans="1:59" s="205" customFormat="1" ht="127.5" customHeight="1">
      <c r="A265" s="334" t="s">
        <v>172</v>
      </c>
      <c r="B265" s="255" t="s">
        <v>889</v>
      </c>
      <c r="C265" s="255" t="s">
        <v>2743</v>
      </c>
      <c r="D265" s="238" t="s">
        <v>654</v>
      </c>
      <c r="E265" s="238" t="str">
        <f t="shared" si="15"/>
        <v>Oficina Asesora Jurídica</v>
      </c>
      <c r="F265" s="238"/>
      <c r="G265" s="238" t="s">
        <v>560</v>
      </c>
      <c r="H265" s="238" t="s">
        <v>561</v>
      </c>
      <c r="I265" s="238"/>
      <c r="J265" s="238" t="s">
        <v>570</v>
      </c>
      <c r="K265" s="238"/>
      <c r="L265" s="238"/>
      <c r="M265" s="238"/>
      <c r="N265" s="238"/>
      <c r="O265" s="238"/>
      <c r="P265" s="253" t="s">
        <v>2802</v>
      </c>
      <c r="Q265" s="239" t="s">
        <v>670</v>
      </c>
      <c r="R265" s="243" t="s">
        <v>105</v>
      </c>
      <c r="S265" s="244"/>
      <c r="T265" s="244"/>
      <c r="U265" s="244"/>
      <c r="V265" s="244"/>
      <c r="W265" s="244"/>
      <c r="X265" s="244"/>
      <c r="Y265" s="244"/>
      <c r="Z265" s="244"/>
      <c r="AA265" s="244"/>
      <c r="AB265" s="244"/>
      <c r="AC265" s="244"/>
      <c r="AD265" s="244"/>
      <c r="AE265" s="244"/>
      <c r="AF265" s="244"/>
      <c r="AG265" s="244" t="s">
        <v>166</v>
      </c>
      <c r="AH265" s="243" t="s">
        <v>100</v>
      </c>
      <c r="AI265" s="244" t="s">
        <v>94</v>
      </c>
      <c r="AJ265" s="244"/>
      <c r="AK265" s="255" t="s">
        <v>2803</v>
      </c>
      <c r="AL265" s="244"/>
      <c r="AM265" s="244"/>
      <c r="AN265" s="244"/>
      <c r="AO265" s="244"/>
      <c r="AP265" s="244"/>
      <c r="AQ265" s="244"/>
      <c r="AR265" s="244"/>
      <c r="AS265" s="244"/>
      <c r="AT265" s="244"/>
      <c r="AU265" s="245">
        <f t="shared" si="19"/>
        <v>0</v>
      </c>
      <c r="AV265" s="244"/>
      <c r="AW265" s="244"/>
      <c r="AX265" s="244"/>
      <c r="AY265" s="244"/>
      <c r="AZ265" s="244"/>
      <c r="BA265" s="244"/>
      <c r="BB265" s="244"/>
      <c r="BC265" s="244"/>
      <c r="BD265" s="244"/>
      <c r="BE265" s="244"/>
      <c r="BF265" s="244"/>
      <c r="BG265" s="244"/>
    </row>
    <row r="266" spans="1:59" s="205" customFormat="1" ht="127.5" customHeight="1">
      <c r="A266" s="334" t="s">
        <v>172</v>
      </c>
      <c r="B266" s="255" t="s">
        <v>889</v>
      </c>
      <c r="C266" s="255" t="s">
        <v>2743</v>
      </c>
      <c r="D266" s="238" t="s">
        <v>654</v>
      </c>
      <c r="E266" s="238" t="str">
        <f t="shared" si="15"/>
        <v>Oficina Asesora Jurídica</v>
      </c>
      <c r="F266" s="238"/>
      <c r="G266" s="238" t="s">
        <v>560</v>
      </c>
      <c r="H266" s="238" t="s">
        <v>561</v>
      </c>
      <c r="I266" s="238"/>
      <c r="J266" s="238" t="s">
        <v>570</v>
      </c>
      <c r="K266" s="238"/>
      <c r="L266" s="238"/>
      <c r="M266" s="238"/>
      <c r="N266" s="238"/>
      <c r="O266" s="238"/>
      <c r="P266" s="253" t="s">
        <v>2804</v>
      </c>
      <c r="Q266" s="239" t="s">
        <v>671</v>
      </c>
      <c r="R266" s="243" t="s">
        <v>105</v>
      </c>
      <c r="S266" s="244"/>
      <c r="T266" s="244"/>
      <c r="U266" s="244"/>
      <c r="V266" s="244"/>
      <c r="W266" s="244"/>
      <c r="X266" s="244"/>
      <c r="Y266" s="244"/>
      <c r="Z266" s="244"/>
      <c r="AA266" s="244"/>
      <c r="AB266" s="244"/>
      <c r="AC266" s="244"/>
      <c r="AD266" s="244"/>
      <c r="AE266" s="244"/>
      <c r="AF266" s="244"/>
      <c r="AG266" s="244" t="s">
        <v>166</v>
      </c>
      <c r="AH266" s="243" t="s">
        <v>100</v>
      </c>
      <c r="AI266" s="244" t="s">
        <v>94</v>
      </c>
      <c r="AJ266" s="244"/>
      <c r="AK266" s="255" t="s">
        <v>2805</v>
      </c>
      <c r="AL266" s="244"/>
      <c r="AM266" s="244"/>
      <c r="AN266" s="244"/>
      <c r="AO266" s="244"/>
      <c r="AP266" s="244"/>
      <c r="AQ266" s="244"/>
      <c r="AR266" s="244"/>
      <c r="AS266" s="244"/>
      <c r="AT266" s="244"/>
      <c r="AU266" s="245">
        <f t="shared" si="19"/>
        <v>0</v>
      </c>
      <c r="AV266" s="244"/>
      <c r="AW266" s="244"/>
      <c r="AX266" s="244"/>
      <c r="AY266" s="244"/>
      <c r="AZ266" s="244"/>
      <c r="BA266" s="244"/>
      <c r="BB266" s="244"/>
      <c r="BC266" s="244"/>
      <c r="BD266" s="244"/>
      <c r="BE266" s="244"/>
      <c r="BF266" s="244"/>
      <c r="BG266" s="244"/>
    </row>
    <row r="267" spans="1:59" s="205" customFormat="1" ht="127.5" customHeight="1">
      <c r="A267" s="334" t="s">
        <v>172</v>
      </c>
      <c r="B267" s="255" t="s">
        <v>889</v>
      </c>
      <c r="C267" s="255" t="s">
        <v>2743</v>
      </c>
      <c r="D267" s="238" t="s">
        <v>654</v>
      </c>
      <c r="E267" s="238" t="str">
        <f t="shared" si="15"/>
        <v>Oficina Asesora Jurídica</v>
      </c>
      <c r="F267" s="238"/>
      <c r="G267" s="238" t="s">
        <v>560</v>
      </c>
      <c r="H267" s="238" t="s">
        <v>561</v>
      </c>
      <c r="I267" s="238"/>
      <c r="J267" s="238" t="s">
        <v>570</v>
      </c>
      <c r="K267" s="238"/>
      <c r="L267" s="238"/>
      <c r="M267" s="238"/>
      <c r="N267" s="238"/>
      <c r="O267" s="238"/>
      <c r="P267" s="253" t="s">
        <v>2806</v>
      </c>
      <c r="Q267" s="239" t="s">
        <v>672</v>
      </c>
      <c r="R267" s="243" t="s">
        <v>105</v>
      </c>
      <c r="S267" s="244"/>
      <c r="T267" s="244"/>
      <c r="U267" s="244"/>
      <c r="V267" s="244"/>
      <c r="W267" s="244"/>
      <c r="X267" s="244"/>
      <c r="Y267" s="244"/>
      <c r="Z267" s="244"/>
      <c r="AA267" s="244"/>
      <c r="AB267" s="244"/>
      <c r="AC267" s="244"/>
      <c r="AD267" s="244"/>
      <c r="AE267" s="244"/>
      <c r="AF267" s="244"/>
      <c r="AG267" s="244" t="s">
        <v>166</v>
      </c>
      <c r="AH267" s="243" t="s">
        <v>100</v>
      </c>
      <c r="AI267" s="244" t="s">
        <v>94</v>
      </c>
      <c r="AJ267" s="244"/>
      <c r="AK267" s="255" t="s">
        <v>2807</v>
      </c>
      <c r="AL267" s="244"/>
      <c r="AM267" s="244"/>
      <c r="AN267" s="244"/>
      <c r="AO267" s="244"/>
      <c r="AP267" s="244"/>
      <c r="AQ267" s="244"/>
      <c r="AR267" s="244"/>
      <c r="AS267" s="244"/>
      <c r="AT267" s="244"/>
      <c r="AU267" s="245">
        <f t="shared" si="19"/>
        <v>0</v>
      </c>
      <c r="AV267" s="244"/>
      <c r="AW267" s="244"/>
      <c r="AX267" s="244"/>
      <c r="AY267" s="244"/>
      <c r="AZ267" s="244"/>
      <c r="BA267" s="244"/>
      <c r="BB267" s="244"/>
      <c r="BC267" s="244"/>
      <c r="BD267" s="244"/>
      <c r="BE267" s="244"/>
      <c r="BF267" s="244"/>
      <c r="BG267" s="244"/>
    </row>
    <row r="268" spans="1:59" s="205" customFormat="1" ht="127.5" customHeight="1">
      <c r="A268" s="334" t="s">
        <v>172</v>
      </c>
      <c r="B268" s="255" t="s">
        <v>889</v>
      </c>
      <c r="C268" s="255" t="s">
        <v>2743</v>
      </c>
      <c r="D268" s="238" t="s">
        <v>654</v>
      </c>
      <c r="E268" s="238" t="str">
        <f t="shared" si="15"/>
        <v>Oficina Asesora Jurídica</v>
      </c>
      <c r="F268" s="238"/>
      <c r="G268" s="238" t="s">
        <v>560</v>
      </c>
      <c r="H268" s="238" t="s">
        <v>561</v>
      </c>
      <c r="I268" s="238"/>
      <c r="J268" s="238" t="s">
        <v>570</v>
      </c>
      <c r="K268" s="238"/>
      <c r="L268" s="238"/>
      <c r="M268" s="238"/>
      <c r="N268" s="238"/>
      <c r="O268" s="238"/>
      <c r="P268" s="253" t="s">
        <v>2808</v>
      </c>
      <c r="Q268" s="239" t="s">
        <v>673</v>
      </c>
      <c r="R268" s="243" t="s">
        <v>105</v>
      </c>
      <c r="S268" s="244"/>
      <c r="T268" s="244"/>
      <c r="U268" s="244"/>
      <c r="V268" s="244"/>
      <c r="W268" s="244"/>
      <c r="X268" s="244"/>
      <c r="Y268" s="244"/>
      <c r="Z268" s="244"/>
      <c r="AA268" s="244"/>
      <c r="AB268" s="244"/>
      <c r="AC268" s="244"/>
      <c r="AD268" s="244"/>
      <c r="AE268" s="244"/>
      <c r="AF268" s="244"/>
      <c r="AG268" s="244"/>
      <c r="AH268" s="244"/>
      <c r="AI268" s="244"/>
      <c r="AJ268" s="244"/>
      <c r="AK268" s="255"/>
      <c r="AL268" s="244"/>
      <c r="AM268" s="244"/>
      <c r="AN268" s="244"/>
      <c r="AO268" s="244"/>
      <c r="AP268" s="244"/>
      <c r="AQ268" s="244"/>
      <c r="AR268" s="244"/>
      <c r="AS268" s="244"/>
      <c r="AT268" s="244"/>
      <c r="AU268" s="245">
        <f t="shared" si="19"/>
        <v>0</v>
      </c>
      <c r="AV268" s="244"/>
      <c r="AW268" s="244"/>
      <c r="AX268" s="244"/>
      <c r="AY268" s="244"/>
      <c r="AZ268" s="244"/>
      <c r="BA268" s="244"/>
      <c r="BB268" s="244"/>
      <c r="BC268" s="244"/>
      <c r="BD268" s="244"/>
      <c r="BE268" s="244"/>
      <c r="BF268" s="244"/>
      <c r="BG268" s="244"/>
    </row>
    <row r="269" spans="1:59" s="205" customFormat="1" ht="127.5" customHeight="1">
      <c r="A269" s="334" t="s">
        <v>172</v>
      </c>
      <c r="B269" s="255" t="s">
        <v>889</v>
      </c>
      <c r="C269" s="255" t="s">
        <v>2743</v>
      </c>
      <c r="D269" s="238" t="s">
        <v>654</v>
      </c>
      <c r="E269" s="238" t="str">
        <f t="shared" si="15"/>
        <v>Oficina Asesora Jurídica</v>
      </c>
      <c r="F269" s="238"/>
      <c r="G269" s="238" t="s">
        <v>560</v>
      </c>
      <c r="H269" s="238" t="s">
        <v>561</v>
      </c>
      <c r="I269" s="238"/>
      <c r="J269" s="238" t="s">
        <v>570</v>
      </c>
      <c r="K269" s="238"/>
      <c r="L269" s="238"/>
      <c r="M269" s="238"/>
      <c r="N269" s="238"/>
      <c r="O269" s="238"/>
      <c r="P269" s="253" t="s">
        <v>2809</v>
      </c>
      <c r="Q269" s="239" t="s">
        <v>674</v>
      </c>
      <c r="R269" s="243" t="s">
        <v>105</v>
      </c>
      <c r="S269" s="244"/>
      <c r="T269" s="244"/>
      <c r="U269" s="244"/>
      <c r="V269" s="244"/>
      <c r="W269" s="244"/>
      <c r="X269" s="244"/>
      <c r="Y269" s="244"/>
      <c r="Z269" s="244"/>
      <c r="AA269" s="244"/>
      <c r="AB269" s="244"/>
      <c r="AC269" s="244"/>
      <c r="AD269" s="244"/>
      <c r="AE269" s="244"/>
      <c r="AF269" s="244"/>
      <c r="AG269" s="244"/>
      <c r="AH269" s="244"/>
      <c r="AI269" s="244"/>
      <c r="AJ269" s="244"/>
      <c r="AK269" s="255"/>
      <c r="AL269" s="244"/>
      <c r="AM269" s="244"/>
      <c r="AN269" s="244"/>
      <c r="AO269" s="244"/>
      <c r="AP269" s="244"/>
      <c r="AQ269" s="244"/>
      <c r="AR269" s="244"/>
      <c r="AS269" s="244"/>
      <c r="AT269" s="244"/>
      <c r="AU269" s="245">
        <f t="shared" si="19"/>
        <v>0</v>
      </c>
      <c r="AV269" s="244"/>
      <c r="AW269" s="244"/>
      <c r="AX269" s="244"/>
      <c r="AY269" s="244"/>
      <c r="AZ269" s="244"/>
      <c r="BA269" s="244"/>
      <c r="BB269" s="244"/>
      <c r="BC269" s="244"/>
      <c r="BD269" s="244"/>
      <c r="BE269" s="244"/>
      <c r="BF269" s="244"/>
      <c r="BG269" s="244"/>
    </row>
    <row r="270" spans="1:59" s="205" customFormat="1" ht="127.5" customHeight="1">
      <c r="A270" s="334" t="s">
        <v>172</v>
      </c>
      <c r="B270" s="255" t="s">
        <v>889</v>
      </c>
      <c r="C270" s="255" t="s">
        <v>2743</v>
      </c>
      <c r="D270" s="238" t="s">
        <v>654</v>
      </c>
      <c r="E270" s="238" t="str">
        <f t="shared" si="15"/>
        <v>Oficina Asesora Jurídica</v>
      </c>
      <c r="F270" s="238"/>
      <c r="G270" s="238" t="s">
        <v>560</v>
      </c>
      <c r="H270" s="238" t="s">
        <v>561</v>
      </c>
      <c r="I270" s="238"/>
      <c r="J270" s="238" t="s">
        <v>570</v>
      </c>
      <c r="K270" s="238"/>
      <c r="L270" s="238"/>
      <c r="M270" s="238"/>
      <c r="N270" s="238"/>
      <c r="O270" s="238"/>
      <c r="P270" s="253" t="s">
        <v>2810</v>
      </c>
      <c r="Q270" s="239" t="s">
        <v>675</v>
      </c>
      <c r="R270" s="243" t="s">
        <v>105</v>
      </c>
      <c r="S270" s="244"/>
      <c r="T270" s="244"/>
      <c r="U270" s="244"/>
      <c r="V270" s="244"/>
      <c r="W270" s="244"/>
      <c r="X270" s="244"/>
      <c r="Y270" s="244"/>
      <c r="Z270" s="244"/>
      <c r="AA270" s="244"/>
      <c r="AB270" s="244"/>
      <c r="AC270" s="244"/>
      <c r="AD270" s="244"/>
      <c r="AE270" s="244"/>
      <c r="AF270" s="244"/>
      <c r="AG270" s="244"/>
      <c r="AH270" s="244"/>
      <c r="AI270" s="244"/>
      <c r="AJ270" s="244"/>
      <c r="AK270" s="255"/>
      <c r="AL270" s="244"/>
      <c r="AM270" s="244"/>
      <c r="AN270" s="244"/>
      <c r="AO270" s="244"/>
      <c r="AP270" s="244"/>
      <c r="AQ270" s="244"/>
      <c r="AR270" s="244"/>
      <c r="AS270" s="244"/>
      <c r="AT270" s="244"/>
      <c r="AU270" s="245">
        <f t="shared" si="19"/>
        <v>0</v>
      </c>
      <c r="AV270" s="244"/>
      <c r="AW270" s="244"/>
      <c r="AX270" s="244"/>
      <c r="AY270" s="244"/>
      <c r="AZ270" s="244"/>
      <c r="BA270" s="244"/>
      <c r="BB270" s="244"/>
      <c r="BC270" s="244"/>
      <c r="BD270" s="244"/>
      <c r="BE270" s="244"/>
      <c r="BF270" s="244"/>
      <c r="BG270" s="244"/>
    </row>
    <row r="271" spans="1:59" s="205" customFormat="1" ht="127.5" customHeight="1">
      <c r="A271" s="334" t="s">
        <v>172</v>
      </c>
      <c r="B271" s="255" t="s">
        <v>889</v>
      </c>
      <c r="C271" s="255" t="s">
        <v>2743</v>
      </c>
      <c r="D271" s="238" t="s">
        <v>654</v>
      </c>
      <c r="E271" s="238" t="str">
        <f t="shared" si="15"/>
        <v>Oficina Asesora Jurídica</v>
      </c>
      <c r="F271" s="238"/>
      <c r="G271" s="238" t="s">
        <v>560</v>
      </c>
      <c r="H271" s="238" t="s">
        <v>561</v>
      </c>
      <c r="I271" s="238"/>
      <c r="J271" s="238" t="s">
        <v>570</v>
      </c>
      <c r="K271" s="238"/>
      <c r="L271" s="238"/>
      <c r="M271" s="238"/>
      <c r="N271" s="238"/>
      <c r="O271" s="238"/>
      <c r="P271" s="253" t="s">
        <v>2811</v>
      </c>
      <c r="Q271" s="239" t="s">
        <v>676</v>
      </c>
      <c r="R271" s="243" t="s">
        <v>105</v>
      </c>
      <c r="S271" s="244"/>
      <c r="T271" s="244"/>
      <c r="U271" s="244"/>
      <c r="V271" s="244"/>
      <c r="W271" s="244"/>
      <c r="X271" s="244"/>
      <c r="Y271" s="244"/>
      <c r="Z271" s="244"/>
      <c r="AA271" s="244"/>
      <c r="AB271" s="244"/>
      <c r="AC271" s="244"/>
      <c r="AD271" s="244"/>
      <c r="AE271" s="244"/>
      <c r="AF271" s="244"/>
      <c r="AG271" s="244"/>
      <c r="AH271" s="244"/>
      <c r="AI271" s="244"/>
      <c r="AJ271" s="244"/>
      <c r="AK271" s="255"/>
      <c r="AL271" s="244"/>
      <c r="AM271" s="244"/>
      <c r="AN271" s="244"/>
      <c r="AO271" s="244"/>
      <c r="AP271" s="244"/>
      <c r="AQ271" s="244"/>
      <c r="AR271" s="244"/>
      <c r="AS271" s="244"/>
      <c r="AT271" s="244"/>
      <c r="AU271" s="245">
        <f t="shared" si="19"/>
        <v>0</v>
      </c>
      <c r="AV271" s="244"/>
      <c r="AW271" s="244"/>
      <c r="AX271" s="244"/>
      <c r="AY271" s="244"/>
      <c r="AZ271" s="244"/>
      <c r="BA271" s="244"/>
      <c r="BB271" s="244"/>
      <c r="BC271" s="244"/>
      <c r="BD271" s="244"/>
      <c r="BE271" s="244"/>
      <c r="BF271" s="244"/>
      <c r="BG271" s="244"/>
    </row>
    <row r="272" spans="1:59" s="205" customFormat="1" ht="127.5" customHeight="1">
      <c r="A272" s="334" t="s">
        <v>172</v>
      </c>
      <c r="B272" s="255" t="s">
        <v>889</v>
      </c>
      <c r="C272" s="255" t="s">
        <v>2743</v>
      </c>
      <c r="D272" s="238" t="s">
        <v>654</v>
      </c>
      <c r="E272" s="238" t="str">
        <f t="shared" si="15"/>
        <v>Oficina Asesora Jurídica</v>
      </c>
      <c r="F272" s="238"/>
      <c r="G272" s="238" t="s">
        <v>560</v>
      </c>
      <c r="H272" s="238" t="s">
        <v>561</v>
      </c>
      <c r="I272" s="238"/>
      <c r="J272" s="238" t="s">
        <v>570</v>
      </c>
      <c r="K272" s="238"/>
      <c r="L272" s="238"/>
      <c r="M272" s="238"/>
      <c r="N272" s="238"/>
      <c r="O272" s="238"/>
      <c r="P272" s="253" t="s">
        <v>2812</v>
      </c>
      <c r="Q272" s="239" t="s">
        <v>677</v>
      </c>
      <c r="R272" s="243" t="s">
        <v>105</v>
      </c>
      <c r="S272" s="244"/>
      <c r="T272" s="244"/>
      <c r="U272" s="244"/>
      <c r="V272" s="244"/>
      <c r="W272" s="244"/>
      <c r="X272" s="244"/>
      <c r="Y272" s="244"/>
      <c r="Z272" s="244"/>
      <c r="AA272" s="244"/>
      <c r="AB272" s="244"/>
      <c r="AC272" s="244"/>
      <c r="AD272" s="244"/>
      <c r="AE272" s="244"/>
      <c r="AF272" s="244"/>
      <c r="AG272" s="244"/>
      <c r="AH272" s="244"/>
      <c r="AI272" s="244"/>
      <c r="AJ272" s="244"/>
      <c r="AK272" s="255"/>
      <c r="AL272" s="244"/>
      <c r="AM272" s="244"/>
      <c r="AN272" s="244"/>
      <c r="AO272" s="244"/>
      <c r="AP272" s="244"/>
      <c r="AQ272" s="244"/>
      <c r="AR272" s="244"/>
      <c r="AS272" s="244"/>
      <c r="AT272" s="244"/>
      <c r="AU272" s="245">
        <f t="shared" si="19"/>
        <v>0</v>
      </c>
      <c r="AV272" s="244"/>
      <c r="AW272" s="244"/>
      <c r="AX272" s="244"/>
      <c r="AY272" s="244"/>
      <c r="AZ272" s="244"/>
      <c r="BA272" s="244"/>
      <c r="BB272" s="244"/>
      <c r="BC272" s="244"/>
      <c r="BD272" s="244"/>
      <c r="BE272" s="244"/>
      <c r="BF272" s="244"/>
      <c r="BG272" s="244"/>
    </row>
    <row r="273" spans="1:59" s="205" customFormat="1" ht="127.5" customHeight="1">
      <c r="A273" s="334" t="s">
        <v>172</v>
      </c>
      <c r="B273" s="255" t="s">
        <v>889</v>
      </c>
      <c r="C273" s="255" t="s">
        <v>2743</v>
      </c>
      <c r="D273" s="238" t="s">
        <v>654</v>
      </c>
      <c r="E273" s="238" t="str">
        <f t="shared" si="15"/>
        <v>Oficina Asesora Jurídica</v>
      </c>
      <c r="F273" s="238"/>
      <c r="G273" s="238" t="s">
        <v>560</v>
      </c>
      <c r="H273" s="238" t="s">
        <v>561</v>
      </c>
      <c r="I273" s="238"/>
      <c r="J273" s="238" t="s">
        <v>570</v>
      </c>
      <c r="K273" s="238"/>
      <c r="L273" s="238"/>
      <c r="M273" s="238"/>
      <c r="N273" s="238"/>
      <c r="O273" s="238"/>
      <c r="P273" s="253" t="s">
        <v>2813</v>
      </c>
      <c r="Q273" s="239" t="s">
        <v>678</v>
      </c>
      <c r="R273" s="243" t="s">
        <v>105</v>
      </c>
      <c r="S273" s="244"/>
      <c r="T273" s="244"/>
      <c r="U273" s="244"/>
      <c r="V273" s="244"/>
      <c r="W273" s="244"/>
      <c r="X273" s="244"/>
      <c r="Y273" s="244"/>
      <c r="Z273" s="244"/>
      <c r="AA273" s="244"/>
      <c r="AB273" s="244"/>
      <c r="AC273" s="244"/>
      <c r="AD273" s="244"/>
      <c r="AE273" s="244"/>
      <c r="AF273" s="244"/>
      <c r="AG273" s="244"/>
      <c r="AH273" s="244"/>
      <c r="AI273" s="244"/>
      <c r="AJ273" s="244"/>
      <c r="AK273" s="255"/>
      <c r="AL273" s="244"/>
      <c r="AM273" s="244"/>
      <c r="AN273" s="244"/>
      <c r="AO273" s="244"/>
      <c r="AP273" s="244"/>
      <c r="AQ273" s="244"/>
      <c r="AR273" s="244"/>
      <c r="AS273" s="244"/>
      <c r="AT273" s="244"/>
      <c r="AU273" s="245">
        <f t="shared" si="19"/>
        <v>0</v>
      </c>
      <c r="AV273" s="244"/>
      <c r="AW273" s="244"/>
      <c r="AX273" s="244"/>
      <c r="AY273" s="244"/>
      <c r="AZ273" s="244"/>
      <c r="BA273" s="244"/>
      <c r="BB273" s="244"/>
      <c r="BC273" s="244"/>
      <c r="BD273" s="244"/>
      <c r="BE273" s="244"/>
      <c r="BF273" s="244"/>
      <c r="BG273" s="244"/>
    </row>
    <row r="274" spans="1:59" s="205" customFormat="1" ht="127.5" customHeight="1">
      <c r="A274" s="334" t="s">
        <v>172</v>
      </c>
      <c r="B274" s="255" t="s">
        <v>889</v>
      </c>
      <c r="C274" s="255" t="s">
        <v>2743</v>
      </c>
      <c r="D274" s="238" t="s">
        <v>654</v>
      </c>
      <c r="E274" s="238" t="str">
        <f t="shared" si="15"/>
        <v>Oficina Asesora Jurídica</v>
      </c>
      <c r="F274" s="238"/>
      <c r="G274" s="238" t="s">
        <v>560</v>
      </c>
      <c r="H274" s="238" t="s">
        <v>561</v>
      </c>
      <c r="I274" s="238"/>
      <c r="J274" s="238" t="s">
        <v>570</v>
      </c>
      <c r="K274" s="238"/>
      <c r="L274" s="238"/>
      <c r="M274" s="238"/>
      <c r="N274" s="238"/>
      <c r="O274" s="238"/>
      <c r="P274" s="253" t="s">
        <v>2814</v>
      </c>
      <c r="Q274" s="239" t="s">
        <v>674</v>
      </c>
      <c r="R274" s="243" t="s">
        <v>105</v>
      </c>
      <c r="S274" s="244"/>
      <c r="T274" s="244"/>
      <c r="U274" s="244"/>
      <c r="V274" s="244"/>
      <c r="W274" s="244"/>
      <c r="X274" s="244"/>
      <c r="Y274" s="244"/>
      <c r="Z274" s="244"/>
      <c r="AA274" s="244"/>
      <c r="AB274" s="244"/>
      <c r="AC274" s="244"/>
      <c r="AD274" s="244"/>
      <c r="AE274" s="244"/>
      <c r="AF274" s="244"/>
      <c r="AG274" s="244" t="s">
        <v>166</v>
      </c>
      <c r="AH274" s="244" t="s">
        <v>93</v>
      </c>
      <c r="AI274" s="244" t="s">
        <v>94</v>
      </c>
      <c r="AJ274" s="244"/>
      <c r="AK274" s="255" t="s">
        <v>2815</v>
      </c>
      <c r="AL274" s="244"/>
      <c r="AM274" s="244"/>
      <c r="AN274" s="244"/>
      <c r="AO274" s="244"/>
      <c r="AP274" s="244"/>
      <c r="AQ274" s="244"/>
      <c r="AR274" s="244"/>
      <c r="AS274" s="244"/>
      <c r="AT274" s="244"/>
      <c r="AU274" s="245">
        <f t="shared" si="19"/>
        <v>0</v>
      </c>
      <c r="AV274" s="244"/>
      <c r="AW274" s="244"/>
      <c r="AX274" s="244"/>
      <c r="AY274" s="244"/>
      <c r="AZ274" s="244"/>
      <c r="BA274" s="244"/>
      <c r="BB274" s="244"/>
      <c r="BC274" s="244"/>
      <c r="BD274" s="244"/>
      <c r="BE274" s="244"/>
      <c r="BF274" s="244"/>
      <c r="BG274" s="244"/>
    </row>
    <row r="275" spans="1:59" s="205" customFormat="1" ht="127.5" customHeight="1">
      <c r="A275" s="334" t="s">
        <v>172</v>
      </c>
      <c r="B275" s="255" t="s">
        <v>889</v>
      </c>
      <c r="C275" s="255" t="s">
        <v>2743</v>
      </c>
      <c r="D275" s="238" t="s">
        <v>654</v>
      </c>
      <c r="E275" s="238" t="str">
        <f t="shared" si="15"/>
        <v>Oficina Asesora Jurídica</v>
      </c>
      <c r="F275" s="238"/>
      <c r="G275" s="238" t="s">
        <v>560</v>
      </c>
      <c r="H275" s="238" t="s">
        <v>561</v>
      </c>
      <c r="I275" s="238"/>
      <c r="J275" s="238" t="s">
        <v>570</v>
      </c>
      <c r="K275" s="238"/>
      <c r="L275" s="238"/>
      <c r="M275" s="238"/>
      <c r="N275" s="238"/>
      <c r="O275" s="238"/>
      <c r="P275" s="253" t="s">
        <v>2816</v>
      </c>
      <c r="Q275" s="239" t="s">
        <v>673</v>
      </c>
      <c r="R275" s="243" t="s">
        <v>105</v>
      </c>
      <c r="S275" s="244"/>
      <c r="T275" s="244"/>
      <c r="U275" s="244"/>
      <c r="V275" s="244"/>
      <c r="W275" s="244"/>
      <c r="X275" s="244"/>
      <c r="Y275" s="244"/>
      <c r="Z275" s="244"/>
      <c r="AA275" s="244"/>
      <c r="AB275" s="244"/>
      <c r="AC275" s="244"/>
      <c r="AD275" s="244"/>
      <c r="AE275" s="244"/>
      <c r="AF275" s="244"/>
      <c r="AG275" s="244" t="s">
        <v>166</v>
      </c>
      <c r="AH275" s="244" t="s">
        <v>93</v>
      </c>
      <c r="AI275" s="244" t="s">
        <v>94</v>
      </c>
      <c r="AJ275" s="244"/>
      <c r="AK275" s="255" t="s">
        <v>2817</v>
      </c>
      <c r="AL275" s="244"/>
      <c r="AM275" s="244"/>
      <c r="AN275" s="244"/>
      <c r="AO275" s="244"/>
      <c r="AP275" s="244"/>
      <c r="AQ275" s="244"/>
      <c r="AR275" s="244"/>
      <c r="AS275" s="244"/>
      <c r="AT275" s="244"/>
      <c r="AU275" s="245">
        <f t="shared" si="19"/>
        <v>0</v>
      </c>
      <c r="AV275" s="244"/>
      <c r="AW275" s="244"/>
      <c r="AX275" s="244"/>
      <c r="AY275" s="244"/>
      <c r="AZ275" s="244"/>
      <c r="BA275" s="244"/>
      <c r="BB275" s="244"/>
      <c r="BC275" s="244"/>
      <c r="BD275" s="244"/>
      <c r="BE275" s="244"/>
      <c r="BF275" s="244"/>
      <c r="BG275" s="244"/>
    </row>
    <row r="276" spans="1:59" s="205" customFormat="1" ht="127.5" customHeight="1">
      <c r="A276" s="334" t="s">
        <v>172</v>
      </c>
      <c r="B276" s="255" t="s">
        <v>889</v>
      </c>
      <c r="C276" s="255" t="s">
        <v>2743</v>
      </c>
      <c r="D276" s="238" t="s">
        <v>654</v>
      </c>
      <c r="E276" s="238" t="str">
        <f t="shared" si="15"/>
        <v>Oficina Asesora Jurídica</v>
      </c>
      <c r="F276" s="238"/>
      <c r="G276" s="238" t="s">
        <v>560</v>
      </c>
      <c r="H276" s="238" t="s">
        <v>561</v>
      </c>
      <c r="I276" s="238"/>
      <c r="J276" s="238" t="s">
        <v>570</v>
      </c>
      <c r="K276" s="238"/>
      <c r="L276" s="238"/>
      <c r="M276" s="238"/>
      <c r="N276" s="238"/>
      <c r="O276" s="238"/>
      <c r="P276" s="253" t="s">
        <v>2818</v>
      </c>
      <c r="Q276" s="239" t="s">
        <v>675</v>
      </c>
      <c r="R276" s="243" t="s">
        <v>105</v>
      </c>
      <c r="S276" s="244"/>
      <c r="T276" s="244"/>
      <c r="U276" s="244"/>
      <c r="V276" s="244"/>
      <c r="W276" s="244"/>
      <c r="X276" s="244"/>
      <c r="Y276" s="244"/>
      <c r="Z276" s="244"/>
      <c r="AA276" s="244"/>
      <c r="AB276" s="244"/>
      <c r="AC276" s="244"/>
      <c r="AD276" s="244"/>
      <c r="AE276" s="244"/>
      <c r="AF276" s="244"/>
      <c r="AG276" s="244" t="s">
        <v>166</v>
      </c>
      <c r="AH276" s="244" t="s">
        <v>93</v>
      </c>
      <c r="AI276" s="244" t="s">
        <v>94</v>
      </c>
      <c r="AJ276" s="244"/>
      <c r="AK276" s="255" t="s">
        <v>2819</v>
      </c>
      <c r="AL276" s="244"/>
      <c r="AM276" s="244"/>
      <c r="AN276" s="244"/>
      <c r="AO276" s="244"/>
      <c r="AP276" s="244"/>
      <c r="AQ276" s="244"/>
      <c r="AR276" s="244"/>
      <c r="AS276" s="244"/>
      <c r="AT276" s="244"/>
      <c r="AU276" s="245">
        <f t="shared" si="19"/>
        <v>0</v>
      </c>
      <c r="AV276" s="244"/>
      <c r="AW276" s="244"/>
      <c r="AX276" s="244"/>
      <c r="AY276" s="244"/>
      <c r="AZ276" s="244"/>
      <c r="BA276" s="244"/>
      <c r="BB276" s="244"/>
      <c r="BC276" s="244"/>
      <c r="BD276" s="244"/>
      <c r="BE276" s="244"/>
      <c r="BF276" s="244"/>
      <c r="BG276" s="244"/>
    </row>
    <row r="277" spans="1:59" s="205" customFormat="1" ht="127.5" customHeight="1">
      <c r="A277" s="334" t="s">
        <v>172</v>
      </c>
      <c r="B277" s="255" t="s">
        <v>889</v>
      </c>
      <c r="C277" s="255" t="s">
        <v>2743</v>
      </c>
      <c r="D277" s="238" t="s">
        <v>654</v>
      </c>
      <c r="E277" s="238" t="str">
        <f t="shared" si="15"/>
        <v>Oficina Asesora Jurídica</v>
      </c>
      <c r="F277" s="238"/>
      <c r="G277" s="238" t="s">
        <v>560</v>
      </c>
      <c r="H277" s="238" t="s">
        <v>561</v>
      </c>
      <c r="I277" s="238"/>
      <c r="J277" s="238" t="s">
        <v>570</v>
      </c>
      <c r="K277" s="238"/>
      <c r="L277" s="238"/>
      <c r="M277" s="238"/>
      <c r="N277" s="238"/>
      <c r="O277" s="238"/>
      <c r="P277" s="253" t="s">
        <v>2820</v>
      </c>
      <c r="Q277" s="239" t="s">
        <v>679</v>
      </c>
      <c r="R277" s="243" t="s">
        <v>105</v>
      </c>
      <c r="S277" s="244"/>
      <c r="T277" s="244"/>
      <c r="U277" s="244"/>
      <c r="V277" s="244"/>
      <c r="W277" s="244"/>
      <c r="X277" s="244"/>
      <c r="Y277" s="244"/>
      <c r="Z277" s="244"/>
      <c r="AA277" s="244"/>
      <c r="AB277" s="244"/>
      <c r="AC277" s="244"/>
      <c r="AD277" s="244"/>
      <c r="AE277" s="244"/>
      <c r="AF277" s="244"/>
      <c r="AG277" s="244" t="s">
        <v>166</v>
      </c>
      <c r="AH277" s="244" t="s">
        <v>93</v>
      </c>
      <c r="AI277" s="244" t="s">
        <v>94</v>
      </c>
      <c r="AJ277" s="244"/>
      <c r="AK277" s="255" t="s">
        <v>2821</v>
      </c>
      <c r="AL277" s="244"/>
      <c r="AM277" s="244"/>
      <c r="AN277" s="244"/>
      <c r="AO277" s="244"/>
      <c r="AP277" s="244"/>
      <c r="AQ277" s="244"/>
      <c r="AR277" s="244"/>
      <c r="AS277" s="244"/>
      <c r="AT277" s="244"/>
      <c r="AU277" s="245">
        <f t="shared" si="19"/>
        <v>0</v>
      </c>
      <c r="AV277" s="244"/>
      <c r="AW277" s="244"/>
      <c r="AX277" s="244"/>
      <c r="AY277" s="244"/>
      <c r="AZ277" s="244"/>
      <c r="BA277" s="244"/>
      <c r="BB277" s="244"/>
      <c r="BC277" s="244"/>
      <c r="BD277" s="244"/>
      <c r="BE277" s="244"/>
      <c r="BF277" s="244"/>
      <c r="BG277" s="244"/>
    </row>
    <row r="278" spans="1:59" s="205" customFormat="1" ht="127.5" customHeight="1">
      <c r="A278" s="334" t="s">
        <v>172</v>
      </c>
      <c r="B278" s="255" t="s">
        <v>889</v>
      </c>
      <c r="C278" s="255" t="s">
        <v>2743</v>
      </c>
      <c r="D278" s="238" t="s">
        <v>654</v>
      </c>
      <c r="E278" s="238" t="str">
        <f t="shared" si="15"/>
        <v>Oficina Asesora Jurídica</v>
      </c>
      <c r="F278" s="238"/>
      <c r="G278" s="238" t="s">
        <v>560</v>
      </c>
      <c r="H278" s="238" t="s">
        <v>561</v>
      </c>
      <c r="I278" s="238"/>
      <c r="J278" s="238" t="s">
        <v>570</v>
      </c>
      <c r="K278" s="238"/>
      <c r="L278" s="238"/>
      <c r="M278" s="238"/>
      <c r="N278" s="238"/>
      <c r="O278" s="238"/>
      <c r="P278" s="253" t="s">
        <v>2822</v>
      </c>
      <c r="Q278" s="239" t="s">
        <v>678</v>
      </c>
      <c r="R278" s="243" t="s">
        <v>105</v>
      </c>
      <c r="S278" s="244"/>
      <c r="T278" s="244"/>
      <c r="U278" s="244"/>
      <c r="V278" s="244"/>
      <c r="W278" s="244"/>
      <c r="X278" s="244"/>
      <c r="Y278" s="244"/>
      <c r="Z278" s="244"/>
      <c r="AA278" s="244"/>
      <c r="AB278" s="244"/>
      <c r="AC278" s="244"/>
      <c r="AD278" s="244"/>
      <c r="AE278" s="244"/>
      <c r="AF278" s="244"/>
      <c r="AG278" s="244" t="s">
        <v>166</v>
      </c>
      <c r="AH278" s="244" t="s">
        <v>93</v>
      </c>
      <c r="AI278" s="244" t="s">
        <v>94</v>
      </c>
      <c r="AJ278" s="244"/>
      <c r="AK278" s="255" t="s">
        <v>2823</v>
      </c>
      <c r="AL278" s="244"/>
      <c r="AM278" s="244"/>
      <c r="AN278" s="244"/>
      <c r="AO278" s="244"/>
      <c r="AP278" s="244"/>
      <c r="AQ278" s="244"/>
      <c r="AR278" s="244"/>
      <c r="AS278" s="244"/>
      <c r="AT278" s="244"/>
      <c r="AU278" s="245">
        <f t="shared" si="19"/>
        <v>0</v>
      </c>
      <c r="AV278" s="244"/>
      <c r="AW278" s="244"/>
      <c r="AX278" s="244"/>
      <c r="AY278" s="244"/>
      <c r="AZ278" s="244"/>
      <c r="BA278" s="244"/>
      <c r="BB278" s="244"/>
      <c r="BC278" s="244"/>
      <c r="BD278" s="244"/>
      <c r="BE278" s="244"/>
      <c r="BF278" s="244"/>
      <c r="BG278" s="244"/>
    </row>
    <row r="279" spans="1:59" s="263" customFormat="1" ht="63">
      <c r="A279" s="334" t="s">
        <v>172</v>
      </c>
      <c r="B279" s="255" t="s">
        <v>889</v>
      </c>
      <c r="C279" s="255" t="s">
        <v>2743</v>
      </c>
      <c r="D279" s="238" t="s">
        <v>654</v>
      </c>
      <c r="E279" s="238" t="s">
        <v>654</v>
      </c>
      <c r="F279" s="238"/>
      <c r="G279" s="238" t="s">
        <v>560</v>
      </c>
      <c r="H279" s="238" t="s">
        <v>561</v>
      </c>
      <c r="I279" s="238" t="s">
        <v>570</v>
      </c>
      <c r="J279" s="238" t="s">
        <v>570</v>
      </c>
      <c r="K279" s="238"/>
      <c r="L279" s="238"/>
      <c r="M279" s="238"/>
      <c r="N279" s="238"/>
      <c r="O279" s="238"/>
      <c r="P279" s="253" t="s">
        <v>2822</v>
      </c>
      <c r="Q279" s="244" t="s">
        <v>2824</v>
      </c>
      <c r="R279" s="244" t="s">
        <v>105</v>
      </c>
      <c r="S279" s="244"/>
      <c r="T279" s="244"/>
      <c r="U279" s="244"/>
      <c r="V279" s="244"/>
      <c r="W279" s="244"/>
      <c r="X279" s="244"/>
      <c r="Y279" s="244"/>
      <c r="Z279" s="244"/>
      <c r="AA279" s="244"/>
      <c r="AB279" s="244"/>
      <c r="AC279" s="244"/>
      <c r="AD279" s="244"/>
      <c r="AE279" s="244"/>
      <c r="AF279" s="244"/>
      <c r="AG279" s="244" t="s">
        <v>92</v>
      </c>
      <c r="AH279" s="244" t="s">
        <v>108</v>
      </c>
      <c r="AI279" s="244" t="s">
        <v>80</v>
      </c>
      <c r="AJ279" s="244" t="s">
        <v>95</v>
      </c>
      <c r="AK279" s="255" t="s">
        <v>2825</v>
      </c>
      <c r="AL279" s="244" t="s">
        <v>2826</v>
      </c>
      <c r="AM279" s="244"/>
      <c r="AN279" s="244">
        <v>4</v>
      </c>
      <c r="AO279" s="244"/>
      <c r="AP279" s="244"/>
      <c r="AQ279" s="244"/>
      <c r="AR279" s="244">
        <v>4</v>
      </c>
      <c r="AS279" s="244"/>
      <c r="AT279" s="264"/>
      <c r="AU279" s="244"/>
      <c r="AV279" s="244"/>
      <c r="AW279" s="244"/>
      <c r="AX279" s="244"/>
      <c r="AY279" s="244"/>
      <c r="AZ279" s="244"/>
      <c r="BA279" s="244"/>
      <c r="BB279" s="244"/>
      <c r="BC279" s="244"/>
      <c r="BD279" s="244"/>
      <c r="BE279" s="244"/>
      <c r="BF279" s="244"/>
      <c r="BG279" s="244"/>
    </row>
    <row r="280" spans="1:59" s="263" customFormat="1" ht="78.75">
      <c r="A280" s="334" t="s">
        <v>172</v>
      </c>
      <c r="B280" s="255" t="s">
        <v>889</v>
      </c>
      <c r="C280" s="255" t="s">
        <v>2743</v>
      </c>
      <c r="D280" s="238" t="s">
        <v>654</v>
      </c>
      <c r="E280" s="238" t="s">
        <v>654</v>
      </c>
      <c r="F280" s="238"/>
      <c r="G280" s="238" t="s">
        <v>560</v>
      </c>
      <c r="H280" s="238" t="s">
        <v>561</v>
      </c>
      <c r="I280" s="238"/>
      <c r="J280" s="238" t="s">
        <v>570</v>
      </c>
      <c r="K280" s="238"/>
      <c r="L280" s="238"/>
      <c r="M280" s="238"/>
      <c r="N280" s="238"/>
      <c r="O280" s="238"/>
      <c r="P280" s="253" t="s">
        <v>2822</v>
      </c>
      <c r="Q280" s="244" t="s">
        <v>2827</v>
      </c>
      <c r="R280" s="244" t="s">
        <v>105</v>
      </c>
      <c r="S280" s="244"/>
      <c r="T280" s="244"/>
      <c r="U280" s="244"/>
      <c r="V280" s="244"/>
      <c r="W280" s="244"/>
      <c r="X280" s="244"/>
      <c r="Y280" s="244"/>
      <c r="Z280" s="244"/>
      <c r="AA280" s="244"/>
      <c r="AB280" s="244"/>
      <c r="AC280" s="244"/>
      <c r="AD280" s="244"/>
      <c r="AE280" s="244"/>
      <c r="AF280" s="244"/>
      <c r="AG280" s="244" t="s">
        <v>92</v>
      </c>
      <c r="AH280" s="244" t="s">
        <v>108</v>
      </c>
      <c r="AI280" s="336" t="s">
        <v>94</v>
      </c>
      <c r="AJ280" s="244" t="s">
        <v>95</v>
      </c>
      <c r="AK280" s="255" t="s">
        <v>2828</v>
      </c>
      <c r="AL280" s="244" t="s">
        <v>2829</v>
      </c>
      <c r="AM280" s="244"/>
      <c r="AN280" s="244"/>
      <c r="AO280" s="244">
        <v>4</v>
      </c>
      <c r="AP280" s="244"/>
      <c r="AQ280" s="244"/>
      <c r="AR280" s="244">
        <v>4</v>
      </c>
      <c r="AS280" s="264"/>
      <c r="AT280" s="244"/>
      <c r="AU280" s="244">
        <v>4</v>
      </c>
      <c r="AV280" s="244"/>
      <c r="AW280" s="244"/>
      <c r="AX280" s="244"/>
      <c r="AY280" s="244"/>
      <c r="AZ280" s="244">
        <v>20</v>
      </c>
      <c r="BA280" s="244"/>
      <c r="BB280" s="244"/>
      <c r="BC280" s="244"/>
      <c r="BD280" s="244"/>
      <c r="BE280" s="244"/>
      <c r="BF280" s="244"/>
      <c r="BG280" s="244"/>
    </row>
    <row r="281" spans="1:59" s="263" customFormat="1" ht="63">
      <c r="A281" s="334" t="s">
        <v>172</v>
      </c>
      <c r="B281" s="255" t="s">
        <v>889</v>
      </c>
      <c r="C281" s="255" t="s">
        <v>2743</v>
      </c>
      <c r="D281" s="238" t="s">
        <v>654</v>
      </c>
      <c r="E281" s="238" t="s">
        <v>654</v>
      </c>
      <c r="F281" s="238"/>
      <c r="G281" s="238" t="s">
        <v>560</v>
      </c>
      <c r="H281" s="238" t="s">
        <v>561</v>
      </c>
      <c r="I281" s="238" t="s">
        <v>570</v>
      </c>
      <c r="J281" s="238" t="s">
        <v>570</v>
      </c>
      <c r="K281" s="238"/>
      <c r="L281" s="238"/>
      <c r="M281" s="238"/>
      <c r="N281" s="238"/>
      <c r="O281" s="238"/>
      <c r="P281" s="253" t="s">
        <v>2822</v>
      </c>
      <c r="Q281" s="244" t="s">
        <v>2830</v>
      </c>
      <c r="R281" s="244" t="s">
        <v>105</v>
      </c>
      <c r="S281" s="244"/>
      <c r="T281" s="244"/>
      <c r="U281" s="244"/>
      <c r="V281" s="244"/>
      <c r="W281" s="244"/>
      <c r="X281" s="244"/>
      <c r="Y281" s="244"/>
      <c r="Z281" s="244"/>
      <c r="AA281" s="244"/>
      <c r="AB281" s="244"/>
      <c r="AC281" s="244"/>
      <c r="AD281" s="244"/>
      <c r="AE281" s="244"/>
      <c r="AF281" s="244"/>
      <c r="AG281" s="244" t="s">
        <v>136</v>
      </c>
      <c r="AH281" s="244" t="s">
        <v>100</v>
      </c>
      <c r="AI281" s="244" t="s">
        <v>80</v>
      </c>
      <c r="AJ281" s="255" t="s">
        <v>81</v>
      </c>
      <c r="AK281" s="255" t="s">
        <v>2831</v>
      </c>
      <c r="AL281" s="244" t="s">
        <v>2832</v>
      </c>
      <c r="AM281" s="244">
        <v>70</v>
      </c>
      <c r="AN281" s="244"/>
      <c r="AO281" s="244">
        <v>90</v>
      </c>
      <c r="AP281" s="244"/>
      <c r="AQ281" s="244"/>
      <c r="AR281" s="244">
        <v>90</v>
      </c>
      <c r="AS281" s="264"/>
      <c r="AT281" s="244"/>
      <c r="AU281" s="244"/>
      <c r="AV281" s="244"/>
      <c r="AW281" s="244"/>
      <c r="AX281" s="244"/>
      <c r="AY281" s="244"/>
      <c r="AZ281" s="244"/>
      <c r="BA281" s="244">
        <v>90</v>
      </c>
      <c r="BB281" s="244"/>
      <c r="BC281" s="244"/>
      <c r="BD281" s="244"/>
      <c r="BE281" s="244"/>
      <c r="BF281" s="244"/>
      <c r="BG281" s="244">
        <v>90</v>
      </c>
    </row>
    <row r="282" spans="1:59" s="263" customFormat="1" ht="63">
      <c r="A282" s="334" t="s">
        <v>172</v>
      </c>
      <c r="B282" s="255" t="s">
        <v>889</v>
      </c>
      <c r="C282" s="255" t="s">
        <v>2743</v>
      </c>
      <c r="D282" s="238" t="s">
        <v>654</v>
      </c>
      <c r="E282" s="238" t="s">
        <v>654</v>
      </c>
      <c r="F282" s="238"/>
      <c r="G282" s="238" t="s">
        <v>560</v>
      </c>
      <c r="H282" s="238" t="s">
        <v>561</v>
      </c>
      <c r="J282" s="238" t="s">
        <v>570</v>
      </c>
      <c r="K282" s="238"/>
      <c r="L282" s="238"/>
      <c r="M282" s="238"/>
      <c r="N282" s="238"/>
      <c r="O282" s="238"/>
      <c r="P282" s="253" t="s">
        <v>2822</v>
      </c>
      <c r="Q282" s="244" t="s">
        <v>2833</v>
      </c>
      <c r="R282" s="244" t="s">
        <v>105</v>
      </c>
      <c r="S282" s="244"/>
      <c r="T282" s="244"/>
      <c r="U282" s="244"/>
      <c r="V282" s="244"/>
      <c r="W282" s="244"/>
      <c r="X282" s="244"/>
      <c r="Y282" s="244"/>
      <c r="Z282" s="244"/>
      <c r="AA282" s="244"/>
      <c r="AB282" s="244"/>
      <c r="AC282" s="244"/>
      <c r="AD282" s="244"/>
      <c r="AE282" s="244"/>
      <c r="AF282" s="244"/>
      <c r="AG282" s="244" t="s">
        <v>92</v>
      </c>
      <c r="AH282" s="244" t="s">
        <v>100</v>
      </c>
      <c r="AI282" s="244" t="s">
        <v>94</v>
      </c>
      <c r="AJ282" s="244" t="s">
        <v>81</v>
      </c>
      <c r="AK282" s="255" t="s">
        <v>2834</v>
      </c>
      <c r="AL282" s="244" t="s">
        <v>2835</v>
      </c>
      <c r="AM282" s="244"/>
      <c r="AN282" s="244"/>
      <c r="AO282" s="244">
        <v>100</v>
      </c>
      <c r="AP282" s="244"/>
      <c r="AQ282" s="244"/>
      <c r="AR282" s="244">
        <v>100</v>
      </c>
      <c r="AS282" s="264"/>
      <c r="AT282" s="244"/>
      <c r="AU282" s="244">
        <v>100</v>
      </c>
      <c r="AV282" s="244"/>
      <c r="AW282" s="244"/>
      <c r="AX282" s="244"/>
      <c r="AY282" s="244"/>
      <c r="AZ282" s="244"/>
      <c r="BA282" s="244"/>
      <c r="BB282" s="244"/>
      <c r="BC282" s="244"/>
      <c r="BD282" s="244"/>
      <c r="BE282" s="244"/>
      <c r="BF282" s="244"/>
      <c r="BG282" s="244"/>
    </row>
    <row r="283" spans="1:59" s="263" customFormat="1" ht="63">
      <c r="A283" s="334" t="s">
        <v>172</v>
      </c>
      <c r="B283" s="255" t="s">
        <v>889</v>
      </c>
      <c r="C283" s="255" t="s">
        <v>2743</v>
      </c>
      <c r="D283" s="238" t="s">
        <v>654</v>
      </c>
      <c r="E283" s="238" t="s">
        <v>654</v>
      </c>
      <c r="F283" s="238"/>
      <c r="G283" s="238" t="s">
        <v>560</v>
      </c>
      <c r="H283" s="238" t="s">
        <v>561</v>
      </c>
      <c r="I283" s="238" t="s">
        <v>570</v>
      </c>
      <c r="J283" s="238" t="s">
        <v>570</v>
      </c>
      <c r="K283" s="238"/>
      <c r="L283" s="238"/>
      <c r="M283" s="238"/>
      <c r="N283" s="238"/>
      <c r="O283" s="238"/>
      <c r="P283" s="253" t="s">
        <v>2822</v>
      </c>
      <c r="Q283" s="244" t="s">
        <v>2836</v>
      </c>
      <c r="R283" s="244" t="s">
        <v>105</v>
      </c>
      <c r="S283" s="244"/>
      <c r="T283" s="244"/>
      <c r="U283" s="244"/>
      <c r="V283" s="244"/>
      <c r="W283" s="244"/>
      <c r="X283" s="244"/>
      <c r="Y283" s="244"/>
      <c r="Z283" s="244"/>
      <c r="AA283" s="244"/>
      <c r="AB283" s="244"/>
      <c r="AC283" s="244"/>
      <c r="AD283" s="244"/>
      <c r="AE283" s="244"/>
      <c r="AF283" s="244"/>
      <c r="AG283" s="244" t="s">
        <v>92</v>
      </c>
      <c r="AH283" s="244" t="s">
        <v>108</v>
      </c>
      <c r="AI283" s="244" t="s">
        <v>94</v>
      </c>
      <c r="AJ283" s="244" t="s">
        <v>81</v>
      </c>
      <c r="AK283" s="255" t="s">
        <v>2837</v>
      </c>
      <c r="AL283" s="244" t="s">
        <v>2838</v>
      </c>
      <c r="AM283" s="244"/>
      <c r="AN283" s="244"/>
      <c r="AO283" s="244">
        <v>100</v>
      </c>
      <c r="AP283" s="244"/>
      <c r="AQ283" s="244"/>
      <c r="AR283" s="244">
        <v>100</v>
      </c>
      <c r="AS283" s="264"/>
      <c r="AT283" s="244"/>
      <c r="AU283" s="244">
        <v>100</v>
      </c>
      <c r="AV283" s="244"/>
      <c r="AW283" s="244"/>
      <c r="AX283" s="244"/>
      <c r="AY283" s="244">
        <v>100</v>
      </c>
      <c r="AZ283" s="244"/>
      <c r="BA283" s="244"/>
      <c r="BB283" s="244"/>
      <c r="BC283" s="244"/>
      <c r="BD283" s="244"/>
      <c r="BE283" s="244"/>
      <c r="BF283" s="244"/>
      <c r="BG283" s="244"/>
    </row>
    <row r="284" spans="1:59" s="263" customFormat="1" ht="63">
      <c r="A284" s="334" t="s">
        <v>172</v>
      </c>
      <c r="B284" s="255" t="s">
        <v>889</v>
      </c>
      <c r="C284" s="255" t="s">
        <v>2743</v>
      </c>
      <c r="D284" s="238" t="s">
        <v>654</v>
      </c>
      <c r="E284" s="238" t="s">
        <v>654</v>
      </c>
      <c r="F284" s="238"/>
      <c r="G284" s="238" t="s">
        <v>560</v>
      </c>
      <c r="H284" s="238" t="s">
        <v>561</v>
      </c>
      <c r="J284" s="238" t="s">
        <v>570</v>
      </c>
      <c r="K284" s="238"/>
      <c r="L284" s="238"/>
      <c r="M284" s="238"/>
      <c r="N284" s="238"/>
      <c r="O284" s="238"/>
      <c r="P284" s="253" t="s">
        <v>2822</v>
      </c>
      <c r="Q284" s="244" t="s">
        <v>2839</v>
      </c>
      <c r="R284" s="244" t="s">
        <v>105</v>
      </c>
      <c r="S284" s="244"/>
      <c r="T284" s="244"/>
      <c r="U284" s="244"/>
      <c r="V284" s="244"/>
      <c r="W284" s="244"/>
      <c r="X284" s="244"/>
      <c r="Y284" s="244"/>
      <c r="Z284" s="244"/>
      <c r="AA284" s="244"/>
      <c r="AB284" s="244"/>
      <c r="AC284" s="244"/>
      <c r="AD284" s="244"/>
      <c r="AE284" s="244"/>
      <c r="AF284" s="244"/>
      <c r="AG284" s="244" t="s">
        <v>92</v>
      </c>
      <c r="AH284" s="244" t="s">
        <v>108</v>
      </c>
      <c r="AI284" s="244" t="s">
        <v>94</v>
      </c>
      <c r="AJ284" s="244" t="s">
        <v>81</v>
      </c>
      <c r="AK284" s="255" t="s">
        <v>2840</v>
      </c>
      <c r="AL284" s="244" t="s">
        <v>2841</v>
      </c>
      <c r="AM284" s="244"/>
      <c r="AN284" s="244"/>
      <c r="AO284" s="244">
        <v>100</v>
      </c>
      <c r="AP284" s="244"/>
      <c r="AQ284" s="244"/>
      <c r="AR284" s="244">
        <v>100</v>
      </c>
      <c r="AS284" s="264"/>
      <c r="AT284" s="244"/>
      <c r="AU284" s="244"/>
      <c r="AV284" s="244"/>
      <c r="AW284" s="244"/>
      <c r="AX284" s="244"/>
      <c r="AY284" s="244"/>
      <c r="AZ284" s="244">
        <v>100</v>
      </c>
      <c r="BA284" s="244"/>
      <c r="BB284" s="244"/>
      <c r="BC284" s="244"/>
      <c r="BD284" s="244"/>
      <c r="BE284" s="244"/>
      <c r="BF284" s="244"/>
      <c r="BG284" s="244"/>
    </row>
    <row r="285" spans="1:59" s="263" customFormat="1" ht="78.75">
      <c r="A285" s="334" t="s">
        <v>172</v>
      </c>
      <c r="B285" s="255" t="s">
        <v>889</v>
      </c>
      <c r="C285" s="255" t="s">
        <v>2743</v>
      </c>
      <c r="D285" s="238" t="s">
        <v>654</v>
      </c>
      <c r="E285" s="238" t="s">
        <v>654</v>
      </c>
      <c r="F285" s="238"/>
      <c r="G285" s="238" t="s">
        <v>560</v>
      </c>
      <c r="H285" s="238" t="s">
        <v>561</v>
      </c>
      <c r="J285" s="238" t="s">
        <v>570</v>
      </c>
      <c r="K285" s="238"/>
      <c r="L285" s="238"/>
      <c r="M285" s="238"/>
      <c r="N285" s="238"/>
      <c r="O285" s="238"/>
      <c r="P285" s="253" t="s">
        <v>2822</v>
      </c>
      <c r="Q285" s="244" t="s">
        <v>2842</v>
      </c>
      <c r="R285" s="244" t="s">
        <v>105</v>
      </c>
      <c r="S285" s="244"/>
      <c r="T285" s="244"/>
      <c r="U285" s="244"/>
      <c r="V285" s="244"/>
      <c r="W285" s="244"/>
      <c r="X285" s="244"/>
      <c r="Y285" s="244"/>
      <c r="Z285" s="244"/>
      <c r="AA285" s="244"/>
      <c r="AB285" s="244"/>
      <c r="AC285" s="244"/>
      <c r="AD285" s="244"/>
      <c r="AE285" s="244"/>
      <c r="AF285" s="244"/>
      <c r="AG285" s="244" t="s">
        <v>92</v>
      </c>
      <c r="AH285" s="244" t="s">
        <v>100</v>
      </c>
      <c r="AI285" s="244" t="s">
        <v>80</v>
      </c>
      <c r="AJ285" s="244" t="s">
        <v>81</v>
      </c>
      <c r="AK285" s="255" t="s">
        <v>2843</v>
      </c>
      <c r="AL285" s="244" t="s">
        <v>2844</v>
      </c>
      <c r="AM285" s="244"/>
      <c r="AN285" s="244"/>
      <c r="AO285" s="244">
        <v>100</v>
      </c>
      <c r="AP285" s="244"/>
      <c r="AQ285" s="244"/>
      <c r="AR285" s="244">
        <v>100</v>
      </c>
      <c r="AS285" s="264"/>
      <c r="AT285" s="244"/>
      <c r="AU285" s="244"/>
      <c r="AV285" s="244"/>
      <c r="AW285" s="244"/>
      <c r="AX285" s="244"/>
      <c r="AY285" s="244"/>
      <c r="AZ285" s="244">
        <v>100</v>
      </c>
      <c r="BA285" s="244"/>
      <c r="BB285" s="244"/>
      <c r="BC285" s="244"/>
      <c r="BD285" s="244"/>
      <c r="BE285" s="244"/>
      <c r="BF285" s="244"/>
      <c r="BG285" s="244"/>
    </row>
    <row r="286" spans="1:59" s="263" customFormat="1" ht="63">
      <c r="A286" s="334" t="s">
        <v>172</v>
      </c>
      <c r="B286" s="255" t="s">
        <v>889</v>
      </c>
      <c r="C286" s="255" t="s">
        <v>2743</v>
      </c>
      <c r="D286" s="238" t="s">
        <v>654</v>
      </c>
      <c r="E286" s="238" t="s">
        <v>654</v>
      </c>
      <c r="F286" s="238"/>
      <c r="G286" s="238" t="s">
        <v>560</v>
      </c>
      <c r="H286" s="238" t="s">
        <v>561</v>
      </c>
      <c r="I286" s="238" t="s">
        <v>570</v>
      </c>
      <c r="J286" s="238" t="s">
        <v>570</v>
      </c>
      <c r="K286" s="238"/>
      <c r="L286" s="238"/>
      <c r="M286" s="238"/>
      <c r="N286" s="238"/>
      <c r="O286" s="238"/>
      <c r="P286" s="253" t="s">
        <v>2822</v>
      </c>
      <c r="Q286" s="244" t="s">
        <v>2845</v>
      </c>
      <c r="R286" s="244" t="s">
        <v>105</v>
      </c>
      <c r="S286" s="244"/>
      <c r="T286" s="244"/>
      <c r="U286" s="244"/>
      <c r="V286" s="244"/>
      <c r="W286" s="244"/>
      <c r="X286" s="244"/>
      <c r="Y286" s="244"/>
      <c r="Z286" s="244"/>
      <c r="AA286" s="244"/>
      <c r="AB286" s="244"/>
      <c r="AC286" s="244"/>
      <c r="AD286" s="244"/>
      <c r="AE286" s="244"/>
      <c r="AF286" s="244"/>
      <c r="AG286" s="244" t="s">
        <v>166</v>
      </c>
      <c r="AH286" s="244" t="s">
        <v>108</v>
      </c>
      <c r="AI286" s="244" t="s">
        <v>80</v>
      </c>
      <c r="AJ286" s="244" t="s">
        <v>81</v>
      </c>
      <c r="AK286" s="255" t="s">
        <v>2846</v>
      </c>
      <c r="AL286" s="244" t="s">
        <v>2846</v>
      </c>
      <c r="AM286" s="244"/>
      <c r="AN286" s="244"/>
      <c r="AO286" s="244">
        <v>100</v>
      </c>
      <c r="AP286" s="244"/>
      <c r="AQ286" s="244"/>
      <c r="AR286" s="244">
        <v>100</v>
      </c>
      <c r="AS286" s="264"/>
      <c r="AT286" s="244"/>
      <c r="AU286" s="244"/>
      <c r="AV286" s="244"/>
      <c r="AW286" s="244"/>
      <c r="AX286" s="244"/>
      <c r="AY286" s="244">
        <v>100</v>
      </c>
      <c r="AZ286" s="244"/>
      <c r="BA286" s="244"/>
      <c r="BB286" s="244"/>
      <c r="BC286" s="244"/>
      <c r="BD286" s="244">
        <v>100</v>
      </c>
      <c r="BE286" s="244"/>
      <c r="BF286" s="244"/>
      <c r="BG286" s="244">
        <v>100</v>
      </c>
    </row>
    <row r="287" spans="1:59" ht="15.75">
      <c r="B287" s="255"/>
      <c r="C287" s="255"/>
    </row>
  </sheetData>
  <protectedRanges>
    <protectedRange algorithmName="SHA-512" hashValue="VfdVsKGl5qE2tikkmfXD4ednvebSaBOMzoXueDKO3NEuF2Z+Q++ksvuI9ZhjGmGLuVBgVNFtJxUd9GtIpfEBBw==" saltValue="MPQF+EnLD5kb7JtrVZ0D3A==" spinCount="100000" sqref="Q184" name="Rango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Q187" name="Rango1_4_1" securityDescriptor="O:WDG:WDD:(A;;CC;;;S-1-5-21-797332336-63391822-1267956476-1103)(A;;CC;;;S-1-5-21-797332336-63391822-1267956476-50923)"/>
  </protectedRanges>
  <autoFilter ref="A5:XEV286" xr:uid="{F562AA4C-F27B-4BED-83E8-F95ECCA1C63D}"/>
  <mergeCells count="6">
    <mergeCell ref="A2:BG2"/>
    <mergeCell ref="A4:E4"/>
    <mergeCell ref="F4:R4"/>
    <mergeCell ref="S4:AF4"/>
    <mergeCell ref="AG4:AR4"/>
    <mergeCell ref="AS4:BG4"/>
  </mergeCells>
  <dataValidations disablePrompts="1" count="5">
    <dataValidation type="list" allowBlank="1" showInputMessage="1" showErrorMessage="1" sqref="AI151 AH154:AH156 AH158" xr:uid="{249A24C0-D79C-462E-A661-644B77DE6A8B}">
      <formula1>$A$21:$A$21</formula1>
    </dataValidation>
    <dataValidation type="list" allowBlank="1" showInputMessage="1" showErrorMessage="1" sqref="AH161:AH166" xr:uid="{26FBD754-8E72-48E7-BB2C-757C2B6A4B05}">
      <formula1>$A$20:$A$21</formula1>
    </dataValidation>
    <dataValidation type="list" allowBlank="1" showInputMessage="1" showErrorMessage="1" sqref="AH151" xr:uid="{B8C70555-4ABD-4A70-AF9A-8C39687F7D2B}">
      <formula1>$B$21:$B$21</formula1>
    </dataValidation>
    <dataValidation type="list" allowBlank="1" showInputMessage="1" showErrorMessage="1" sqref="AG167:AG168" xr:uid="{B1237AED-3432-4FB6-8FCB-19B0C43E771C}">
      <formula1>$B$20:$B$20</formula1>
    </dataValidation>
    <dataValidation type="list" allowBlank="1" showInputMessage="1" showErrorMessage="1" sqref="AG165:AG166" xr:uid="{FDFE6BDE-06C2-449E-8D4C-FB15BCEC3F0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A760DA19-F1E5-4BD2-A967-53F33A949D38}">
          <x14:formula1>
            <xm:f>'C:\Users\mtamayo\OneDrive - mineducacion.gov.co\Planeación MEN\2020\PAI 2020\FORMULACIÓN\PAI 2020\recibidos 1ra entrega\VES\CALIDAD VES\[Formato PAI - VES - calidad_31012020.xlsx]Hoja1'!#REF!</xm:f>
          </x14:formula1>
          <xm:sqref>AI163:AI164 AI149:AI150 AG151:AG164 AH152:AH153 AH157 AH159:AH160 AG149:AH149 AI165:AJ166 AJ167 AI152:AI160 AJ149:AJ164 J149:M170 B149:B170 D149:H170</xm:sqref>
        </x14:dataValidation>
        <x14:dataValidation type="list" allowBlank="1" showInputMessage="1" showErrorMessage="1" xr:uid="{BFBAEB1C-FAF4-4DE0-B34E-40DF4227766D}">
          <x14:formula1>
            <xm:f>'C:\Users\arturomelo\Library\Containers\com.microsoft.Excel\Data\Documents\C:\Users\mtamayo\OneDrive - mineducacion.gov.co\Planeación MEN\2020\PAI 2020\FORMULACIÓN\PAI 2020\Formatos PAI 2020\[Formato PAI final.xlsx]Hoja1'!#REF!</xm:f>
          </x14:formula1>
          <xm:sqref>AG169:AJ170</xm:sqref>
        </x14:dataValidation>
        <x14:dataValidation type="list" allowBlank="1" showInputMessage="1" showErrorMessage="1" xr:uid="{79FD8D59-D25E-4BEF-B5A5-1F0DAE3D27A1}">
          <x14:formula1>
            <xm:f>'C:\Users\ebenavides\Documents\D2 DIRECCIONAMIENTO ESTRATÉGICO Y PLANEACIÓN\2.1 POL PLANEACIÓN INSTITUCIONAL\5 PLAN DE ACCIÓN INSTITUCIONAL\PAI 2020\PAI SGF\[27012020 PAI Financiera V4 (Vb Jefe).xlsx]Hoja1'!#REF!</xm:f>
          </x14:formula1>
          <xm:sqref>O216:O221 AI216:AI220 J216:M221 AG216:AH221 AJ216:AJ221 B216:B221 D216:H221</xm:sqref>
        </x14:dataValidation>
        <x14:dataValidation type="list" allowBlank="1" showInputMessage="1" showErrorMessage="1" xr:uid="{5A52F75D-1C35-4F4F-8E71-30E647231C45}">
          <x14:formula1>
            <xm:f>'C:\Users\ebenavides\Documents\D2 DIRECCIONAMIENTO ESTRATÉGICO Y PLANEACIÓN\2.1 POL PLANEACIÓN INSTITUCIONAL\5 PLAN DE ACCIÓN INSTITUCIONAL\PAI 2020\PAI STH\[28012020 Formato PAI 2020 STH V4 FINAL (Vb Jefe).xlsx]Hoja1'!#REF!</xm:f>
          </x14:formula1>
          <xm:sqref>AI205:AI210 AJ205:AJ208 O205:O208 J205:M208 AG205:AH208 B205:B208 D205:H208</xm:sqref>
        </x14:dataValidation>
        <x14:dataValidation type="list" allowBlank="1" showInputMessage="1" showErrorMessage="1" xr:uid="{FFE74AFF-1D08-4033-B85C-B47D228CA840}">
          <x14:formula1>
            <xm:f>'[27012020 PAI 2020.xlsx]Hoja1'!#REF!</xm:f>
          </x14:formula1>
          <xm:sqref>AG212:AJ215 O212:O215 J212:M215 B212:B215 D212:H215</xm:sqref>
        </x14:dataValidation>
        <x14:dataValidation type="list" allowBlank="1" showInputMessage="1" showErrorMessage="1" xr:uid="{441D8ABD-FD59-43AE-A6D0-5CA7087FC186}">
          <x14:formula1>
            <xm:f>'C:\Users\ebenavides\Documents\D2 DIRECCIONAMIENTO ESTRATÉGICO Y PLANEACIÓN\2.1 POL PLANEACIÓN INSTITUCIONAL\5 PLAN DE ACCIÓN INSTITUCIONAL\PAI 2020\PAI UAC\[24012020 Formato PAI UAC V4 final (Vb Jefe).xlsx]Hoja1'!#REF!</xm:f>
          </x14:formula1>
          <xm:sqref>J171:J175 AG171:AJ175 O171:O175 K171:M171 K175:M175 D171:H175</xm:sqref>
        </x14:dataValidation>
        <x14:dataValidation type="list" allowBlank="1" showInputMessage="1" showErrorMessage="1" xr:uid="{06AE7022-988E-4747-ADE3-DA99478697A1}">
          <x14:formula1>
            <xm:f>'D:\C:\Users\esalcedo\OneDrive - mineducacion.gov.co\Documentos\SIIPO\Planes de trabajo PMI\Entregables\[20190905_PlandeTrabajoPMI_MEN (Fichas aprobadas).xlsx]Hoja1'!#REF!</xm:f>
          </x14:formula1>
          <xm:sqref>J191:M196 AG191:AJ193 AG195:AG196 AH194:AJ196 O191:O196 K209:M209 B194:B196 D191:H196</xm:sqref>
        </x14:dataValidation>
        <x14:dataValidation type="list" allowBlank="1" showInputMessage="1" showErrorMessage="1" xr:uid="{427560DD-FB16-46A2-BD8A-AAC87DEA2B45}">
          <x14:formula1>
            <xm:f>'C:\Users\ebenavides\Documents\D2 DIRECCIONAMIENTO ESTRATÉGICO Y PLANEACIÓN\2.1 POL PLANEACIÓN INSTITUCIONAL\5 PLAN DE ACCIÓN INSTITUCIONAL\PAI 2020\PAI 2020 CONSOLIDADO\[32012020 Formato PAI OTSI V4 FINAL (Vb Jefe).xlsx]Hoja1'!#REF!</xm:f>
          </x14:formula1>
          <xm:sqref>AI176:AI180 AI182 AJ176:AJ181 AG176:AH181 O176:O181 J176:M181 D176:H181</xm:sqref>
        </x14:dataValidation>
        <x14:dataValidation type="list" allowBlank="1" showInputMessage="1" showErrorMessage="1" xr:uid="{45C841CA-09AC-4EEB-8E2C-CE70668EE425}">
          <x14:formula1>
            <xm:f>'C:\Users\GABRIELA\Downloads\[24012020 Formato PAI OAC 2020 V4 FINAL (Vb Jefe).xlsx]Hoja1'!#REF!</xm:f>
          </x14:formula1>
          <xm:sqref>AG183:AJ187 O183:O187 J183:M187 B183:B187 D183:H187</xm:sqref>
        </x14:dataValidation>
        <x14:dataValidation type="list" allowBlank="1" showInputMessage="1" showErrorMessage="1" xr:uid="{5027BD51-E206-4365-A0FB-91AFF9CF151A}">
          <x14:formula1>
            <xm:f>'C:\Users\GABRIELA\Downloads\[23012020 Formato y anexo PAI SGA V4 FINAL (Vb Jefe).xlsx]Hoja1'!#REF!</xm:f>
          </x14:formula1>
          <xm:sqref>AG197:AJ204 O197:O204 J197:M204 D197:H204</xm:sqref>
        </x14:dataValidation>
        <x14:dataValidation type="list" allowBlank="1" showInputMessage="1" showErrorMessage="1" xr:uid="{F7FF2771-8844-430D-A114-BB7774FDFEE0}">
          <x14:formula1>
            <xm:f>'[23012020 Formato PAI OCAI V4 FINAL (Vb Jefe).xlsx]Hoja1'!#REF!</xm:f>
          </x14:formula1>
          <xm:sqref>AG188:AJ190 O188:O190 J188:M190 B188:B190 D188:H190</xm:sqref>
        </x14:dataValidation>
        <x14:dataValidation type="list" allowBlank="1" showInputMessage="1" showErrorMessage="1" xr:uid="{BE01513D-439F-4F9D-9172-CD1DCF251897}">
          <x14:formula1>
            <xm:f>'C:\Users\mtamayo\OneDrive - mineducacion.gov.co\Planeación MEN\2020\OAPF\PAI\[29012029 PAI OAPF 2020 V4.xlsx]Hoja1'!#REF!</xm:f>
          </x14:formula1>
          <xm:sqref>AH225:AH226 AH228:AH232 J225:J232 G225:H232 AI225:AJ232 AG225:AG232 B225:B232 D225:E232</xm:sqref>
        </x14:dataValidation>
        <x14:dataValidation type="list" allowBlank="1" showInputMessage="1" showErrorMessage="1" xr:uid="{D33D6996-2DC6-4BCD-8660-AE54BAD2A232}">
          <x14:formula1>
            <xm:f>'C:\Users\mtamayo\AppData\Local\Microsoft\Windows\INetCache\Content.Outlook\JXW2RFA0\[PAI - OCI 2020.xlsx]Hoja1'!#REF!</xm:f>
          </x14:formula1>
          <xm:sqref>AJ233:AJ239 AI233:AI236 AG233:AH239 J233:M239 D233:H239 AI239</xm:sqref>
        </x14:dataValidation>
        <x14:dataValidation type="list" allowBlank="1" showInputMessage="1" showErrorMessage="1" xr:uid="{5733478A-1454-465B-A01F-E5E6E99D937E}">
          <x14:formula1>
            <xm:f>'C:\Users\mtamayo\AppData\Local\Microsoft\Windows\INetCache\Content.Outlook\JXW2RFA0\[PAI 2020 para ajustar 03 diciembre.xlsx]Hoja1'!#REF!</xm:f>
          </x14:formula1>
          <xm:sqref>AG250:AJ278 J250:M278 D250:H278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D549"/>
  <sheetViews>
    <sheetView topLeftCell="A5" zoomScale="85" zoomScaleNormal="85" zoomScalePageLayoutView="85" workbookViewId="0">
      <pane ySplit="2" topLeftCell="A7" activePane="bottomLeft" state="frozen"/>
      <selection activeCell="A5" sqref="A5"/>
      <selection pane="bottomLeft" activeCell="B1" sqref="B1"/>
    </sheetView>
  </sheetViews>
  <sheetFormatPr baseColWidth="10" defaultRowHeight="15"/>
  <cols>
    <col min="9" max="9" width="23.42578125" customWidth="1"/>
    <col min="15" max="15" width="22.140625" customWidth="1"/>
    <col min="17" max="17" width="19.7109375" customWidth="1"/>
    <col min="18" max="18" width="22.28515625" customWidth="1"/>
    <col min="21" max="21" width="28.28515625" customWidth="1"/>
    <col min="39" max="39" width="10.85546875" style="122"/>
  </cols>
  <sheetData>
    <row r="2" spans="1:56">
      <c r="A2" s="100" t="s">
        <v>785</v>
      </c>
      <c r="B2" s="100"/>
      <c r="C2" s="100"/>
      <c r="D2" s="100"/>
      <c r="E2" s="100"/>
      <c r="F2" s="111"/>
      <c r="G2" s="100"/>
      <c r="H2" s="111"/>
      <c r="I2" s="100"/>
      <c r="J2" s="100"/>
      <c r="K2" s="100"/>
      <c r="L2" s="100"/>
      <c r="M2" s="100"/>
      <c r="N2" s="100"/>
      <c r="O2" s="100"/>
      <c r="P2" s="100"/>
      <c r="Q2" s="111"/>
      <c r="R2" s="100"/>
      <c r="S2" s="100"/>
      <c r="T2" s="100"/>
      <c r="U2" s="100"/>
      <c r="V2" s="100"/>
      <c r="W2" s="100"/>
      <c r="X2" s="100"/>
      <c r="Y2" s="100"/>
      <c r="Z2" s="100"/>
      <c r="AA2" s="100"/>
      <c r="AB2" s="100"/>
      <c r="AC2" s="100"/>
      <c r="AD2" s="100"/>
      <c r="AE2" s="100"/>
      <c r="AF2" s="100"/>
      <c r="AG2" s="100"/>
      <c r="AH2" s="100"/>
      <c r="AI2" s="100"/>
      <c r="AJ2" s="100"/>
      <c r="AK2" s="100"/>
      <c r="AL2" s="100"/>
      <c r="AM2" s="123"/>
      <c r="AN2" s="100"/>
      <c r="AO2" s="100"/>
      <c r="AP2" s="100"/>
      <c r="AQ2" s="100"/>
      <c r="AR2" s="100"/>
      <c r="AS2" s="100"/>
      <c r="AT2" s="100"/>
      <c r="AU2" s="100"/>
      <c r="AV2" s="100"/>
      <c r="AW2" s="100"/>
      <c r="AX2" s="100"/>
      <c r="AY2" s="100"/>
      <c r="AZ2" s="100"/>
      <c r="BA2" s="100"/>
      <c r="BB2" s="100"/>
      <c r="BC2" s="100"/>
      <c r="BD2" s="100"/>
    </row>
    <row r="4" spans="1:56" ht="31.5">
      <c r="A4" s="109" t="s">
        <v>786</v>
      </c>
      <c r="B4" s="110"/>
      <c r="C4" s="98" t="s">
        <v>787</v>
      </c>
      <c r="D4" s="99"/>
      <c r="E4" s="99"/>
      <c r="F4" s="113"/>
      <c r="G4" s="99"/>
      <c r="H4" s="113"/>
      <c r="I4" s="99"/>
      <c r="J4" s="99"/>
      <c r="K4" s="99"/>
      <c r="L4" s="99"/>
      <c r="M4" s="99"/>
      <c r="N4" s="99"/>
      <c r="O4" s="99"/>
      <c r="P4" s="99"/>
      <c r="Q4" s="113"/>
      <c r="R4" s="99"/>
      <c r="S4" s="99"/>
      <c r="T4" s="99"/>
      <c r="U4" s="99"/>
      <c r="V4" s="99"/>
      <c r="W4" s="99"/>
      <c r="X4" s="99"/>
      <c r="Y4" s="99"/>
      <c r="Z4" s="99"/>
      <c r="AA4" s="99"/>
      <c r="AB4" s="99"/>
      <c r="AC4" s="99"/>
      <c r="AD4" s="99"/>
      <c r="AE4" s="99"/>
      <c r="AF4" s="99"/>
      <c r="AG4" s="99"/>
      <c r="AH4" s="99"/>
      <c r="AI4" s="99"/>
      <c r="AJ4" s="99"/>
      <c r="AK4" s="99"/>
      <c r="AL4" s="114"/>
      <c r="AM4" s="352" t="s">
        <v>788</v>
      </c>
    </row>
    <row r="5" spans="1:56" ht="31.5">
      <c r="A5" s="101" t="s">
        <v>789</v>
      </c>
      <c r="B5" s="101" t="s">
        <v>18</v>
      </c>
      <c r="C5" s="103" t="s">
        <v>793</v>
      </c>
      <c r="D5" s="104"/>
      <c r="E5" s="105"/>
      <c r="F5" s="106" t="s">
        <v>794</v>
      </c>
      <c r="G5" s="107"/>
      <c r="H5" s="108"/>
      <c r="I5" s="103" t="s">
        <v>795</v>
      </c>
      <c r="J5" s="104"/>
      <c r="K5" s="105"/>
      <c r="L5" s="106" t="s">
        <v>796</v>
      </c>
      <c r="M5" s="107"/>
      <c r="N5" s="108"/>
      <c r="O5" s="103" t="s">
        <v>797</v>
      </c>
      <c r="P5" s="104"/>
      <c r="Q5" s="112"/>
      <c r="R5" s="106" t="s">
        <v>798</v>
      </c>
      <c r="S5" s="107"/>
      <c r="T5" s="108"/>
      <c r="U5" s="103" t="s">
        <v>799</v>
      </c>
      <c r="V5" s="104"/>
      <c r="W5" s="105"/>
      <c r="X5" s="106" t="s">
        <v>800</v>
      </c>
      <c r="Y5" s="107"/>
      <c r="Z5" s="108"/>
      <c r="AA5" s="103" t="s">
        <v>801</v>
      </c>
      <c r="AB5" s="104"/>
      <c r="AC5" s="105"/>
      <c r="AD5" s="106" t="s">
        <v>802</v>
      </c>
      <c r="AE5" s="107"/>
      <c r="AF5" s="108"/>
      <c r="AG5" s="103" t="s">
        <v>803</v>
      </c>
      <c r="AH5" s="104"/>
      <c r="AI5" s="105"/>
      <c r="AJ5" s="106" t="s">
        <v>804</v>
      </c>
      <c r="AK5" s="107"/>
      <c r="AL5" s="108"/>
      <c r="AM5" s="352"/>
    </row>
    <row r="6" spans="1:56" ht="31.5">
      <c r="A6" s="102"/>
      <c r="B6" s="102" t="s">
        <v>60</v>
      </c>
      <c r="C6" s="67" t="s">
        <v>790</v>
      </c>
      <c r="D6" s="67" t="s">
        <v>791</v>
      </c>
      <c r="E6" s="68" t="s">
        <v>792</v>
      </c>
      <c r="F6" s="85" t="s">
        <v>790</v>
      </c>
      <c r="G6" s="69" t="s">
        <v>791</v>
      </c>
      <c r="H6" s="85" t="s">
        <v>792</v>
      </c>
      <c r="I6" s="67" t="s">
        <v>790</v>
      </c>
      <c r="J6" s="67" t="s">
        <v>791</v>
      </c>
      <c r="K6" s="68" t="s">
        <v>792</v>
      </c>
      <c r="L6" s="69" t="s">
        <v>790</v>
      </c>
      <c r="M6" s="69" t="s">
        <v>791</v>
      </c>
      <c r="N6" s="69" t="s">
        <v>792</v>
      </c>
      <c r="O6" s="67" t="s">
        <v>790</v>
      </c>
      <c r="P6" s="67" t="s">
        <v>791</v>
      </c>
      <c r="Q6" s="75" t="s">
        <v>792</v>
      </c>
      <c r="R6" s="69" t="s">
        <v>790</v>
      </c>
      <c r="S6" s="69" t="s">
        <v>791</v>
      </c>
      <c r="T6" s="69" t="s">
        <v>792</v>
      </c>
      <c r="U6" s="67" t="s">
        <v>790</v>
      </c>
      <c r="V6" s="67" t="s">
        <v>791</v>
      </c>
      <c r="W6" s="68" t="s">
        <v>792</v>
      </c>
      <c r="X6" s="69" t="s">
        <v>790</v>
      </c>
      <c r="Y6" s="69" t="s">
        <v>791</v>
      </c>
      <c r="Z6" s="69" t="s">
        <v>792</v>
      </c>
      <c r="AA6" s="67" t="s">
        <v>790</v>
      </c>
      <c r="AB6" s="67" t="s">
        <v>791</v>
      </c>
      <c r="AC6" s="68" t="s">
        <v>792</v>
      </c>
      <c r="AD6" s="69" t="s">
        <v>790</v>
      </c>
      <c r="AE6" s="69" t="s">
        <v>791</v>
      </c>
      <c r="AF6" s="69" t="s">
        <v>792</v>
      </c>
      <c r="AG6" s="67" t="s">
        <v>790</v>
      </c>
      <c r="AH6" s="67" t="s">
        <v>791</v>
      </c>
      <c r="AI6" s="68" t="s">
        <v>792</v>
      </c>
      <c r="AJ6" s="69" t="s">
        <v>790</v>
      </c>
      <c r="AK6" s="69" t="s">
        <v>791</v>
      </c>
      <c r="AL6" s="69" t="s">
        <v>792</v>
      </c>
      <c r="AM6" s="353"/>
    </row>
    <row r="7" spans="1:56" ht="50.1" customHeight="1">
      <c r="A7" s="60" t="str">
        <f>'Formato PAI 2020'!N6</f>
        <v>DCPBM - 01</v>
      </c>
      <c r="B7" s="84">
        <f>'Formato PAI 2020'!P6</f>
        <v>1</v>
      </c>
      <c r="C7" s="61"/>
      <c r="D7" s="62"/>
      <c r="E7" s="61"/>
      <c r="F7" s="62"/>
      <c r="G7" s="62"/>
      <c r="H7" s="62"/>
      <c r="I7" s="61" t="s">
        <v>1740</v>
      </c>
      <c r="J7" s="86">
        <v>20</v>
      </c>
      <c r="K7" s="61" t="s">
        <v>1741</v>
      </c>
      <c r="L7" s="61"/>
      <c r="M7" s="86"/>
      <c r="N7" s="61"/>
      <c r="O7" s="61"/>
      <c r="P7" s="62"/>
      <c r="Q7" s="61"/>
      <c r="R7" s="61" t="s">
        <v>1893</v>
      </c>
      <c r="S7" s="86">
        <v>20</v>
      </c>
      <c r="T7" s="61" t="s">
        <v>1742</v>
      </c>
      <c r="U7" s="61"/>
      <c r="V7" s="61"/>
      <c r="W7" s="61"/>
      <c r="X7" s="61" t="s">
        <v>1894</v>
      </c>
      <c r="Y7" s="61">
        <v>20</v>
      </c>
      <c r="Z7" s="61" t="s">
        <v>1895</v>
      </c>
      <c r="AA7" s="61" t="s">
        <v>1896</v>
      </c>
      <c r="AB7" s="61">
        <v>20</v>
      </c>
      <c r="AC7" s="61" t="s">
        <v>1897</v>
      </c>
      <c r="AD7" s="61"/>
      <c r="AE7" s="61"/>
      <c r="AF7" s="61"/>
      <c r="AG7" s="61"/>
      <c r="AH7" s="61"/>
      <c r="AI7" s="61"/>
      <c r="AJ7" s="61" t="s">
        <v>1898</v>
      </c>
      <c r="AK7" s="62">
        <v>20</v>
      </c>
      <c r="AL7" s="61" t="s">
        <v>1739</v>
      </c>
      <c r="AM7" s="59">
        <f>AK7+AH7+AE7+AB7+Y7+V7+S7+P7+M7+J7+G7+D7</f>
        <v>100</v>
      </c>
    </row>
    <row r="8" spans="1:56" ht="63" customHeight="1">
      <c r="A8" s="60" t="str">
        <f>'Formato PAI 2020'!N7</f>
        <v>DCPBM - 02</v>
      </c>
      <c r="B8" s="84">
        <f>'Formato PAI 2020'!P7</f>
        <v>2</v>
      </c>
      <c r="C8" s="62"/>
      <c r="D8" s="62"/>
      <c r="E8" s="62"/>
      <c r="F8" s="61" t="s">
        <v>1899</v>
      </c>
      <c r="G8" s="61">
        <v>10</v>
      </c>
      <c r="H8" s="61" t="s">
        <v>1697</v>
      </c>
      <c r="I8" s="61" t="s">
        <v>1863</v>
      </c>
      <c r="J8" s="62">
        <v>20</v>
      </c>
      <c r="K8" s="61" t="s">
        <v>811</v>
      </c>
      <c r="L8" s="61"/>
      <c r="M8" s="86"/>
      <c r="N8" s="66"/>
      <c r="O8" s="159" t="s">
        <v>1864</v>
      </c>
      <c r="P8" s="62">
        <v>20</v>
      </c>
      <c r="Q8" s="61" t="s">
        <v>1865</v>
      </c>
      <c r="R8" s="61"/>
      <c r="S8" s="61"/>
      <c r="T8" s="61"/>
      <c r="U8" s="159" t="s">
        <v>1864</v>
      </c>
      <c r="V8" s="62">
        <v>20</v>
      </c>
      <c r="W8" s="61" t="s">
        <v>1866</v>
      </c>
      <c r="X8" s="61"/>
      <c r="Y8" s="61"/>
      <c r="Z8" s="61"/>
      <c r="AA8" s="61"/>
      <c r="AB8" s="61"/>
      <c r="AC8" s="61"/>
      <c r="AD8" s="61" t="s">
        <v>1864</v>
      </c>
      <c r="AE8" s="62">
        <v>20</v>
      </c>
      <c r="AF8" s="61" t="s">
        <v>1866</v>
      </c>
      <c r="AG8" s="61"/>
      <c r="AH8" s="61"/>
      <c r="AI8" s="61"/>
      <c r="AJ8" s="61" t="s">
        <v>1665</v>
      </c>
      <c r="AK8" s="76">
        <v>10</v>
      </c>
      <c r="AL8" s="66" t="s">
        <v>1867</v>
      </c>
      <c r="AM8" s="59">
        <f t="shared" ref="AM8:AM57" si="0">AK8+AH8+AE8+AB8+Y8+V8+S8+P8+M8+J8+G8+D8</f>
        <v>100</v>
      </c>
    </row>
    <row r="9" spans="1:56" ht="50.1" customHeight="1">
      <c r="A9" s="60" t="str">
        <f>'Formato PAI 2020'!N8</f>
        <v>DCPBM - 02</v>
      </c>
      <c r="B9" s="84">
        <f>'Formato PAI 2020'!P8</f>
        <v>3</v>
      </c>
      <c r="C9" s="61"/>
      <c r="D9" s="62"/>
      <c r="E9" s="61"/>
      <c r="F9" s="61" t="s">
        <v>1899</v>
      </c>
      <c r="G9" s="61">
        <v>10</v>
      </c>
      <c r="H9" s="61" t="s">
        <v>1697</v>
      </c>
      <c r="I9" s="61"/>
      <c r="J9" s="62"/>
      <c r="K9" s="61"/>
      <c r="L9" s="61" t="s">
        <v>1698</v>
      </c>
      <c r="M9" s="86">
        <v>20</v>
      </c>
      <c r="N9" s="61" t="s">
        <v>1699</v>
      </c>
      <c r="O9" s="61"/>
      <c r="P9" s="62"/>
      <c r="Q9" s="61"/>
      <c r="R9" s="61" t="s">
        <v>1700</v>
      </c>
      <c r="S9" s="76">
        <v>10</v>
      </c>
      <c r="T9" s="61" t="s">
        <v>811</v>
      </c>
      <c r="U9" s="61"/>
      <c r="V9" s="61"/>
      <c r="W9" s="61"/>
      <c r="X9" s="61"/>
      <c r="Y9" s="76"/>
      <c r="Z9" s="61"/>
      <c r="AA9" s="61"/>
      <c r="AB9" s="61"/>
      <c r="AC9" s="61"/>
      <c r="AD9" s="61"/>
      <c r="AE9" s="61"/>
      <c r="AF9" s="61"/>
      <c r="AG9" s="61"/>
      <c r="AH9" s="61"/>
      <c r="AI9" s="61"/>
      <c r="AJ9" s="61" t="s">
        <v>1701</v>
      </c>
      <c r="AK9" s="61">
        <v>60</v>
      </c>
      <c r="AL9" s="61" t="s">
        <v>1702</v>
      </c>
      <c r="AM9" s="59">
        <f t="shared" si="0"/>
        <v>100</v>
      </c>
    </row>
    <row r="10" spans="1:56" ht="50.1" customHeight="1">
      <c r="A10" s="60" t="str">
        <f>'Formato PAI 2020'!N9</f>
        <v>DCPBM - 02</v>
      </c>
      <c r="B10" s="84">
        <f>'Formato PAI 2020'!P9</f>
        <v>4</v>
      </c>
      <c r="C10" s="61"/>
      <c r="D10" s="62"/>
      <c r="E10" s="61"/>
      <c r="F10" s="61"/>
      <c r="G10" s="61"/>
      <c r="H10" s="61"/>
      <c r="I10" s="61"/>
      <c r="J10" s="62"/>
      <c r="K10" s="61"/>
      <c r="L10" s="61" t="s">
        <v>1900</v>
      </c>
      <c r="M10" s="86">
        <v>20</v>
      </c>
      <c r="N10" s="66" t="s">
        <v>1662</v>
      </c>
      <c r="O10" s="61" t="s">
        <v>1663</v>
      </c>
      <c r="P10" s="76">
        <v>20</v>
      </c>
      <c r="Q10" s="66" t="s">
        <v>1664</v>
      </c>
      <c r="R10" s="61" t="s">
        <v>1668</v>
      </c>
      <c r="S10" s="76">
        <v>20</v>
      </c>
      <c r="T10" s="66" t="s">
        <v>1669</v>
      </c>
      <c r="U10" s="61"/>
      <c r="V10" s="76"/>
      <c r="W10" s="66"/>
      <c r="X10" s="61"/>
      <c r="Y10" s="61"/>
      <c r="Z10" s="61"/>
      <c r="AA10" s="61" t="s">
        <v>1901</v>
      </c>
      <c r="AB10" s="61">
        <v>20</v>
      </c>
      <c r="AC10" s="61" t="s">
        <v>1667</v>
      </c>
      <c r="AD10" s="61"/>
      <c r="AE10" s="61"/>
      <c r="AF10" s="61"/>
      <c r="AG10" s="71"/>
      <c r="AH10" s="71"/>
      <c r="AI10" s="71"/>
      <c r="AJ10" s="61" t="s">
        <v>1665</v>
      </c>
      <c r="AK10" s="76">
        <v>20</v>
      </c>
      <c r="AL10" s="66" t="s">
        <v>1666</v>
      </c>
      <c r="AM10" s="59">
        <f t="shared" si="0"/>
        <v>100</v>
      </c>
      <c r="AN10" s="58"/>
    </row>
    <row r="11" spans="1:56" ht="50.1" customHeight="1">
      <c r="A11" s="60" t="str">
        <f>'Formato PAI 2020'!N10</f>
        <v>DCPBM - 03</v>
      </c>
      <c r="B11" s="84">
        <f>'Formato PAI 2020'!P10</f>
        <v>5</v>
      </c>
      <c r="C11" s="61"/>
      <c r="D11" s="62"/>
      <c r="E11" s="61"/>
      <c r="F11" s="124" t="s">
        <v>1643</v>
      </c>
      <c r="G11" s="125">
        <v>15</v>
      </c>
      <c r="H11" s="124" t="s">
        <v>1839</v>
      </c>
      <c r="I11" s="125" t="s">
        <v>1638</v>
      </c>
      <c r="J11" s="125">
        <v>20</v>
      </c>
      <c r="K11" s="125" t="s">
        <v>1639</v>
      </c>
      <c r="L11" s="125" t="s">
        <v>1641</v>
      </c>
      <c r="M11" s="126">
        <v>20</v>
      </c>
      <c r="N11" s="127" t="s">
        <v>1640</v>
      </c>
      <c r="O11" s="128"/>
      <c r="P11" s="129"/>
      <c r="Q11" s="128"/>
      <c r="R11" s="130"/>
      <c r="S11" s="130"/>
      <c r="T11" s="130"/>
      <c r="U11" s="130"/>
      <c r="V11" s="130"/>
      <c r="W11" s="130"/>
      <c r="X11" s="130"/>
      <c r="Y11" s="130"/>
      <c r="Z11" s="130"/>
      <c r="AA11" s="125" t="s">
        <v>1642</v>
      </c>
      <c r="AB11" s="125">
        <v>20</v>
      </c>
      <c r="AC11" s="127" t="s">
        <v>1640</v>
      </c>
      <c r="AD11" s="130"/>
      <c r="AE11" s="130"/>
      <c r="AF11" s="130"/>
      <c r="AG11" s="125" t="s">
        <v>1840</v>
      </c>
      <c r="AH11" s="125">
        <v>25</v>
      </c>
      <c r="AI11" s="125" t="s">
        <v>1637</v>
      </c>
      <c r="AJ11" s="130"/>
      <c r="AK11" s="130"/>
      <c r="AL11" s="130"/>
      <c r="AM11" s="59">
        <f t="shared" si="0"/>
        <v>100</v>
      </c>
    </row>
    <row r="12" spans="1:56" ht="50.1" customHeight="1">
      <c r="A12" s="60" t="str">
        <f>'Formato PAI 2020'!N11</f>
        <v>DCPBM - 04</v>
      </c>
      <c r="B12" s="84">
        <f>'Formato PAI 2020'!P11</f>
        <v>6</v>
      </c>
      <c r="C12" s="61"/>
      <c r="D12" s="62"/>
      <c r="E12" s="61"/>
      <c r="F12" s="61"/>
      <c r="G12" s="62"/>
      <c r="H12" s="61"/>
      <c r="I12" s="61" t="s">
        <v>1902</v>
      </c>
      <c r="J12" s="62">
        <v>20</v>
      </c>
      <c r="K12" s="61" t="s">
        <v>1650</v>
      </c>
      <c r="L12" s="61" t="s">
        <v>1644</v>
      </c>
      <c r="M12" s="62">
        <v>20</v>
      </c>
      <c r="N12" s="61" t="s">
        <v>1659</v>
      </c>
      <c r="O12" s="61" t="s">
        <v>1651</v>
      </c>
      <c r="P12" s="86">
        <v>20</v>
      </c>
      <c r="Q12" s="61" t="s">
        <v>1655</v>
      </c>
      <c r="R12" s="63" t="s">
        <v>1656</v>
      </c>
      <c r="S12" s="62">
        <v>20</v>
      </c>
      <c r="T12" s="63" t="s">
        <v>1903</v>
      </c>
      <c r="U12" s="62"/>
      <c r="V12" s="62"/>
      <c r="W12" s="62"/>
      <c r="X12" s="61"/>
      <c r="Y12" s="61"/>
      <c r="Z12" s="61"/>
      <c r="AA12" s="61" t="s">
        <v>1652</v>
      </c>
      <c r="AB12" s="61">
        <v>20</v>
      </c>
      <c r="AC12" s="61" t="s">
        <v>1653</v>
      </c>
      <c r="AD12" s="61"/>
      <c r="AE12" s="61"/>
      <c r="AF12" s="61"/>
      <c r="AG12" s="61"/>
      <c r="AH12" s="61"/>
      <c r="AI12" s="61"/>
      <c r="AJ12" s="61"/>
      <c r="AK12" s="61"/>
      <c r="AL12" s="61"/>
      <c r="AM12" s="59">
        <f t="shared" si="0"/>
        <v>100</v>
      </c>
    </row>
    <row r="13" spans="1:56" ht="50.1" customHeight="1">
      <c r="A13" s="60" t="str">
        <f>'Formato PAI 2020'!N12</f>
        <v>DCPBM - 04</v>
      </c>
      <c r="B13" s="84">
        <f>'Formato PAI 2020'!P12</f>
        <v>7</v>
      </c>
      <c r="C13" s="61"/>
      <c r="D13" s="62"/>
      <c r="E13" s="61"/>
      <c r="F13" s="61"/>
      <c r="G13" s="61"/>
      <c r="H13" s="61"/>
      <c r="I13" s="61" t="s">
        <v>1904</v>
      </c>
      <c r="J13" s="62">
        <v>20</v>
      </c>
      <c r="K13" s="61" t="s">
        <v>1853</v>
      </c>
      <c r="L13" s="61" t="s">
        <v>1905</v>
      </c>
      <c r="M13" s="86">
        <v>30</v>
      </c>
      <c r="N13" s="63" t="s">
        <v>1906</v>
      </c>
      <c r="O13" s="63"/>
      <c r="P13" s="62"/>
      <c r="Q13" s="63"/>
      <c r="R13" s="62" t="s">
        <v>1854</v>
      </c>
      <c r="S13" s="62">
        <v>25</v>
      </c>
      <c r="T13" s="62" t="s">
        <v>1855</v>
      </c>
      <c r="U13" s="62"/>
      <c r="V13" s="62"/>
      <c r="W13" s="62"/>
      <c r="X13" s="62"/>
      <c r="Y13" s="62"/>
      <c r="Z13" s="62"/>
      <c r="AA13" s="62"/>
      <c r="AB13" s="62"/>
      <c r="AC13" s="62"/>
      <c r="AD13" s="62" t="s">
        <v>1856</v>
      </c>
      <c r="AE13" s="62">
        <v>25</v>
      </c>
      <c r="AF13" s="62" t="s">
        <v>1855</v>
      </c>
      <c r="AG13" s="61"/>
      <c r="AH13" s="61"/>
      <c r="AI13" s="61"/>
      <c r="AJ13" s="61"/>
      <c r="AK13" s="61"/>
      <c r="AL13" s="61"/>
      <c r="AM13" s="59">
        <f t="shared" si="0"/>
        <v>100</v>
      </c>
    </row>
    <row r="14" spans="1:56" ht="50.1" customHeight="1">
      <c r="A14" s="60" t="str">
        <f>'Formato PAI 2020'!N13</f>
        <v>DCPBM - 04</v>
      </c>
      <c r="B14" s="84">
        <f>'Formato PAI 2020'!P13</f>
        <v>8</v>
      </c>
      <c r="C14" s="61"/>
      <c r="D14" s="62"/>
      <c r="E14" s="61"/>
      <c r="F14" s="61"/>
      <c r="G14" s="61"/>
      <c r="H14" s="61"/>
      <c r="I14" s="61" t="s">
        <v>1644</v>
      </c>
      <c r="J14" s="62">
        <v>20</v>
      </c>
      <c r="K14" s="61" t="s">
        <v>1659</v>
      </c>
      <c r="L14" s="61" t="s">
        <v>1645</v>
      </c>
      <c r="M14" s="86">
        <v>20</v>
      </c>
      <c r="N14" s="63" t="s">
        <v>1654</v>
      </c>
      <c r="O14" s="63" t="s">
        <v>1657</v>
      </c>
      <c r="P14" s="62">
        <v>40</v>
      </c>
      <c r="Q14" s="63" t="s">
        <v>1646</v>
      </c>
      <c r="R14" s="62" t="s">
        <v>808</v>
      </c>
      <c r="S14" s="62">
        <v>0</v>
      </c>
      <c r="T14" s="62" t="s">
        <v>808</v>
      </c>
      <c r="U14" s="62" t="s">
        <v>808</v>
      </c>
      <c r="V14" s="62">
        <v>0</v>
      </c>
      <c r="W14" s="62" t="s">
        <v>808</v>
      </c>
      <c r="X14" s="62" t="s">
        <v>1658</v>
      </c>
      <c r="Y14" s="62">
        <v>10</v>
      </c>
      <c r="Z14" s="62" t="s">
        <v>1649</v>
      </c>
      <c r="AA14" s="62" t="s">
        <v>808</v>
      </c>
      <c r="AB14" s="62">
        <v>0</v>
      </c>
      <c r="AC14" s="62" t="s">
        <v>808</v>
      </c>
      <c r="AD14" s="62" t="s">
        <v>808</v>
      </c>
      <c r="AE14" s="62">
        <v>0</v>
      </c>
      <c r="AF14" s="62" t="s">
        <v>808</v>
      </c>
      <c r="AG14" s="61" t="s">
        <v>1647</v>
      </c>
      <c r="AH14" s="61">
        <v>10</v>
      </c>
      <c r="AI14" s="61" t="s">
        <v>1648</v>
      </c>
      <c r="AJ14" s="61"/>
      <c r="AK14" s="61"/>
      <c r="AL14" s="61"/>
      <c r="AM14" s="59">
        <f t="shared" si="0"/>
        <v>100</v>
      </c>
    </row>
    <row r="15" spans="1:56" ht="50.1" customHeight="1">
      <c r="A15" s="60" t="str">
        <f>'Formato PAI 2020'!N14</f>
        <v>DCPBM - 04</v>
      </c>
      <c r="B15" s="84">
        <f>'Formato PAI 2020'!P14</f>
        <v>9</v>
      </c>
      <c r="C15" s="61"/>
      <c r="D15" s="62"/>
      <c r="E15" s="61"/>
      <c r="F15" s="61"/>
      <c r="G15" s="61"/>
      <c r="H15" s="61"/>
      <c r="I15" s="61" t="s">
        <v>1644</v>
      </c>
      <c r="J15" s="62">
        <v>20</v>
      </c>
      <c r="K15" s="61" t="s">
        <v>1659</v>
      </c>
      <c r="L15" s="61" t="s">
        <v>1645</v>
      </c>
      <c r="M15" s="86">
        <v>20</v>
      </c>
      <c r="N15" s="63" t="s">
        <v>1654</v>
      </c>
      <c r="O15" s="63" t="s">
        <v>1907</v>
      </c>
      <c r="P15" s="62">
        <v>40</v>
      </c>
      <c r="Q15" s="63" t="s">
        <v>1646</v>
      </c>
      <c r="R15" s="62" t="s">
        <v>808</v>
      </c>
      <c r="S15" s="62">
        <v>0</v>
      </c>
      <c r="T15" s="62" t="s">
        <v>808</v>
      </c>
      <c r="U15" s="62" t="s">
        <v>808</v>
      </c>
      <c r="V15" s="62">
        <v>0</v>
      </c>
      <c r="W15" s="62" t="s">
        <v>808</v>
      </c>
      <c r="X15" s="62" t="s">
        <v>1658</v>
      </c>
      <c r="Y15" s="62">
        <v>10</v>
      </c>
      <c r="Z15" s="62" t="s">
        <v>1649</v>
      </c>
      <c r="AA15" s="62" t="s">
        <v>808</v>
      </c>
      <c r="AB15" s="62">
        <v>0</v>
      </c>
      <c r="AC15" s="62" t="s">
        <v>808</v>
      </c>
      <c r="AD15" s="62" t="s">
        <v>808</v>
      </c>
      <c r="AE15" s="62">
        <v>0</v>
      </c>
      <c r="AF15" s="62" t="s">
        <v>808</v>
      </c>
      <c r="AG15" s="61" t="s">
        <v>1647</v>
      </c>
      <c r="AH15" s="61">
        <v>10</v>
      </c>
      <c r="AI15" s="61" t="s">
        <v>1648</v>
      </c>
      <c r="AJ15" s="61"/>
      <c r="AK15" s="61"/>
      <c r="AL15" s="61"/>
      <c r="AM15" s="59">
        <f t="shared" si="0"/>
        <v>100</v>
      </c>
    </row>
    <row r="16" spans="1:56" ht="50.1" customHeight="1">
      <c r="A16" s="60" t="str">
        <f>'Formato PAI 2020'!N15</f>
        <v>DCPBM - 05</v>
      </c>
      <c r="B16" s="84">
        <f>'Formato PAI 2020'!P15</f>
        <v>10</v>
      </c>
      <c r="C16" s="134" t="s">
        <v>1908</v>
      </c>
      <c r="D16" s="135">
        <v>0.2</v>
      </c>
      <c r="E16" s="134" t="s">
        <v>1909</v>
      </c>
      <c r="F16" s="134" t="s">
        <v>1888</v>
      </c>
      <c r="G16" s="136">
        <v>0.2</v>
      </c>
      <c r="H16" s="137" t="s">
        <v>1889</v>
      </c>
      <c r="I16" s="61"/>
      <c r="J16" s="62"/>
      <c r="K16" s="61"/>
      <c r="L16" s="61"/>
      <c r="M16" s="62"/>
      <c r="N16" s="61"/>
      <c r="O16" s="137" t="s">
        <v>1890</v>
      </c>
      <c r="P16" s="136">
        <v>0.2</v>
      </c>
      <c r="Q16" s="137" t="s">
        <v>1889</v>
      </c>
      <c r="R16" s="61"/>
      <c r="S16" s="61"/>
      <c r="T16" s="61"/>
      <c r="U16" s="61"/>
      <c r="V16" s="61"/>
      <c r="W16" s="61"/>
      <c r="X16" s="137" t="s">
        <v>1890</v>
      </c>
      <c r="Y16" s="136">
        <v>0.2</v>
      </c>
      <c r="Z16" s="137" t="s">
        <v>1889</v>
      </c>
      <c r="AA16" s="61"/>
      <c r="AB16" s="61"/>
      <c r="AC16" s="61"/>
      <c r="AD16" s="61"/>
      <c r="AE16" s="61"/>
      <c r="AF16" s="61"/>
      <c r="AG16" s="61"/>
      <c r="AH16" s="61"/>
      <c r="AI16" s="61"/>
      <c r="AJ16" s="137" t="s">
        <v>1891</v>
      </c>
      <c r="AK16" s="136">
        <v>0.2</v>
      </c>
      <c r="AL16" s="137" t="s">
        <v>1892</v>
      </c>
      <c r="AM16" s="59">
        <f t="shared" si="0"/>
        <v>1</v>
      </c>
    </row>
    <row r="17" spans="1:39" ht="50.1" customHeight="1">
      <c r="A17" s="60" t="str">
        <f>'Formato PAI 2020'!N16</f>
        <v>DCPBM - 06</v>
      </c>
      <c r="B17" s="84">
        <f>'Formato PAI 2020'!P16</f>
        <v>11</v>
      </c>
      <c r="C17" s="61"/>
      <c r="D17" s="62"/>
      <c r="E17" s="61"/>
      <c r="F17" s="62" t="s">
        <v>1837</v>
      </c>
      <c r="G17" s="70">
        <v>0.1</v>
      </c>
      <c r="H17" s="62" t="s">
        <v>1836</v>
      </c>
      <c r="I17" s="61"/>
      <c r="J17" s="62"/>
      <c r="K17" s="61"/>
      <c r="L17" s="61" t="s">
        <v>1838</v>
      </c>
      <c r="M17" s="120">
        <v>0.2</v>
      </c>
      <c r="N17" s="61" t="s">
        <v>1910</v>
      </c>
      <c r="O17" s="62" t="s">
        <v>1911</v>
      </c>
      <c r="P17" s="70">
        <v>0.2</v>
      </c>
      <c r="Q17" s="62" t="s">
        <v>1912</v>
      </c>
      <c r="R17" s="61"/>
      <c r="S17" s="61"/>
      <c r="T17" s="61"/>
      <c r="U17" s="61"/>
      <c r="V17" s="61"/>
      <c r="W17" s="61"/>
      <c r="X17" s="62" t="s">
        <v>1913</v>
      </c>
      <c r="Y17" s="70">
        <v>0.2</v>
      </c>
      <c r="Z17" s="62" t="s">
        <v>1912</v>
      </c>
      <c r="AA17" s="61"/>
      <c r="AB17" s="61"/>
      <c r="AC17" s="61"/>
      <c r="AD17" s="61"/>
      <c r="AE17" s="61"/>
      <c r="AF17" s="61"/>
      <c r="AG17" s="62" t="s">
        <v>1913</v>
      </c>
      <c r="AH17" s="70">
        <v>0.3</v>
      </c>
      <c r="AI17" s="62" t="s">
        <v>1912</v>
      </c>
      <c r="AJ17" s="61"/>
      <c r="AK17" s="61"/>
      <c r="AL17" s="61"/>
      <c r="AM17" s="119">
        <f t="shared" si="0"/>
        <v>0.99999999999999989</v>
      </c>
    </row>
    <row r="18" spans="1:39" ht="50.1" customHeight="1">
      <c r="A18" s="60" t="str">
        <f>'Formato PAI 2020'!N17</f>
        <v>DCPBM - 06</v>
      </c>
      <c r="B18" s="84">
        <f>'Formato PAI 2020'!P17</f>
        <v>12</v>
      </c>
      <c r="C18" s="61"/>
      <c r="D18" s="62"/>
      <c r="E18" s="61"/>
      <c r="F18" s="61"/>
      <c r="G18" s="61"/>
      <c r="H18" s="61"/>
      <c r="I18" s="61"/>
      <c r="J18" s="62"/>
      <c r="K18" s="61"/>
      <c r="L18" s="61" t="s">
        <v>1914</v>
      </c>
      <c r="M18" s="120">
        <v>0.4</v>
      </c>
      <c r="N18" s="61" t="s">
        <v>1829</v>
      </c>
      <c r="O18" s="61"/>
      <c r="P18" s="62"/>
      <c r="Q18" s="61"/>
      <c r="R18" s="61" t="s">
        <v>812</v>
      </c>
      <c r="S18" s="70">
        <v>0.3</v>
      </c>
      <c r="T18" s="61" t="s">
        <v>813</v>
      </c>
      <c r="U18" s="61"/>
      <c r="V18" s="61"/>
      <c r="W18" s="61"/>
      <c r="X18" s="61"/>
      <c r="Y18" s="61"/>
      <c r="Z18" s="61"/>
      <c r="AA18" s="61" t="s">
        <v>814</v>
      </c>
      <c r="AB18" s="70">
        <v>0.3</v>
      </c>
      <c r="AC18" s="61" t="s">
        <v>813</v>
      </c>
      <c r="AD18" s="61"/>
      <c r="AE18" s="61"/>
      <c r="AF18" s="61"/>
      <c r="AG18" s="61"/>
      <c r="AH18" s="61"/>
      <c r="AI18" s="61"/>
      <c r="AJ18" s="61"/>
      <c r="AK18" s="61"/>
      <c r="AL18" s="61"/>
      <c r="AM18" s="119">
        <f t="shared" si="0"/>
        <v>1</v>
      </c>
    </row>
    <row r="19" spans="1:39" ht="50.1" customHeight="1">
      <c r="A19" s="60" t="str">
        <f>'Formato PAI 2020'!N18</f>
        <v>DCPBM - 07</v>
      </c>
      <c r="B19" s="84">
        <f>'Formato PAI 2020'!P18</f>
        <v>13</v>
      </c>
      <c r="C19" s="61"/>
      <c r="D19" s="62"/>
      <c r="E19" s="61"/>
      <c r="F19" s="61"/>
      <c r="G19" s="61"/>
      <c r="H19" s="61"/>
      <c r="I19" s="63" t="s">
        <v>1614</v>
      </c>
      <c r="J19" s="62">
        <v>30</v>
      </c>
      <c r="K19" s="63" t="s">
        <v>1615</v>
      </c>
      <c r="L19" s="62" t="s">
        <v>1915</v>
      </c>
      <c r="M19" s="62">
        <v>10</v>
      </c>
      <c r="N19" s="62" t="s">
        <v>1616</v>
      </c>
      <c r="O19" s="62"/>
      <c r="P19" s="86"/>
      <c r="Q19" s="62"/>
      <c r="R19" s="62" t="s">
        <v>1916</v>
      </c>
      <c r="S19" s="86">
        <v>40</v>
      </c>
      <c r="T19" s="62" t="s">
        <v>1615</v>
      </c>
      <c r="U19" s="62"/>
      <c r="V19" s="62"/>
      <c r="W19" s="62"/>
      <c r="X19" s="62"/>
      <c r="Y19" s="62"/>
      <c r="Z19" s="62"/>
      <c r="AA19" s="62"/>
      <c r="AB19" s="62"/>
      <c r="AC19" s="62"/>
      <c r="AD19" s="62" t="s">
        <v>1617</v>
      </c>
      <c r="AE19" s="62">
        <v>20</v>
      </c>
      <c r="AF19" s="62" t="s">
        <v>1618</v>
      </c>
      <c r="AG19" s="61"/>
      <c r="AH19" s="61"/>
      <c r="AI19" s="61"/>
      <c r="AJ19" s="61"/>
      <c r="AK19" s="61"/>
      <c r="AL19" s="61"/>
      <c r="AM19" s="59">
        <f t="shared" si="0"/>
        <v>100</v>
      </c>
    </row>
    <row r="20" spans="1:39" ht="50.1" customHeight="1">
      <c r="A20" s="60" t="str">
        <f>'Formato PAI 2020'!N19</f>
        <v>DCPBM - 04</v>
      </c>
      <c r="B20" s="84">
        <f>'Formato PAI 2020'!P19</f>
        <v>14</v>
      </c>
      <c r="C20" s="61"/>
      <c r="D20" s="62"/>
      <c r="E20" s="61"/>
      <c r="F20" s="61"/>
      <c r="G20" s="61"/>
      <c r="H20" s="61"/>
      <c r="I20" s="61" t="s">
        <v>1644</v>
      </c>
      <c r="J20" s="62">
        <v>20</v>
      </c>
      <c r="K20" s="61" t="s">
        <v>1659</v>
      </c>
      <c r="L20" s="61" t="s">
        <v>1645</v>
      </c>
      <c r="M20" s="86">
        <v>20</v>
      </c>
      <c r="N20" s="63" t="s">
        <v>1654</v>
      </c>
      <c r="O20" s="63" t="s">
        <v>1857</v>
      </c>
      <c r="P20" s="62">
        <v>40</v>
      </c>
      <c r="Q20" s="63" t="s">
        <v>1646</v>
      </c>
      <c r="R20" s="62"/>
      <c r="S20" s="62"/>
      <c r="T20" s="62"/>
      <c r="U20" s="62"/>
      <c r="V20" s="62"/>
      <c r="W20" s="62"/>
      <c r="X20" s="62" t="s">
        <v>1858</v>
      </c>
      <c r="Y20" s="62">
        <v>10</v>
      </c>
      <c r="Z20" s="62" t="s">
        <v>1649</v>
      </c>
      <c r="AA20" s="62"/>
      <c r="AB20" s="62"/>
      <c r="AC20" s="62"/>
      <c r="AD20" s="62"/>
      <c r="AE20" s="62"/>
      <c r="AF20" s="62"/>
      <c r="AG20" s="61" t="s">
        <v>1647</v>
      </c>
      <c r="AH20" s="61">
        <v>10</v>
      </c>
      <c r="AI20" s="61" t="s">
        <v>1648</v>
      </c>
      <c r="AJ20" s="61"/>
      <c r="AK20" s="61"/>
      <c r="AL20" s="61"/>
      <c r="AM20" s="59">
        <f t="shared" si="0"/>
        <v>100</v>
      </c>
    </row>
    <row r="21" spans="1:39" ht="50.1" customHeight="1">
      <c r="A21" s="60" t="str">
        <f>'Formato PAI 2020'!N20</f>
        <v>DCPBM - 07</v>
      </c>
      <c r="B21" s="84">
        <f>'Formato PAI 2020'!P20</f>
        <v>15</v>
      </c>
      <c r="C21" s="61"/>
      <c r="D21" s="62"/>
      <c r="E21" s="61"/>
      <c r="F21" s="62" t="s">
        <v>1619</v>
      </c>
      <c r="G21" s="62">
        <v>40</v>
      </c>
      <c r="H21" s="62" t="s">
        <v>1615</v>
      </c>
      <c r="I21" s="62"/>
      <c r="J21" s="62"/>
      <c r="K21" s="62"/>
      <c r="L21" s="62" t="s">
        <v>1620</v>
      </c>
      <c r="M21" s="86">
        <v>10</v>
      </c>
      <c r="N21" s="62" t="s">
        <v>1615</v>
      </c>
      <c r="O21" s="62" t="s">
        <v>1917</v>
      </c>
      <c r="P21" s="62">
        <v>40</v>
      </c>
      <c r="Q21" s="62" t="s">
        <v>1621</v>
      </c>
      <c r="R21" s="62"/>
      <c r="S21" s="62"/>
      <c r="T21" s="62"/>
      <c r="U21" s="62"/>
      <c r="V21" s="62"/>
      <c r="W21" s="62"/>
      <c r="X21" s="62"/>
      <c r="Y21" s="74"/>
      <c r="Z21" s="74"/>
      <c r="AA21" s="62"/>
      <c r="AB21" s="62"/>
      <c r="AC21" s="62"/>
      <c r="AD21" s="62"/>
      <c r="AE21" s="62"/>
      <c r="AF21" s="62"/>
      <c r="AG21" s="62" t="s">
        <v>1617</v>
      </c>
      <c r="AH21" s="62">
        <v>20</v>
      </c>
      <c r="AI21" s="62" t="s">
        <v>1618</v>
      </c>
      <c r="AJ21" s="61"/>
      <c r="AK21" s="61"/>
      <c r="AL21" s="61"/>
      <c r="AM21" s="59">
        <f t="shared" si="0"/>
        <v>110</v>
      </c>
    </row>
    <row r="22" spans="1:39" ht="50.1" customHeight="1">
      <c r="A22" s="60" t="str">
        <f>'Formato PAI 2020'!N21</f>
        <v>DCPBM - 07</v>
      </c>
      <c r="B22" s="84">
        <f>'Formato PAI 2020'!P21</f>
        <v>16</v>
      </c>
      <c r="C22" s="61"/>
      <c r="D22" s="62"/>
      <c r="E22" s="61"/>
      <c r="F22" s="61"/>
      <c r="G22" s="61"/>
      <c r="H22" s="61"/>
      <c r="I22" s="62" t="s">
        <v>1619</v>
      </c>
      <c r="J22" s="62">
        <v>40</v>
      </c>
      <c r="K22" s="62" t="s">
        <v>1616</v>
      </c>
      <c r="L22" s="62"/>
      <c r="M22" s="86"/>
      <c r="N22" s="62"/>
      <c r="O22" s="62"/>
      <c r="P22" s="62"/>
      <c r="Q22" s="62"/>
      <c r="R22" s="62" t="s">
        <v>1915</v>
      </c>
      <c r="S22" s="62">
        <v>10</v>
      </c>
      <c r="T22" s="62" t="s">
        <v>1621</v>
      </c>
      <c r="U22" s="62" t="s">
        <v>1622</v>
      </c>
      <c r="V22" s="62">
        <v>40</v>
      </c>
      <c r="W22" s="62" t="s">
        <v>1621</v>
      </c>
      <c r="X22" s="62"/>
      <c r="Y22" s="62"/>
      <c r="Z22" s="62"/>
      <c r="AA22" s="62"/>
      <c r="AB22" s="62"/>
      <c r="AC22" s="62"/>
      <c r="AD22" s="62"/>
      <c r="AE22" s="62"/>
      <c r="AF22" s="62"/>
      <c r="AG22" s="62"/>
      <c r="AH22" s="62"/>
      <c r="AI22" s="62"/>
      <c r="AJ22" s="62" t="s">
        <v>1617</v>
      </c>
      <c r="AK22" s="62">
        <v>10</v>
      </c>
      <c r="AL22" s="62" t="s">
        <v>1618</v>
      </c>
      <c r="AM22" s="59">
        <f t="shared" si="0"/>
        <v>100</v>
      </c>
    </row>
    <row r="23" spans="1:39" ht="50.1" customHeight="1">
      <c r="A23" s="60" t="str">
        <f>'Formato PAI 2020'!N22</f>
        <v>DCPBM - 07</v>
      </c>
      <c r="B23" s="84">
        <f>'Formato PAI 2020'!P22</f>
        <v>17</v>
      </c>
      <c r="C23" s="61"/>
      <c r="D23" s="62"/>
      <c r="E23" s="61"/>
      <c r="F23" s="61"/>
      <c r="G23" s="61"/>
      <c r="H23" s="61"/>
      <c r="I23" s="61"/>
      <c r="J23" s="62"/>
      <c r="K23" s="61"/>
      <c r="L23" s="62" t="s">
        <v>1619</v>
      </c>
      <c r="M23" s="62">
        <v>40</v>
      </c>
      <c r="N23" s="62" t="s">
        <v>1616</v>
      </c>
      <c r="O23" s="62"/>
      <c r="P23" s="62"/>
      <c r="Q23" s="62"/>
      <c r="R23" s="62" t="s">
        <v>1915</v>
      </c>
      <c r="S23" s="62">
        <v>10</v>
      </c>
      <c r="T23" s="62" t="s">
        <v>1621</v>
      </c>
      <c r="U23" s="62" t="s">
        <v>1735</v>
      </c>
      <c r="V23" s="62">
        <v>40</v>
      </c>
      <c r="W23" s="62" t="s">
        <v>1621</v>
      </c>
      <c r="X23" s="62"/>
      <c r="Y23" s="62"/>
      <c r="Z23" s="62"/>
      <c r="AA23" s="62"/>
      <c r="AB23" s="62"/>
      <c r="AC23" s="62"/>
      <c r="AD23" s="62"/>
      <c r="AE23" s="62"/>
      <c r="AF23" s="62"/>
      <c r="AG23" s="62"/>
      <c r="AH23" s="62"/>
      <c r="AI23" s="62"/>
      <c r="AJ23" s="62" t="s">
        <v>1617</v>
      </c>
      <c r="AK23" s="62">
        <v>10</v>
      </c>
      <c r="AL23" s="62" t="s">
        <v>1618</v>
      </c>
      <c r="AM23" s="59">
        <f t="shared" si="0"/>
        <v>100</v>
      </c>
    </row>
    <row r="24" spans="1:39" ht="50.1" customHeight="1">
      <c r="A24" s="60" t="str">
        <f>'Formato PAI 2020'!N23</f>
        <v>DCPBM - 05</v>
      </c>
      <c r="B24" s="84">
        <f>'Formato PAI 2020'!P23</f>
        <v>18</v>
      </c>
      <c r="C24" s="134" t="s">
        <v>1908</v>
      </c>
      <c r="D24" s="135">
        <v>0.2</v>
      </c>
      <c r="E24" s="134" t="s">
        <v>1909</v>
      </c>
      <c r="F24" s="134" t="s">
        <v>1888</v>
      </c>
      <c r="G24" s="136">
        <v>0.2</v>
      </c>
      <c r="H24" s="137" t="s">
        <v>1889</v>
      </c>
      <c r="I24" s="61"/>
      <c r="J24" s="62"/>
      <c r="K24" s="61"/>
      <c r="L24" s="61"/>
      <c r="M24" s="62"/>
      <c r="N24" s="61"/>
      <c r="O24" s="137" t="s">
        <v>1890</v>
      </c>
      <c r="P24" s="136">
        <v>0.2</v>
      </c>
      <c r="Q24" s="137" t="s">
        <v>1889</v>
      </c>
      <c r="R24" s="61"/>
      <c r="S24" s="61"/>
      <c r="T24" s="61"/>
      <c r="U24" s="61"/>
      <c r="V24" s="61"/>
      <c r="W24" s="61"/>
      <c r="X24" s="137" t="s">
        <v>1890</v>
      </c>
      <c r="Y24" s="136">
        <v>0.2</v>
      </c>
      <c r="Z24" s="137" t="s">
        <v>1889</v>
      </c>
      <c r="AA24" s="61"/>
      <c r="AB24" s="61"/>
      <c r="AC24" s="61"/>
      <c r="AD24" s="61"/>
      <c r="AE24" s="61"/>
      <c r="AF24" s="61"/>
      <c r="AG24" s="61"/>
      <c r="AH24" s="61"/>
      <c r="AI24" s="61"/>
      <c r="AJ24" s="137" t="s">
        <v>1891</v>
      </c>
      <c r="AK24" s="136">
        <v>0.2</v>
      </c>
      <c r="AL24" s="137" t="s">
        <v>1892</v>
      </c>
      <c r="AM24" s="59">
        <f t="shared" si="0"/>
        <v>1</v>
      </c>
    </row>
    <row r="25" spans="1:39" ht="50.1" customHeight="1">
      <c r="A25" s="60" t="str">
        <f>'Formato PAI 2020'!N24</f>
        <v>DCPBM - 06</v>
      </c>
      <c r="B25" s="84">
        <f>'Formato PAI 2020'!P24</f>
        <v>19</v>
      </c>
      <c r="C25" s="61"/>
      <c r="D25" s="62"/>
      <c r="E25" s="61"/>
      <c r="F25" s="61"/>
      <c r="G25" s="61"/>
      <c r="H25" s="61"/>
      <c r="I25" s="61"/>
      <c r="J25" s="62"/>
      <c r="K25" s="61"/>
      <c r="L25" s="61"/>
      <c r="M25" s="86"/>
      <c r="N25" s="66"/>
      <c r="O25" s="61"/>
      <c r="P25" s="62"/>
      <c r="Q25" s="61"/>
      <c r="R25" s="61"/>
      <c r="S25" s="61"/>
      <c r="T25" s="61"/>
      <c r="U25" s="61"/>
      <c r="V25" s="76"/>
      <c r="W25" s="66"/>
      <c r="X25" s="61"/>
      <c r="Y25" s="61"/>
      <c r="Z25" s="61"/>
      <c r="AA25" s="61"/>
      <c r="AB25" s="61"/>
      <c r="AC25" s="61"/>
      <c r="AD25" s="61"/>
      <c r="AE25" s="61"/>
      <c r="AF25" s="61"/>
      <c r="AG25" s="61"/>
      <c r="AH25" s="61"/>
      <c r="AI25" s="61"/>
      <c r="AJ25" s="61"/>
      <c r="AK25" s="76"/>
      <c r="AL25" s="66"/>
      <c r="AM25" s="119">
        <f t="shared" si="0"/>
        <v>0</v>
      </c>
    </row>
    <row r="26" spans="1:39" ht="50.1" customHeight="1">
      <c r="A26" s="60" t="str">
        <f>'Formato PAI 2020'!N25</f>
        <v>DCPBM - 06</v>
      </c>
      <c r="B26" s="84">
        <f>'Formato PAI 2020'!P25</f>
        <v>20</v>
      </c>
      <c r="C26" s="61"/>
      <c r="D26" s="62"/>
      <c r="E26" s="61"/>
      <c r="F26" s="61"/>
      <c r="G26" s="61"/>
      <c r="H26" s="61"/>
      <c r="I26" s="61"/>
      <c r="J26" s="62"/>
      <c r="K26" s="61"/>
      <c r="L26" s="61"/>
      <c r="M26" s="86"/>
      <c r="N26" s="66"/>
      <c r="O26" s="61"/>
      <c r="P26" s="62"/>
      <c r="Q26" s="61"/>
      <c r="R26" s="61"/>
      <c r="S26" s="61"/>
      <c r="T26" s="61"/>
      <c r="U26" s="61"/>
      <c r="V26" s="76"/>
      <c r="W26" s="66"/>
      <c r="X26" s="61"/>
      <c r="Y26" s="61"/>
      <c r="Z26" s="61"/>
      <c r="AA26" s="61"/>
      <c r="AB26" s="61"/>
      <c r="AC26" s="61"/>
      <c r="AD26" s="61"/>
      <c r="AE26" s="61"/>
      <c r="AF26" s="61"/>
      <c r="AG26" s="61"/>
      <c r="AH26" s="61"/>
      <c r="AI26" s="61"/>
      <c r="AJ26" s="61"/>
      <c r="AK26" s="76"/>
      <c r="AL26" s="66"/>
      <c r="AM26" s="119">
        <f t="shared" si="0"/>
        <v>0</v>
      </c>
    </row>
    <row r="27" spans="1:39" ht="50.1" customHeight="1">
      <c r="A27" s="60" t="str">
        <f>'Formato PAI 2020'!N26</f>
        <v>DCPBM - 06</v>
      </c>
      <c r="B27" s="84">
        <f>'Formato PAI 2020'!P26</f>
        <v>21</v>
      </c>
      <c r="C27" s="61"/>
      <c r="D27" s="70"/>
      <c r="E27" s="61"/>
      <c r="F27" s="61" t="s">
        <v>1830</v>
      </c>
      <c r="G27" s="70">
        <v>0.1</v>
      </c>
      <c r="H27" s="61" t="s">
        <v>1831</v>
      </c>
      <c r="I27" s="61"/>
      <c r="J27" s="62"/>
      <c r="K27" s="61"/>
      <c r="L27" s="61" t="s">
        <v>1832</v>
      </c>
      <c r="M27" s="121">
        <v>0.5</v>
      </c>
      <c r="N27" s="61" t="s">
        <v>1833</v>
      </c>
      <c r="O27" s="61"/>
      <c r="P27" s="62"/>
      <c r="Q27" s="61"/>
      <c r="R27" s="61" t="s">
        <v>1918</v>
      </c>
      <c r="S27" s="73">
        <v>0.4</v>
      </c>
      <c r="T27" s="61" t="s">
        <v>1834</v>
      </c>
      <c r="U27" s="61"/>
      <c r="V27" s="61"/>
      <c r="W27" s="61"/>
      <c r="X27" s="61"/>
      <c r="Y27" s="61"/>
      <c r="Z27" s="61"/>
      <c r="AA27" s="61"/>
      <c r="AB27" s="61"/>
      <c r="AC27" s="61"/>
      <c r="AD27" s="61"/>
      <c r="AE27" s="61"/>
      <c r="AF27" s="61"/>
      <c r="AG27" s="61"/>
      <c r="AH27" s="61"/>
      <c r="AI27" s="61"/>
      <c r="AJ27" s="61"/>
      <c r="AK27" s="61"/>
      <c r="AL27" s="61"/>
      <c r="AM27" s="119">
        <f t="shared" si="0"/>
        <v>1</v>
      </c>
    </row>
    <row r="28" spans="1:39" ht="50.1" customHeight="1">
      <c r="A28" s="60" t="str">
        <f>'Formato PAI 2020'!N27</f>
        <v>DCPBM - 06</v>
      </c>
      <c r="B28" s="84">
        <f>'Formato PAI 2020'!P27</f>
        <v>22</v>
      </c>
      <c r="C28" s="61"/>
      <c r="D28" s="62"/>
      <c r="E28" s="61"/>
      <c r="F28" s="61"/>
      <c r="G28" s="61"/>
      <c r="H28" s="61"/>
      <c r="I28" s="61"/>
      <c r="J28" s="62"/>
      <c r="K28" s="61"/>
      <c r="L28" s="61"/>
      <c r="M28" s="86"/>
      <c r="N28" s="61"/>
      <c r="O28" s="61" t="s">
        <v>1830</v>
      </c>
      <c r="P28" s="70">
        <v>0.2</v>
      </c>
      <c r="Q28" s="61" t="s">
        <v>1831</v>
      </c>
      <c r="R28" s="61"/>
      <c r="S28" s="61"/>
      <c r="T28" s="61"/>
      <c r="U28" s="61"/>
      <c r="V28" s="61"/>
      <c r="W28" s="61"/>
      <c r="X28" s="61"/>
      <c r="Y28" s="61"/>
      <c r="Z28" s="61"/>
      <c r="AA28" s="61"/>
      <c r="AB28" s="61"/>
      <c r="AC28" s="61"/>
      <c r="AD28" s="61" t="s">
        <v>1835</v>
      </c>
      <c r="AE28" s="121">
        <v>0.5</v>
      </c>
      <c r="AF28" s="61" t="s">
        <v>1833</v>
      </c>
      <c r="AG28" s="61"/>
      <c r="AH28" s="62"/>
      <c r="AI28" s="61"/>
      <c r="AJ28" s="61" t="s">
        <v>1919</v>
      </c>
      <c r="AK28" s="73">
        <v>0.4</v>
      </c>
      <c r="AL28" s="61" t="s">
        <v>1834</v>
      </c>
      <c r="AM28" s="119">
        <f t="shared" si="0"/>
        <v>1.1000000000000001</v>
      </c>
    </row>
    <row r="29" spans="1:39" ht="50.1" customHeight="1">
      <c r="A29" s="60" t="str">
        <f>'Formato PAI 2020'!N28</f>
        <v>DCPBM - 03</v>
      </c>
      <c r="B29" s="84">
        <f>'Formato PAI 2020'!P28</f>
        <v>23</v>
      </c>
      <c r="C29" s="61"/>
      <c r="D29" s="62"/>
      <c r="E29" s="61"/>
      <c r="F29" s="61"/>
      <c r="G29" s="61"/>
      <c r="H29" s="61"/>
      <c r="I29" s="61"/>
      <c r="J29" s="62"/>
      <c r="K29" s="61"/>
      <c r="L29" s="61"/>
      <c r="M29" s="86"/>
      <c r="N29" s="61"/>
      <c r="O29" s="125" t="s">
        <v>1920</v>
      </c>
      <c r="P29" s="125">
        <v>30</v>
      </c>
      <c r="Q29" s="125" t="s">
        <v>1636</v>
      </c>
      <c r="R29" s="130"/>
      <c r="S29" s="125"/>
      <c r="T29" s="127"/>
      <c r="U29" s="125"/>
      <c r="V29" s="125"/>
      <c r="W29" s="125"/>
      <c r="X29" s="130" t="s">
        <v>1841</v>
      </c>
      <c r="Y29" s="125">
        <v>45</v>
      </c>
      <c r="Z29" s="130" t="s">
        <v>1921</v>
      </c>
      <c r="AA29" s="130"/>
      <c r="AB29" s="130"/>
      <c r="AC29" s="130"/>
      <c r="AD29" s="130"/>
      <c r="AE29" s="130"/>
      <c r="AF29" s="130"/>
      <c r="AG29" s="125" t="s">
        <v>1922</v>
      </c>
      <c r="AH29" s="125">
        <v>25</v>
      </c>
      <c r="AI29" s="125" t="s">
        <v>1637</v>
      </c>
      <c r="AJ29" s="61"/>
      <c r="AK29" s="61"/>
      <c r="AL29" s="61"/>
      <c r="AM29" s="77">
        <f>AK29+AH29+AE29+AB29+Y29+V29+S29+P29+M29+J29+G29+D29</f>
        <v>100</v>
      </c>
    </row>
    <row r="30" spans="1:39" ht="50.1" customHeight="1">
      <c r="A30" s="60" t="str">
        <f>'Formato PAI 2020'!N29</f>
        <v>DCPBM - 08</v>
      </c>
      <c r="B30" s="84">
        <f>'Formato PAI 2020'!P29</f>
        <v>24</v>
      </c>
      <c r="C30" s="61"/>
      <c r="D30" s="62"/>
      <c r="E30" s="61"/>
      <c r="F30" s="61" t="s">
        <v>807</v>
      </c>
      <c r="G30" s="62">
        <v>15</v>
      </c>
      <c r="H30" s="63" t="s">
        <v>1705</v>
      </c>
      <c r="I30" s="62"/>
      <c r="J30" s="86"/>
      <c r="K30" s="62"/>
      <c r="L30" s="63" t="s">
        <v>815</v>
      </c>
      <c r="M30" s="62">
        <v>15</v>
      </c>
      <c r="N30" s="63" t="s">
        <v>1706</v>
      </c>
      <c r="O30" s="62" t="s">
        <v>817</v>
      </c>
      <c r="P30" s="62">
        <v>20</v>
      </c>
      <c r="Q30" s="62" t="s">
        <v>818</v>
      </c>
      <c r="R30" s="62" t="s">
        <v>819</v>
      </c>
      <c r="S30" s="62">
        <v>30</v>
      </c>
      <c r="T30" s="62" t="s">
        <v>820</v>
      </c>
      <c r="U30" s="62"/>
      <c r="V30" s="62"/>
      <c r="W30" s="62"/>
      <c r="X30" s="61"/>
      <c r="Y30" s="61"/>
      <c r="Z30" s="61"/>
      <c r="AA30" s="61"/>
      <c r="AB30" s="61"/>
      <c r="AC30" s="61"/>
      <c r="AD30" s="61"/>
      <c r="AE30" s="61"/>
      <c r="AF30" s="61"/>
      <c r="AG30" s="62" t="s">
        <v>821</v>
      </c>
      <c r="AH30" s="62">
        <v>20</v>
      </c>
      <c r="AI30" s="62" t="s">
        <v>822</v>
      </c>
      <c r="AJ30" s="62" t="s">
        <v>821</v>
      </c>
      <c r="AK30" s="62">
        <v>20</v>
      </c>
      <c r="AL30" s="62" t="s">
        <v>822</v>
      </c>
      <c r="AM30" s="59">
        <f t="shared" si="0"/>
        <v>120</v>
      </c>
    </row>
    <row r="31" spans="1:39" ht="50.1" customHeight="1">
      <c r="A31" s="60" t="str">
        <f>'Formato PAI 2020'!N30</f>
        <v>DCPBM - 08</v>
      </c>
      <c r="B31" s="84">
        <f>'Formato PAI 2020'!P30</f>
        <v>25</v>
      </c>
      <c r="C31" s="61"/>
      <c r="D31" s="62"/>
      <c r="E31" s="61"/>
      <c r="F31" s="61" t="s">
        <v>807</v>
      </c>
      <c r="G31" s="62">
        <v>15</v>
      </c>
      <c r="H31" s="62" t="s">
        <v>808</v>
      </c>
      <c r="I31" s="62"/>
      <c r="J31" s="86"/>
      <c r="K31" s="62"/>
      <c r="L31" s="61" t="s">
        <v>809</v>
      </c>
      <c r="M31" s="62">
        <v>15</v>
      </c>
      <c r="N31" s="61" t="s">
        <v>810</v>
      </c>
      <c r="O31" s="62" t="s">
        <v>825</v>
      </c>
      <c r="P31" s="62">
        <v>20</v>
      </c>
      <c r="Q31" s="62" t="s">
        <v>826</v>
      </c>
      <c r="R31" s="62" t="s">
        <v>819</v>
      </c>
      <c r="S31" s="62">
        <v>30</v>
      </c>
      <c r="T31" s="62" t="s">
        <v>820</v>
      </c>
      <c r="U31" s="61"/>
      <c r="V31" s="61"/>
      <c r="W31" s="61"/>
      <c r="X31" s="61"/>
      <c r="Y31" s="61"/>
      <c r="Z31" s="61"/>
      <c r="AA31" s="61"/>
      <c r="AB31" s="61"/>
      <c r="AC31" s="61"/>
      <c r="AD31" s="61"/>
      <c r="AE31" s="61"/>
      <c r="AF31" s="61"/>
      <c r="AG31" s="62" t="s">
        <v>821</v>
      </c>
      <c r="AH31" s="62">
        <v>20</v>
      </c>
      <c r="AI31" s="62" t="s">
        <v>822</v>
      </c>
      <c r="AJ31" s="61"/>
      <c r="AK31" s="61"/>
      <c r="AL31" s="61"/>
      <c r="AM31" s="59">
        <f t="shared" si="0"/>
        <v>100</v>
      </c>
    </row>
    <row r="32" spans="1:39" ht="50.1" customHeight="1">
      <c r="A32" s="60" t="str">
        <f>'Formato PAI 2020'!N31</f>
        <v>DCPBM - 09</v>
      </c>
      <c r="B32" s="84">
        <f>'Formato PAI 2020'!P31</f>
        <v>26</v>
      </c>
      <c r="C32" s="61"/>
      <c r="D32" s="62"/>
      <c r="E32" s="61"/>
      <c r="F32" s="63" t="s">
        <v>815</v>
      </c>
      <c r="G32" s="76">
        <v>25</v>
      </c>
      <c r="H32" s="63" t="s">
        <v>1706</v>
      </c>
      <c r="I32" s="61" t="s">
        <v>823</v>
      </c>
      <c r="J32" s="86">
        <v>15</v>
      </c>
      <c r="K32" s="61" t="s">
        <v>1872</v>
      </c>
      <c r="L32" s="61" t="s">
        <v>824</v>
      </c>
      <c r="M32" s="76">
        <v>20</v>
      </c>
      <c r="N32" s="61" t="s">
        <v>1873</v>
      </c>
      <c r="O32" s="62"/>
      <c r="P32" s="62"/>
      <c r="Q32" s="62"/>
      <c r="R32" s="62"/>
      <c r="S32" s="62"/>
      <c r="T32" s="62"/>
      <c r="U32" s="61"/>
      <c r="V32" s="61"/>
      <c r="W32" s="61"/>
      <c r="X32" s="61" t="s">
        <v>1874</v>
      </c>
      <c r="Y32" s="86">
        <v>20</v>
      </c>
      <c r="Z32" s="61" t="s">
        <v>1875</v>
      </c>
      <c r="AA32" s="62"/>
      <c r="AB32" s="62"/>
      <c r="AC32" s="62"/>
      <c r="AD32" s="62" t="s">
        <v>1876</v>
      </c>
      <c r="AE32" s="62">
        <v>20</v>
      </c>
      <c r="AF32" s="62" t="s">
        <v>816</v>
      </c>
      <c r="AG32" s="61"/>
      <c r="AH32" s="61"/>
      <c r="AI32" s="61"/>
      <c r="AJ32" s="61"/>
      <c r="AK32" s="61"/>
      <c r="AL32" s="61"/>
      <c r="AM32" s="59">
        <f t="shared" si="0"/>
        <v>100</v>
      </c>
    </row>
    <row r="33" spans="1:39" ht="50.1" customHeight="1">
      <c r="A33" s="60" t="str">
        <f>'Formato PAI 2020'!N32</f>
        <v>DCPBM - 08</v>
      </c>
      <c r="B33" s="84">
        <f>'Formato PAI 2020'!P32</f>
        <v>27</v>
      </c>
      <c r="C33" s="61"/>
      <c r="D33" s="62"/>
      <c r="E33" s="61"/>
      <c r="F33" s="61" t="s">
        <v>805</v>
      </c>
      <c r="G33" s="62">
        <v>15</v>
      </c>
      <c r="H33" s="61" t="s">
        <v>806</v>
      </c>
      <c r="I33" s="62" t="s">
        <v>807</v>
      </c>
      <c r="J33" s="62">
        <v>15</v>
      </c>
      <c r="K33" s="62" t="s">
        <v>808</v>
      </c>
      <c r="L33" s="62"/>
      <c r="M33" s="86"/>
      <c r="N33" s="62"/>
      <c r="O33" s="61" t="s">
        <v>809</v>
      </c>
      <c r="P33" s="62">
        <v>15</v>
      </c>
      <c r="Q33" s="61" t="s">
        <v>810</v>
      </c>
      <c r="R33" s="62"/>
      <c r="S33" s="62"/>
      <c r="T33" s="62"/>
      <c r="U33" s="62" t="s">
        <v>1868</v>
      </c>
      <c r="V33" s="62">
        <v>35</v>
      </c>
      <c r="W33" s="62" t="s">
        <v>1869</v>
      </c>
      <c r="X33" s="62"/>
      <c r="Y33" s="62"/>
      <c r="Z33" s="62"/>
      <c r="AA33" s="62"/>
      <c r="AB33" s="62"/>
      <c r="AC33" s="62"/>
      <c r="AD33" s="62"/>
      <c r="AE33" s="62"/>
      <c r="AF33" s="62"/>
      <c r="AG33" s="62"/>
      <c r="AH33" s="62"/>
      <c r="AI33" s="62"/>
      <c r="AJ33" s="62" t="s">
        <v>1870</v>
      </c>
      <c r="AK33" s="62">
        <v>20</v>
      </c>
      <c r="AL33" s="62" t="s">
        <v>1871</v>
      </c>
      <c r="AM33" s="59">
        <f t="shared" si="0"/>
        <v>100</v>
      </c>
    </row>
    <row r="34" spans="1:39" ht="50.1" customHeight="1">
      <c r="A34" s="60" t="str">
        <f>'Formato PAI 2020'!N33</f>
        <v>DCPBM - 03</v>
      </c>
      <c r="B34" s="84">
        <f>'Formato PAI 2020'!P33</f>
        <v>28</v>
      </c>
      <c r="C34" s="130" t="s">
        <v>1842</v>
      </c>
      <c r="D34" s="125">
        <v>25</v>
      </c>
      <c r="E34" s="125" t="s">
        <v>1843</v>
      </c>
      <c r="F34" s="131"/>
      <c r="G34" s="131"/>
      <c r="H34" s="131"/>
      <c r="I34" s="130" t="s">
        <v>1844</v>
      </c>
      <c r="J34" s="125">
        <v>25</v>
      </c>
      <c r="K34" s="130" t="s">
        <v>1845</v>
      </c>
      <c r="L34" s="125"/>
      <c r="M34" s="125"/>
      <c r="N34" s="125"/>
      <c r="O34" s="125"/>
      <c r="P34" s="125"/>
      <c r="Q34" s="125"/>
      <c r="R34" s="125" t="s">
        <v>1846</v>
      </c>
      <c r="S34" s="125">
        <v>25</v>
      </c>
      <c r="T34" s="125" t="s">
        <v>1923</v>
      </c>
      <c r="U34" s="125"/>
      <c r="V34" s="125"/>
      <c r="W34" s="125"/>
      <c r="X34" s="125"/>
      <c r="Y34" s="125"/>
      <c r="Z34" s="125"/>
      <c r="AA34" s="125"/>
      <c r="AB34" s="125"/>
      <c r="AC34" s="125"/>
      <c r="AD34" s="125"/>
      <c r="AE34" s="125"/>
      <c r="AF34" s="125"/>
      <c r="AG34" s="125"/>
      <c r="AH34" s="125"/>
      <c r="AI34" s="125"/>
      <c r="AJ34" s="125" t="s">
        <v>1846</v>
      </c>
      <c r="AK34" s="125">
        <v>25</v>
      </c>
      <c r="AL34" s="125" t="s">
        <v>1923</v>
      </c>
      <c r="AM34" s="59">
        <f>AK34+AH34+AE34+AB34+Y34+V34+S34+P34+M34+J34+G34+D34</f>
        <v>100</v>
      </c>
    </row>
    <row r="35" spans="1:39" ht="50.1" customHeight="1">
      <c r="A35" s="60" t="str">
        <f>'Formato PAI 2020'!N34</f>
        <v>DCPBM - 03</v>
      </c>
      <c r="B35" s="84">
        <f>'Formato PAI 2020'!P34</f>
        <v>29</v>
      </c>
      <c r="C35" s="130" t="s">
        <v>1847</v>
      </c>
      <c r="D35" s="125">
        <v>20</v>
      </c>
      <c r="E35" s="125" t="s">
        <v>1843</v>
      </c>
      <c r="F35" s="126"/>
      <c r="G35" s="126"/>
      <c r="H35" s="131"/>
      <c r="I35" s="130"/>
      <c r="J35" s="125"/>
      <c r="K35" s="130"/>
      <c r="L35" s="131"/>
      <c r="M35" s="125"/>
      <c r="N35" s="125"/>
      <c r="O35" s="125" t="s">
        <v>1848</v>
      </c>
      <c r="P35" s="125">
        <v>40</v>
      </c>
      <c r="Q35" s="125" t="s">
        <v>1849</v>
      </c>
      <c r="R35" s="125"/>
      <c r="S35" s="125"/>
      <c r="T35" s="131"/>
      <c r="U35" s="131"/>
      <c r="V35" s="125"/>
      <c r="W35" s="125"/>
      <c r="X35" s="125"/>
      <c r="Y35" s="125"/>
      <c r="Z35" s="125"/>
      <c r="AA35" s="125"/>
      <c r="AB35" s="125"/>
      <c r="AC35" s="125"/>
      <c r="AD35" s="125"/>
      <c r="AE35" s="125"/>
      <c r="AF35" s="125"/>
      <c r="AG35" s="125"/>
      <c r="AH35" s="125"/>
      <c r="AI35" s="125"/>
      <c r="AJ35" s="125" t="s">
        <v>1850</v>
      </c>
      <c r="AK35" s="125">
        <v>40</v>
      </c>
      <c r="AL35" s="125" t="s">
        <v>1851</v>
      </c>
      <c r="AM35" s="59">
        <f t="shared" si="0"/>
        <v>100</v>
      </c>
    </row>
    <row r="36" spans="1:39" ht="50.1" customHeight="1">
      <c r="A36" s="60" t="str">
        <f>'Formato PAI 2020'!N35</f>
        <v>DCPBM - 05</v>
      </c>
      <c r="B36" s="84">
        <f>'Formato PAI 2020'!P35</f>
        <v>30</v>
      </c>
      <c r="C36" s="134" t="s">
        <v>1908</v>
      </c>
      <c r="D36" s="135">
        <v>0.2</v>
      </c>
      <c r="E36" s="134" t="s">
        <v>1909</v>
      </c>
      <c r="F36" s="134" t="s">
        <v>1888</v>
      </c>
      <c r="G36" s="136">
        <v>0.2</v>
      </c>
      <c r="H36" s="137" t="s">
        <v>1889</v>
      </c>
      <c r="I36" s="61"/>
      <c r="J36" s="62"/>
      <c r="K36" s="61"/>
      <c r="L36" s="61"/>
      <c r="M36" s="62"/>
      <c r="N36" s="61"/>
      <c r="O36" s="137" t="s">
        <v>1890</v>
      </c>
      <c r="P36" s="136">
        <v>0.2</v>
      </c>
      <c r="Q36" s="137" t="s">
        <v>1889</v>
      </c>
      <c r="R36" s="61"/>
      <c r="S36" s="61"/>
      <c r="T36" s="61"/>
      <c r="U36" s="61"/>
      <c r="V36" s="61"/>
      <c r="W36" s="61"/>
      <c r="X36" s="137" t="s">
        <v>1890</v>
      </c>
      <c r="Y36" s="136">
        <v>0.2</v>
      </c>
      <c r="Z36" s="137" t="s">
        <v>1889</v>
      </c>
      <c r="AA36" s="61"/>
      <c r="AB36" s="61"/>
      <c r="AC36" s="61"/>
      <c r="AD36" s="61"/>
      <c r="AE36" s="61"/>
      <c r="AF36" s="61"/>
      <c r="AG36" s="61"/>
      <c r="AH36" s="61"/>
      <c r="AI36" s="61"/>
      <c r="AJ36" s="137" t="s">
        <v>1891</v>
      </c>
      <c r="AK36" s="136">
        <v>0.2</v>
      </c>
      <c r="AL36" s="137" t="s">
        <v>1892</v>
      </c>
      <c r="AM36" s="59">
        <f t="shared" si="0"/>
        <v>1</v>
      </c>
    </row>
    <row r="37" spans="1:39" ht="50.1" customHeight="1">
      <c r="A37" s="60" t="str">
        <f>'Formato PAI 2020'!N36</f>
        <v>DCPBM - 09</v>
      </c>
      <c r="B37" s="84">
        <f>'Formato PAI 2020'!P36</f>
        <v>31</v>
      </c>
      <c r="C37" s="61"/>
      <c r="D37" s="62"/>
      <c r="E37" s="61"/>
      <c r="F37" s="63" t="s">
        <v>815</v>
      </c>
      <c r="G37" s="76">
        <v>25</v>
      </c>
      <c r="H37" s="63" t="s">
        <v>1706</v>
      </c>
      <c r="I37" s="61"/>
      <c r="J37" s="86"/>
      <c r="K37" s="61"/>
      <c r="L37" s="61" t="s">
        <v>1877</v>
      </c>
      <c r="M37" s="62">
        <v>25</v>
      </c>
      <c r="N37" s="61" t="s">
        <v>1878</v>
      </c>
      <c r="O37" s="61"/>
      <c r="P37" s="61"/>
      <c r="Q37" s="61"/>
      <c r="R37" s="61"/>
      <c r="S37" s="61"/>
      <c r="T37" s="61"/>
      <c r="U37" s="61" t="s">
        <v>1924</v>
      </c>
      <c r="V37" s="132">
        <v>25</v>
      </c>
      <c r="W37" s="61" t="s">
        <v>265</v>
      </c>
      <c r="X37" s="61"/>
      <c r="Y37" s="61"/>
      <c r="Z37" s="61"/>
      <c r="AA37" s="61"/>
      <c r="AB37" s="61"/>
      <c r="AC37" s="61"/>
      <c r="AD37" s="61" t="s">
        <v>1879</v>
      </c>
      <c r="AE37" s="61">
        <v>25</v>
      </c>
      <c r="AF37" s="61" t="s">
        <v>1880</v>
      </c>
      <c r="AG37" s="61"/>
      <c r="AH37" s="61"/>
      <c r="AI37" s="61"/>
      <c r="AJ37" s="61"/>
      <c r="AK37" s="61"/>
      <c r="AL37" s="61"/>
      <c r="AM37" s="59">
        <f t="shared" si="0"/>
        <v>100</v>
      </c>
    </row>
    <row r="38" spans="1:39" ht="50.1" customHeight="1">
      <c r="A38" s="60" t="str">
        <f>'Formato PAI 2020'!N37</f>
        <v>DCPBM - 10</v>
      </c>
      <c r="B38" s="84">
        <f>'Formato PAI 2020'!P37</f>
        <v>32</v>
      </c>
      <c r="C38" s="61"/>
      <c r="D38" s="62"/>
      <c r="E38" s="61"/>
      <c r="F38" s="63" t="s">
        <v>1673</v>
      </c>
      <c r="G38" s="76">
        <v>20</v>
      </c>
      <c r="H38" s="63" t="s">
        <v>1674</v>
      </c>
      <c r="I38" s="61"/>
      <c r="J38" s="86"/>
      <c r="K38" s="61"/>
      <c r="L38" s="61" t="s">
        <v>1881</v>
      </c>
      <c r="M38" s="86">
        <v>20</v>
      </c>
      <c r="N38" s="61" t="s">
        <v>1671</v>
      </c>
      <c r="O38" s="61" t="s">
        <v>1675</v>
      </c>
      <c r="P38" s="76">
        <v>20</v>
      </c>
      <c r="Q38" s="61" t="s">
        <v>1671</v>
      </c>
      <c r="R38" s="61"/>
      <c r="S38" s="70"/>
      <c r="T38" s="61"/>
      <c r="U38" s="61"/>
      <c r="V38" s="70"/>
      <c r="W38" s="61"/>
      <c r="X38" s="61" t="s">
        <v>1676</v>
      </c>
      <c r="Y38" s="76">
        <v>20</v>
      </c>
      <c r="Z38" s="61" t="s">
        <v>1671</v>
      </c>
      <c r="AA38" s="61" t="s">
        <v>1882</v>
      </c>
      <c r="AB38" s="76">
        <v>10</v>
      </c>
      <c r="AC38" s="61" t="s">
        <v>1883</v>
      </c>
      <c r="AD38" s="61"/>
      <c r="AE38" s="70"/>
      <c r="AF38" s="61"/>
      <c r="AG38" s="61"/>
      <c r="AH38" s="70"/>
      <c r="AI38" s="61"/>
      <c r="AJ38" s="61" t="s">
        <v>1925</v>
      </c>
      <c r="AK38" s="76">
        <v>20</v>
      </c>
      <c r="AL38" s="61" t="s">
        <v>1926</v>
      </c>
      <c r="AM38" s="59">
        <f t="shared" si="0"/>
        <v>110</v>
      </c>
    </row>
    <row r="39" spans="1:39" ht="50.1" customHeight="1">
      <c r="A39" s="60" t="str">
        <f>'Formato PAI 2020'!N38</f>
        <v>DCPBM - 07</v>
      </c>
      <c r="B39" s="84">
        <f>'Formato PAI 2020'!P38</f>
        <v>33</v>
      </c>
      <c r="C39" s="61"/>
      <c r="D39" s="62"/>
      <c r="E39" s="61"/>
      <c r="F39" s="63" t="s">
        <v>1623</v>
      </c>
      <c r="G39" s="62">
        <v>30</v>
      </c>
      <c r="H39" s="63" t="s">
        <v>1624</v>
      </c>
      <c r="I39" s="62" t="s">
        <v>1625</v>
      </c>
      <c r="J39" s="86">
        <v>40</v>
      </c>
      <c r="K39" s="62" t="s">
        <v>1626</v>
      </c>
      <c r="L39" s="62"/>
      <c r="M39" s="86"/>
      <c r="N39" s="62"/>
      <c r="O39" s="62"/>
      <c r="P39" s="62"/>
      <c r="Q39" s="62"/>
      <c r="R39" s="62" t="s">
        <v>1627</v>
      </c>
      <c r="S39" s="62">
        <v>10</v>
      </c>
      <c r="T39" s="62" t="s">
        <v>1628</v>
      </c>
      <c r="U39" s="62"/>
      <c r="V39" s="62"/>
      <c r="W39" s="62"/>
      <c r="X39" s="62"/>
      <c r="Y39" s="76"/>
      <c r="Z39" s="62"/>
      <c r="AA39" s="62" t="s">
        <v>1627</v>
      </c>
      <c r="AB39" s="62">
        <v>10</v>
      </c>
      <c r="AC39" s="62" t="s">
        <v>1628</v>
      </c>
      <c r="AD39" s="62"/>
      <c r="AE39" s="62"/>
      <c r="AF39" s="62"/>
      <c r="AG39" s="62"/>
      <c r="AH39" s="62"/>
      <c r="AI39" s="62"/>
      <c r="AJ39" s="62" t="s">
        <v>1617</v>
      </c>
      <c r="AK39" s="62">
        <v>10</v>
      </c>
      <c r="AL39" s="62" t="s">
        <v>1618</v>
      </c>
      <c r="AM39" s="59">
        <f t="shared" si="0"/>
        <v>100</v>
      </c>
    </row>
    <row r="40" spans="1:39" ht="50.1" customHeight="1">
      <c r="A40" s="60" t="str">
        <f>'Formato PAI 2020'!N39</f>
        <v>DCPBM - 04</v>
      </c>
      <c r="B40" s="84">
        <f>'Formato PAI 2020'!P39</f>
        <v>34</v>
      </c>
      <c r="C40" s="61"/>
      <c r="D40" s="62"/>
      <c r="E40" s="61"/>
      <c r="F40" s="61" t="s">
        <v>1860</v>
      </c>
      <c r="G40" s="61">
        <v>20</v>
      </c>
      <c r="H40" s="61" t="s">
        <v>1927</v>
      </c>
      <c r="I40" s="61"/>
      <c r="J40" s="62"/>
      <c r="K40" s="61"/>
      <c r="L40" s="61" t="s">
        <v>1645</v>
      </c>
      <c r="M40" s="86">
        <v>20</v>
      </c>
      <c r="N40" s="63" t="s">
        <v>1654</v>
      </c>
      <c r="O40" s="63" t="s">
        <v>1907</v>
      </c>
      <c r="P40" s="62">
        <v>40</v>
      </c>
      <c r="Q40" s="63" t="s">
        <v>1646</v>
      </c>
      <c r="R40" s="62" t="s">
        <v>808</v>
      </c>
      <c r="S40" s="62">
        <v>0</v>
      </c>
      <c r="T40" s="62" t="s">
        <v>808</v>
      </c>
      <c r="U40" s="62" t="s">
        <v>808</v>
      </c>
      <c r="V40" s="62">
        <v>0</v>
      </c>
      <c r="W40" s="62" t="s">
        <v>808</v>
      </c>
      <c r="X40" s="62" t="s">
        <v>1658</v>
      </c>
      <c r="Y40" s="62">
        <v>10</v>
      </c>
      <c r="Z40" s="62" t="s">
        <v>1649</v>
      </c>
      <c r="AA40" s="62" t="s">
        <v>808</v>
      </c>
      <c r="AB40" s="62">
        <v>0</v>
      </c>
      <c r="AC40" s="62" t="s">
        <v>808</v>
      </c>
      <c r="AD40" s="62" t="s">
        <v>808</v>
      </c>
      <c r="AE40" s="62">
        <v>0</v>
      </c>
      <c r="AF40" s="62" t="s">
        <v>808</v>
      </c>
      <c r="AG40" s="61" t="s">
        <v>1647</v>
      </c>
      <c r="AH40" s="61">
        <v>10</v>
      </c>
      <c r="AI40" s="61" t="s">
        <v>1648</v>
      </c>
      <c r="AJ40" s="61"/>
      <c r="AK40" s="61"/>
      <c r="AL40" s="61"/>
      <c r="AM40" s="59">
        <f t="shared" si="0"/>
        <v>100</v>
      </c>
    </row>
    <row r="41" spans="1:39" ht="50.1" customHeight="1">
      <c r="A41" s="60" t="str">
        <f>'Formato PAI 2020'!N40</f>
        <v>DCPBM - 04</v>
      </c>
      <c r="B41" s="84">
        <f>'Formato PAI 2020'!P40</f>
        <v>35</v>
      </c>
      <c r="C41" s="61"/>
      <c r="D41" s="62"/>
      <c r="E41" s="61"/>
      <c r="F41" s="61"/>
      <c r="G41" s="61"/>
      <c r="H41" s="61"/>
      <c r="I41" s="61" t="s">
        <v>1644</v>
      </c>
      <c r="J41" s="62">
        <v>20</v>
      </c>
      <c r="K41" s="61" t="s">
        <v>1659</v>
      </c>
      <c r="L41" s="61" t="s">
        <v>1645</v>
      </c>
      <c r="M41" s="86">
        <v>20</v>
      </c>
      <c r="N41" s="63" t="s">
        <v>1654</v>
      </c>
      <c r="O41" s="63" t="s">
        <v>1928</v>
      </c>
      <c r="P41" s="62">
        <v>40</v>
      </c>
      <c r="Q41" s="63" t="s">
        <v>1646</v>
      </c>
      <c r="R41" s="62" t="s">
        <v>808</v>
      </c>
      <c r="S41" s="62">
        <v>0</v>
      </c>
      <c r="T41" s="62" t="s">
        <v>808</v>
      </c>
      <c r="U41" s="62" t="s">
        <v>808</v>
      </c>
      <c r="V41" s="62">
        <v>0</v>
      </c>
      <c r="W41" s="62" t="s">
        <v>808</v>
      </c>
      <c r="X41" s="62" t="s">
        <v>1859</v>
      </c>
      <c r="Y41" s="62">
        <v>10</v>
      </c>
      <c r="Z41" s="62" t="s">
        <v>1649</v>
      </c>
      <c r="AA41" s="62" t="s">
        <v>808</v>
      </c>
      <c r="AB41" s="62">
        <v>0</v>
      </c>
      <c r="AC41" s="62" t="s">
        <v>808</v>
      </c>
      <c r="AD41" s="62" t="s">
        <v>808</v>
      </c>
      <c r="AE41" s="62">
        <v>0</v>
      </c>
      <c r="AF41" s="62" t="s">
        <v>808</v>
      </c>
      <c r="AG41" s="61" t="s">
        <v>1647</v>
      </c>
      <c r="AH41" s="61">
        <v>10</v>
      </c>
      <c r="AI41" s="61" t="s">
        <v>1648</v>
      </c>
      <c r="AJ41" s="61"/>
      <c r="AK41" s="61"/>
      <c r="AL41" s="61"/>
      <c r="AM41" s="59">
        <f t="shared" si="0"/>
        <v>100</v>
      </c>
    </row>
    <row r="42" spans="1:39" ht="50.1" customHeight="1">
      <c r="A42" s="60" t="str">
        <f>'Formato PAI 2020'!N41</f>
        <v>DCPBM - 03</v>
      </c>
      <c r="B42" s="84">
        <f>'Formato PAI 2020'!P41</f>
        <v>36</v>
      </c>
      <c r="C42" s="61" t="s">
        <v>1887</v>
      </c>
      <c r="D42" s="62"/>
      <c r="E42" s="61"/>
      <c r="F42" s="61" t="s">
        <v>1887</v>
      </c>
      <c r="G42" s="61"/>
      <c r="H42" s="61"/>
      <c r="I42" s="61" t="s">
        <v>1887</v>
      </c>
      <c r="J42" s="62"/>
      <c r="K42" s="61"/>
      <c r="L42" s="61" t="s">
        <v>1887</v>
      </c>
      <c r="M42" s="86"/>
      <c r="N42" s="63"/>
      <c r="O42" s="61" t="s">
        <v>1887</v>
      </c>
      <c r="P42" s="62"/>
      <c r="Q42" s="63"/>
      <c r="R42" s="61" t="s">
        <v>1887</v>
      </c>
      <c r="S42" s="62"/>
      <c r="T42" s="62"/>
      <c r="U42" s="61" t="s">
        <v>1887</v>
      </c>
      <c r="V42" s="62"/>
      <c r="W42" s="62"/>
      <c r="X42" s="61" t="s">
        <v>1887</v>
      </c>
      <c r="Y42" s="62"/>
      <c r="Z42" s="62"/>
      <c r="AA42" s="61" t="s">
        <v>1887</v>
      </c>
      <c r="AB42" s="62"/>
      <c r="AC42" s="62"/>
      <c r="AD42" s="61" t="s">
        <v>1887</v>
      </c>
      <c r="AE42" s="62"/>
      <c r="AF42" s="62"/>
      <c r="AG42" s="61" t="s">
        <v>1887</v>
      </c>
      <c r="AH42" s="61"/>
      <c r="AI42" s="61"/>
      <c r="AJ42" s="61" t="s">
        <v>1887</v>
      </c>
      <c r="AK42" s="61"/>
      <c r="AL42" s="61"/>
      <c r="AM42" s="59">
        <f t="shared" si="0"/>
        <v>0</v>
      </c>
    </row>
    <row r="43" spans="1:39" ht="50.1" customHeight="1">
      <c r="A43" s="60" t="str">
        <f>'Formato PAI 2020'!N42</f>
        <v>DCPBM - 01</v>
      </c>
      <c r="B43" s="84">
        <f>'Formato PAI 2020'!P42</f>
        <v>37</v>
      </c>
      <c r="C43" s="61"/>
      <c r="D43" s="62"/>
      <c r="E43" s="61"/>
      <c r="F43" s="61"/>
      <c r="G43" s="61"/>
      <c r="H43" s="61"/>
      <c r="I43" s="61" t="s">
        <v>1740</v>
      </c>
      <c r="J43" s="86">
        <v>20</v>
      </c>
      <c r="K43" s="61" t="s">
        <v>1741</v>
      </c>
      <c r="L43" s="61"/>
      <c r="M43" s="86"/>
      <c r="N43" s="61"/>
      <c r="O43" s="61"/>
      <c r="P43" s="62"/>
      <c r="Q43" s="61"/>
      <c r="R43" s="61" t="s">
        <v>1929</v>
      </c>
      <c r="S43" s="62">
        <v>40</v>
      </c>
      <c r="T43" s="61" t="s">
        <v>827</v>
      </c>
      <c r="U43" s="61" t="s">
        <v>1930</v>
      </c>
      <c r="V43" s="86">
        <v>10</v>
      </c>
      <c r="W43" s="61" t="s">
        <v>1931</v>
      </c>
      <c r="X43" s="61"/>
      <c r="Y43" s="73"/>
      <c r="Z43" s="61"/>
      <c r="AA43" s="61"/>
      <c r="AB43" s="61"/>
      <c r="AC43" s="61"/>
      <c r="AD43" s="61"/>
      <c r="AE43" s="61"/>
      <c r="AF43" s="61"/>
      <c r="AG43" s="61" t="s">
        <v>1743</v>
      </c>
      <c r="AH43" s="61">
        <v>10</v>
      </c>
      <c r="AI43" s="61" t="s">
        <v>1744</v>
      </c>
      <c r="AJ43" s="61" t="s">
        <v>1745</v>
      </c>
      <c r="AK43" s="62">
        <v>20</v>
      </c>
      <c r="AL43" s="61" t="s">
        <v>1739</v>
      </c>
      <c r="AM43" s="59">
        <f t="shared" si="0"/>
        <v>100</v>
      </c>
    </row>
    <row r="44" spans="1:39" ht="50.1" customHeight="1">
      <c r="A44" s="60" t="str">
        <f>'Formato PAI 2020'!N43</f>
        <v>DCPBM - 06</v>
      </c>
      <c r="B44" s="84">
        <f>'Formato PAI 2020'!P43</f>
        <v>38</v>
      </c>
      <c r="C44" s="61"/>
      <c r="D44" s="62"/>
      <c r="E44" s="61"/>
      <c r="F44" s="61"/>
      <c r="G44" s="61"/>
      <c r="H44" s="61"/>
      <c r="I44" s="61"/>
      <c r="J44" s="62"/>
      <c r="K44" s="61"/>
      <c r="L44" s="61"/>
      <c r="M44" s="86"/>
      <c r="N44" s="61"/>
      <c r="O44" s="61"/>
      <c r="P44" s="62"/>
      <c r="Q44" s="61"/>
      <c r="R44" s="61"/>
      <c r="S44" s="61"/>
      <c r="T44" s="61"/>
      <c r="U44" s="61"/>
      <c r="V44" s="61"/>
      <c r="W44" s="61"/>
      <c r="X44" s="61"/>
      <c r="Y44" s="61"/>
      <c r="Z44" s="61"/>
      <c r="AA44" s="61"/>
      <c r="AB44" s="61"/>
      <c r="AC44" s="61"/>
      <c r="AD44" s="61"/>
      <c r="AE44" s="61"/>
      <c r="AF44" s="61"/>
      <c r="AG44" s="61"/>
      <c r="AH44" s="61"/>
      <c r="AI44" s="61"/>
      <c r="AJ44" s="61"/>
      <c r="AK44" s="61"/>
      <c r="AL44" s="61"/>
      <c r="AM44" s="119">
        <f t="shared" si="0"/>
        <v>0</v>
      </c>
    </row>
    <row r="45" spans="1:39" ht="50.1" customHeight="1">
      <c r="A45" s="60" t="str">
        <f>'Formato PAI 2020'!N44</f>
        <v>DCPBM - 08</v>
      </c>
      <c r="B45" s="84">
        <f>'Formato PAI 2020'!P44</f>
        <v>39</v>
      </c>
      <c r="C45" s="61"/>
      <c r="D45" s="62"/>
      <c r="E45" s="61"/>
      <c r="F45" s="61"/>
      <c r="G45" s="61"/>
      <c r="H45" s="61"/>
      <c r="I45" s="61" t="s">
        <v>807</v>
      </c>
      <c r="J45" s="86">
        <v>15</v>
      </c>
      <c r="K45" s="63" t="s">
        <v>1705</v>
      </c>
      <c r="L45" s="62"/>
      <c r="M45" s="86"/>
      <c r="N45" s="62"/>
      <c r="O45" s="63" t="s">
        <v>815</v>
      </c>
      <c r="P45" s="62">
        <v>15</v>
      </c>
      <c r="Q45" s="63" t="s">
        <v>1706</v>
      </c>
      <c r="R45" s="62" t="s">
        <v>825</v>
      </c>
      <c r="S45" s="62">
        <v>20</v>
      </c>
      <c r="T45" s="62" t="s">
        <v>826</v>
      </c>
      <c r="U45" s="62" t="s">
        <v>819</v>
      </c>
      <c r="V45" s="62">
        <v>30</v>
      </c>
      <c r="W45" s="62" t="s">
        <v>820</v>
      </c>
      <c r="X45" s="61"/>
      <c r="Y45" s="76"/>
      <c r="Z45" s="61"/>
      <c r="AA45" s="61"/>
      <c r="AB45" s="61"/>
      <c r="AC45" s="61"/>
      <c r="AD45" s="61"/>
      <c r="AE45" s="61"/>
      <c r="AF45" s="61"/>
      <c r="AG45" s="61"/>
      <c r="AH45" s="61"/>
      <c r="AI45" s="61"/>
      <c r="AJ45" s="62" t="s">
        <v>821</v>
      </c>
      <c r="AK45" s="62">
        <v>20</v>
      </c>
      <c r="AL45" s="62" t="s">
        <v>822</v>
      </c>
      <c r="AM45" s="59">
        <f t="shared" si="0"/>
        <v>100</v>
      </c>
    </row>
    <row r="46" spans="1:39" ht="50.1" customHeight="1">
      <c r="A46" s="60" t="str">
        <f>'Formato PAI 2020'!N45</f>
        <v>DCPBM - 12</v>
      </c>
      <c r="B46" s="84">
        <f>'Formato PAI 2020'!P45</f>
        <v>40</v>
      </c>
      <c r="C46" s="61"/>
      <c r="D46" s="62"/>
      <c r="E46" s="61"/>
      <c r="F46" s="61" t="s">
        <v>1932</v>
      </c>
      <c r="G46" s="61">
        <v>10</v>
      </c>
      <c r="H46" s="61" t="s">
        <v>1861</v>
      </c>
      <c r="I46" s="61"/>
      <c r="J46" s="62"/>
      <c r="K46" s="61"/>
      <c r="L46" s="61" t="s">
        <v>1862</v>
      </c>
      <c r="M46" s="86">
        <v>30</v>
      </c>
      <c r="N46" s="61" t="s">
        <v>1933</v>
      </c>
      <c r="O46" s="61"/>
      <c r="P46" s="62"/>
      <c r="Q46" s="61"/>
      <c r="R46" s="61"/>
      <c r="S46" s="70"/>
      <c r="T46" s="61"/>
      <c r="U46" s="61" t="s">
        <v>1862</v>
      </c>
      <c r="V46" s="86">
        <v>30</v>
      </c>
      <c r="W46" s="61" t="s">
        <v>1933</v>
      </c>
      <c r="X46" s="61"/>
      <c r="Y46" s="61"/>
      <c r="Z46" s="61"/>
      <c r="AA46" s="61"/>
      <c r="AB46" s="70"/>
      <c r="AC46" s="61"/>
      <c r="AD46" s="61"/>
      <c r="AE46" s="61"/>
      <c r="AF46" s="61"/>
      <c r="AG46" s="61" t="s">
        <v>1862</v>
      </c>
      <c r="AH46" s="86">
        <v>30</v>
      </c>
      <c r="AI46" s="61" t="s">
        <v>1933</v>
      </c>
      <c r="AJ46" s="61"/>
      <c r="AK46" s="61"/>
      <c r="AL46" s="61"/>
      <c r="AM46" s="59">
        <f t="shared" si="0"/>
        <v>100</v>
      </c>
    </row>
    <row r="47" spans="1:39" ht="50.1" customHeight="1">
      <c r="A47" s="60" t="str">
        <f>'Formato PAI 2020'!N46</f>
        <v>DCPBM - 12</v>
      </c>
      <c r="B47" s="84">
        <f>'Formato PAI 2020'!P46</f>
        <v>41</v>
      </c>
      <c r="C47" s="61"/>
      <c r="D47" s="62"/>
      <c r="E47" s="61"/>
      <c r="F47" s="61" t="s">
        <v>1932</v>
      </c>
      <c r="G47" s="61">
        <v>20</v>
      </c>
      <c r="H47" s="61" t="s">
        <v>1861</v>
      </c>
      <c r="I47" s="61"/>
      <c r="J47" s="62"/>
      <c r="K47" s="61"/>
      <c r="L47" s="61" t="s">
        <v>1862</v>
      </c>
      <c r="M47" s="86">
        <v>30</v>
      </c>
      <c r="N47" s="61" t="s">
        <v>1933</v>
      </c>
      <c r="O47" s="61"/>
      <c r="P47" s="62"/>
      <c r="Q47" s="61"/>
      <c r="R47" s="61"/>
      <c r="S47" s="70"/>
      <c r="T47" s="61"/>
      <c r="U47" s="61" t="s">
        <v>1862</v>
      </c>
      <c r="V47" s="86">
        <v>30</v>
      </c>
      <c r="W47" s="61" t="s">
        <v>1933</v>
      </c>
      <c r="X47" s="61"/>
      <c r="Y47" s="61"/>
      <c r="Z47" s="61"/>
      <c r="AA47" s="61"/>
      <c r="AB47" s="70"/>
      <c r="AC47" s="61"/>
      <c r="AD47" s="61"/>
      <c r="AE47" s="61"/>
      <c r="AF47" s="61"/>
      <c r="AG47" s="61" t="s">
        <v>1862</v>
      </c>
      <c r="AH47" s="86">
        <v>30</v>
      </c>
      <c r="AI47" s="61" t="s">
        <v>1933</v>
      </c>
      <c r="AJ47" s="61"/>
      <c r="AK47" s="61"/>
      <c r="AL47" s="61"/>
      <c r="AM47" s="59">
        <f t="shared" si="0"/>
        <v>110</v>
      </c>
    </row>
    <row r="48" spans="1:39" ht="50.1" customHeight="1">
      <c r="A48" s="60" t="str">
        <f>'Formato PAI 2020'!N47</f>
        <v>DCPBM - 12</v>
      </c>
      <c r="B48" s="84">
        <f>'Formato PAI 2020'!P47</f>
        <v>42</v>
      </c>
      <c r="C48" s="61"/>
      <c r="D48" s="62"/>
      <c r="E48" s="61"/>
      <c r="F48" s="61" t="s">
        <v>1932</v>
      </c>
      <c r="G48" s="61">
        <v>20</v>
      </c>
      <c r="H48" s="61" t="s">
        <v>1861</v>
      </c>
      <c r="I48" s="61"/>
      <c r="J48" s="62"/>
      <c r="K48" s="61"/>
      <c r="L48" s="61" t="s">
        <v>1862</v>
      </c>
      <c r="M48" s="86">
        <v>30</v>
      </c>
      <c r="N48" s="61" t="s">
        <v>1933</v>
      </c>
      <c r="O48" s="61"/>
      <c r="P48" s="62"/>
      <c r="Q48" s="61"/>
      <c r="R48" s="61"/>
      <c r="S48" s="70"/>
      <c r="T48" s="61"/>
      <c r="U48" s="61" t="s">
        <v>1862</v>
      </c>
      <c r="V48" s="86">
        <v>30</v>
      </c>
      <c r="W48" s="61" t="s">
        <v>1933</v>
      </c>
      <c r="X48" s="61"/>
      <c r="Y48" s="61"/>
      <c r="Z48" s="61"/>
      <c r="AA48" s="61"/>
      <c r="AB48" s="70"/>
      <c r="AC48" s="61"/>
      <c r="AD48" s="61"/>
      <c r="AE48" s="61"/>
      <c r="AF48" s="61"/>
      <c r="AG48" s="61" t="s">
        <v>1862</v>
      </c>
      <c r="AH48" s="86">
        <v>30</v>
      </c>
      <c r="AI48" s="61" t="s">
        <v>1933</v>
      </c>
      <c r="AJ48" s="61"/>
      <c r="AK48" s="61"/>
      <c r="AL48" s="61"/>
      <c r="AM48" s="59">
        <f t="shared" si="0"/>
        <v>110</v>
      </c>
    </row>
    <row r="49" spans="1:39" ht="50.1" customHeight="1">
      <c r="A49" s="60" t="str">
        <f>'Formato PAI 2020'!N48</f>
        <v>DCPBM - 12</v>
      </c>
      <c r="B49" s="84">
        <f>'Formato PAI 2020'!P48</f>
        <v>43</v>
      </c>
      <c r="C49" s="61"/>
      <c r="D49" s="62"/>
      <c r="E49" s="61"/>
      <c r="F49" s="61" t="s">
        <v>1932</v>
      </c>
      <c r="G49" s="61">
        <v>20</v>
      </c>
      <c r="H49" s="61" t="s">
        <v>1861</v>
      </c>
      <c r="I49" s="62"/>
      <c r="J49" s="62"/>
      <c r="K49" s="62"/>
      <c r="L49" s="61" t="s">
        <v>1862</v>
      </c>
      <c r="M49" s="86">
        <v>30</v>
      </c>
      <c r="N49" s="61" t="s">
        <v>1933</v>
      </c>
      <c r="O49" s="61"/>
      <c r="P49" s="62"/>
      <c r="Q49" s="61"/>
      <c r="R49" s="61"/>
      <c r="S49" s="70"/>
      <c r="T49" s="61"/>
      <c r="U49" s="61" t="s">
        <v>1862</v>
      </c>
      <c r="V49" s="86">
        <v>30</v>
      </c>
      <c r="W49" s="61" t="s">
        <v>1933</v>
      </c>
      <c r="X49" s="61"/>
      <c r="Y49" s="61"/>
      <c r="Z49" s="61"/>
      <c r="AA49" s="61"/>
      <c r="AB49" s="70"/>
      <c r="AC49" s="61"/>
      <c r="AD49" s="61"/>
      <c r="AE49" s="61"/>
      <c r="AF49" s="61"/>
      <c r="AG49" s="61" t="s">
        <v>1862</v>
      </c>
      <c r="AH49" s="86">
        <v>30</v>
      </c>
      <c r="AI49" s="61" t="s">
        <v>1933</v>
      </c>
      <c r="AJ49" s="61"/>
      <c r="AK49" s="61"/>
      <c r="AL49" s="61"/>
      <c r="AM49" s="59">
        <f t="shared" si="0"/>
        <v>110</v>
      </c>
    </row>
    <row r="50" spans="1:39" ht="50.1" customHeight="1">
      <c r="A50" s="60" t="str">
        <f>'Formato PAI 2020'!N49</f>
        <v>DCPBM - 12</v>
      </c>
      <c r="B50" s="84">
        <f>'Formato PAI 2020'!P49</f>
        <v>44</v>
      </c>
      <c r="C50" s="61"/>
      <c r="D50" s="62"/>
      <c r="E50" s="61"/>
      <c r="F50" s="61" t="s">
        <v>1932</v>
      </c>
      <c r="G50" s="61">
        <v>20</v>
      </c>
      <c r="H50" s="61" t="s">
        <v>1861</v>
      </c>
      <c r="I50" s="61"/>
      <c r="J50" s="62"/>
      <c r="K50" s="61"/>
      <c r="L50" s="61" t="s">
        <v>1862</v>
      </c>
      <c r="M50" s="86">
        <v>30</v>
      </c>
      <c r="N50" s="61" t="s">
        <v>1933</v>
      </c>
      <c r="O50" s="61"/>
      <c r="P50" s="62"/>
      <c r="Q50" s="61"/>
      <c r="R50" s="61"/>
      <c r="S50" s="70"/>
      <c r="T50" s="61"/>
      <c r="U50" s="61" t="s">
        <v>1862</v>
      </c>
      <c r="V50" s="86">
        <v>30</v>
      </c>
      <c r="W50" s="61" t="s">
        <v>1933</v>
      </c>
      <c r="X50" s="61"/>
      <c r="Y50" s="61"/>
      <c r="Z50" s="61"/>
      <c r="AA50" s="61"/>
      <c r="AB50" s="70"/>
      <c r="AC50" s="61"/>
      <c r="AD50" s="61"/>
      <c r="AE50" s="61"/>
      <c r="AF50" s="61"/>
      <c r="AG50" s="61" t="s">
        <v>1862</v>
      </c>
      <c r="AH50" s="86">
        <v>30</v>
      </c>
      <c r="AI50" s="61" t="s">
        <v>1933</v>
      </c>
      <c r="AJ50" s="61"/>
      <c r="AK50" s="61"/>
      <c r="AL50" s="61"/>
      <c r="AM50" s="59">
        <f t="shared" si="0"/>
        <v>110</v>
      </c>
    </row>
    <row r="51" spans="1:39" ht="50.1" customHeight="1">
      <c r="A51" s="60" t="str">
        <f>'Formato PAI 2020'!N50</f>
        <v>DCPBM - 12</v>
      </c>
      <c r="B51" s="84">
        <f>'Formato PAI 2020'!P50</f>
        <v>45</v>
      </c>
      <c r="C51" s="61"/>
      <c r="D51" s="62"/>
      <c r="E51" s="61"/>
      <c r="F51" s="61" t="s">
        <v>1932</v>
      </c>
      <c r="G51" s="61">
        <v>20</v>
      </c>
      <c r="H51" s="61" t="s">
        <v>1861</v>
      </c>
      <c r="I51" s="61"/>
      <c r="J51" s="62"/>
      <c r="K51" s="61"/>
      <c r="L51" s="61" t="s">
        <v>1862</v>
      </c>
      <c r="M51" s="86">
        <v>30</v>
      </c>
      <c r="N51" s="61" t="s">
        <v>1933</v>
      </c>
      <c r="O51" s="61"/>
      <c r="P51" s="62"/>
      <c r="Q51" s="61"/>
      <c r="R51" s="61"/>
      <c r="S51" s="70"/>
      <c r="T51" s="61"/>
      <c r="U51" s="61" t="s">
        <v>1862</v>
      </c>
      <c r="V51" s="86">
        <v>30</v>
      </c>
      <c r="W51" s="61" t="s">
        <v>1933</v>
      </c>
      <c r="X51" s="61"/>
      <c r="Y51" s="61"/>
      <c r="Z51" s="61"/>
      <c r="AA51" s="61"/>
      <c r="AB51" s="70"/>
      <c r="AC51" s="61"/>
      <c r="AD51" s="61"/>
      <c r="AE51" s="61"/>
      <c r="AF51" s="61"/>
      <c r="AG51" s="61" t="s">
        <v>1862</v>
      </c>
      <c r="AH51" s="86">
        <v>30</v>
      </c>
      <c r="AI51" s="61" t="s">
        <v>1933</v>
      </c>
      <c r="AJ51" s="61"/>
      <c r="AK51" s="61"/>
      <c r="AL51" s="61"/>
      <c r="AM51" s="59">
        <f t="shared" si="0"/>
        <v>110</v>
      </c>
    </row>
    <row r="52" spans="1:39" ht="50.1" customHeight="1">
      <c r="A52" s="60" t="str">
        <f>'Formato PAI 2020'!N51</f>
        <v>DCPBM - 12</v>
      </c>
      <c r="B52" s="84">
        <f>'Formato PAI 2020'!P51</f>
        <v>46</v>
      </c>
      <c r="C52" s="61"/>
      <c r="D52" s="62"/>
      <c r="E52" s="61"/>
      <c r="F52" s="61" t="s">
        <v>1932</v>
      </c>
      <c r="G52" s="61">
        <v>20</v>
      </c>
      <c r="H52" s="61" t="s">
        <v>1861</v>
      </c>
      <c r="I52" s="61"/>
      <c r="J52" s="62"/>
      <c r="K52" s="61"/>
      <c r="L52" s="61" t="s">
        <v>1862</v>
      </c>
      <c r="M52" s="86">
        <v>30</v>
      </c>
      <c r="N52" s="61" t="s">
        <v>1933</v>
      </c>
      <c r="O52" s="61"/>
      <c r="P52" s="62"/>
      <c r="Q52" s="61"/>
      <c r="R52" s="61"/>
      <c r="S52" s="70"/>
      <c r="T52" s="61"/>
      <c r="U52" s="61" t="s">
        <v>1862</v>
      </c>
      <c r="V52" s="86">
        <v>30</v>
      </c>
      <c r="W52" s="61" t="s">
        <v>1933</v>
      </c>
      <c r="X52" s="61"/>
      <c r="Y52" s="61"/>
      <c r="Z52" s="61"/>
      <c r="AA52" s="61"/>
      <c r="AB52" s="70"/>
      <c r="AC52" s="61"/>
      <c r="AD52" s="61"/>
      <c r="AE52" s="61"/>
      <c r="AF52" s="61"/>
      <c r="AG52" s="61" t="s">
        <v>1862</v>
      </c>
      <c r="AH52" s="86">
        <v>30</v>
      </c>
      <c r="AI52" s="61" t="s">
        <v>1933</v>
      </c>
      <c r="AJ52" s="61"/>
      <c r="AK52" s="61"/>
      <c r="AL52" s="61"/>
      <c r="AM52" s="59">
        <f t="shared" si="0"/>
        <v>110</v>
      </c>
    </row>
    <row r="53" spans="1:39" ht="50.1" customHeight="1">
      <c r="A53" s="60" t="str">
        <f>'Formato PAI 2020'!N52</f>
        <v>DCPBM - 12</v>
      </c>
      <c r="B53" s="84">
        <f>'Formato PAI 2020'!P52</f>
        <v>47</v>
      </c>
      <c r="C53" s="61"/>
      <c r="D53" s="62"/>
      <c r="E53" s="61"/>
      <c r="F53" s="61"/>
      <c r="G53" s="61"/>
      <c r="H53" s="61"/>
      <c r="I53" s="63" t="s">
        <v>1715</v>
      </c>
      <c r="J53" s="86">
        <v>25</v>
      </c>
      <c r="K53" s="63" t="s">
        <v>1714</v>
      </c>
      <c r="L53" s="61"/>
      <c r="M53" s="86"/>
      <c r="N53" s="61"/>
      <c r="O53" s="61"/>
      <c r="P53" s="62"/>
      <c r="Q53" s="61"/>
      <c r="R53" s="61" t="s">
        <v>1716</v>
      </c>
      <c r="S53" s="76">
        <v>15</v>
      </c>
      <c r="T53" s="66" t="s">
        <v>1717</v>
      </c>
      <c r="U53" s="61"/>
      <c r="V53" s="61"/>
      <c r="W53" s="61"/>
      <c r="X53" s="61" t="s">
        <v>1718</v>
      </c>
      <c r="Y53" s="76">
        <v>35</v>
      </c>
      <c r="Z53" s="61" t="s">
        <v>828</v>
      </c>
      <c r="AA53" s="61"/>
      <c r="AB53" s="61"/>
      <c r="AC53" s="61"/>
      <c r="AD53" s="61"/>
      <c r="AE53" s="61"/>
      <c r="AF53" s="61"/>
      <c r="AG53" s="61"/>
      <c r="AH53" s="61"/>
      <c r="AI53" s="61"/>
      <c r="AJ53" s="61" t="s">
        <v>1934</v>
      </c>
      <c r="AK53" s="61">
        <v>25</v>
      </c>
      <c r="AL53" s="61" t="s">
        <v>1935</v>
      </c>
      <c r="AM53" s="59">
        <f t="shared" si="0"/>
        <v>100</v>
      </c>
    </row>
    <row r="54" spans="1:39" ht="50.1" customHeight="1">
      <c r="A54" s="60" t="str">
        <f>'Formato PAI 2020'!N53</f>
        <v>DCPBM - 12</v>
      </c>
      <c r="B54" s="84">
        <f>'Formato PAI 2020'!P53</f>
        <v>48</v>
      </c>
      <c r="C54" s="61"/>
      <c r="D54" s="62"/>
      <c r="E54" s="61"/>
      <c r="F54" s="63"/>
      <c r="G54" s="61"/>
      <c r="H54" s="63"/>
      <c r="I54" s="63" t="s">
        <v>1719</v>
      </c>
      <c r="J54" s="61">
        <v>25</v>
      </c>
      <c r="K54" s="63" t="s">
        <v>829</v>
      </c>
      <c r="L54" s="61"/>
      <c r="M54" s="86"/>
      <c r="N54" s="61"/>
      <c r="O54" s="63" t="s">
        <v>1720</v>
      </c>
      <c r="P54" s="62">
        <v>25</v>
      </c>
      <c r="Q54" s="61" t="s">
        <v>829</v>
      </c>
      <c r="R54" s="61"/>
      <c r="S54" s="61"/>
      <c r="T54" s="61"/>
      <c r="U54" s="61"/>
      <c r="V54" s="61"/>
      <c r="W54" s="61"/>
      <c r="X54" s="61" t="s">
        <v>1721</v>
      </c>
      <c r="Y54" s="76">
        <v>25</v>
      </c>
      <c r="Z54" s="61" t="s">
        <v>829</v>
      </c>
      <c r="AA54" s="61"/>
      <c r="AB54" s="61"/>
      <c r="AC54" s="61"/>
      <c r="AD54" s="61"/>
      <c r="AE54" s="61"/>
      <c r="AF54" s="61"/>
      <c r="AG54" s="61"/>
      <c r="AH54" s="61"/>
      <c r="AI54" s="61"/>
      <c r="AJ54" s="61" t="s">
        <v>1722</v>
      </c>
      <c r="AK54" s="61">
        <v>25</v>
      </c>
      <c r="AL54" s="61" t="s">
        <v>829</v>
      </c>
      <c r="AM54" s="59">
        <f t="shared" si="0"/>
        <v>100</v>
      </c>
    </row>
    <row r="55" spans="1:39" ht="50.1" customHeight="1">
      <c r="A55" s="60" t="str">
        <f>'Formato PAI 2020'!N54</f>
        <v>DCPBM - 12</v>
      </c>
      <c r="B55" s="84">
        <f>'Formato PAI 2020'!P54</f>
        <v>49</v>
      </c>
      <c r="C55" s="61"/>
      <c r="D55" s="62"/>
      <c r="E55" s="61"/>
      <c r="F55" s="63" t="s">
        <v>1723</v>
      </c>
      <c r="G55" s="61">
        <v>10</v>
      </c>
      <c r="H55" s="63" t="s">
        <v>1726</v>
      </c>
      <c r="I55" s="61" t="s">
        <v>1724</v>
      </c>
      <c r="J55" s="86">
        <v>10</v>
      </c>
      <c r="K55" s="61" t="s">
        <v>1725</v>
      </c>
      <c r="L55" s="61" t="s">
        <v>1727</v>
      </c>
      <c r="M55" s="86">
        <v>10</v>
      </c>
      <c r="N55" s="61" t="s">
        <v>830</v>
      </c>
      <c r="O55" s="61"/>
      <c r="P55" s="62"/>
      <c r="Q55" s="61"/>
      <c r="R55" s="61"/>
      <c r="S55" s="61"/>
      <c r="T55" s="61"/>
      <c r="U55" s="61" t="s">
        <v>1728</v>
      </c>
      <c r="V55" s="62">
        <v>20</v>
      </c>
      <c r="W55" s="61" t="s">
        <v>830</v>
      </c>
      <c r="X55" s="61"/>
      <c r="Y55" s="76"/>
      <c r="Z55" s="61"/>
      <c r="AA55" s="61" t="s">
        <v>1729</v>
      </c>
      <c r="AB55" s="62">
        <v>30</v>
      </c>
      <c r="AC55" s="61" t="s">
        <v>1730</v>
      </c>
      <c r="AD55" s="61"/>
      <c r="AE55" s="61"/>
      <c r="AF55" s="61"/>
      <c r="AG55" s="61"/>
      <c r="AH55" s="61"/>
      <c r="AI55" s="61"/>
      <c r="AJ55" s="61" t="s">
        <v>1731</v>
      </c>
      <c r="AK55" s="61">
        <v>20</v>
      </c>
      <c r="AL55" s="61" t="s">
        <v>1732</v>
      </c>
      <c r="AM55" s="59">
        <f t="shared" si="0"/>
        <v>100</v>
      </c>
    </row>
    <row r="56" spans="1:39" ht="50.1" customHeight="1">
      <c r="A56" s="60" t="str">
        <f>'Formato PAI 2020'!N55</f>
        <v>DCPBM - 10</v>
      </c>
      <c r="B56" s="84">
        <f>'Formato PAI 2020'!P55</f>
        <v>50</v>
      </c>
      <c r="C56" s="61"/>
      <c r="D56" s="62"/>
      <c r="E56" s="61"/>
      <c r="F56" s="78"/>
      <c r="G56" s="76"/>
      <c r="H56" s="78"/>
      <c r="I56" s="78" t="s">
        <v>1936</v>
      </c>
      <c r="J56" s="76">
        <v>20</v>
      </c>
      <c r="K56" s="78" t="s">
        <v>1674</v>
      </c>
      <c r="L56" s="79" t="s">
        <v>1937</v>
      </c>
      <c r="M56" s="76">
        <v>20</v>
      </c>
      <c r="N56" s="79" t="s">
        <v>1672</v>
      </c>
      <c r="O56" s="79"/>
      <c r="P56" s="80"/>
      <c r="Q56" s="81"/>
      <c r="R56" s="81"/>
      <c r="S56" s="81"/>
      <c r="T56" s="81"/>
      <c r="U56" s="81"/>
      <c r="V56" s="81"/>
      <c r="W56" s="81"/>
      <c r="X56" s="78" t="s">
        <v>1677</v>
      </c>
      <c r="Y56" s="133">
        <v>20</v>
      </c>
      <c r="Z56" s="78" t="s">
        <v>1672</v>
      </c>
      <c r="AA56" s="79"/>
      <c r="AB56" s="80"/>
      <c r="AC56" s="81"/>
      <c r="AD56" s="78" t="s">
        <v>1748</v>
      </c>
      <c r="AE56" s="82">
        <v>20</v>
      </c>
      <c r="AF56" s="78" t="s">
        <v>1672</v>
      </c>
      <c r="AG56" s="79"/>
      <c r="AH56" s="81"/>
      <c r="AI56" s="81"/>
      <c r="AJ56" s="79" t="s">
        <v>1678</v>
      </c>
      <c r="AK56" s="90">
        <v>20</v>
      </c>
      <c r="AL56" s="79" t="s">
        <v>1679</v>
      </c>
      <c r="AM56" s="59">
        <f t="shared" si="0"/>
        <v>100</v>
      </c>
    </row>
    <row r="57" spans="1:39" ht="50.1" customHeight="1">
      <c r="A57" s="60" t="str">
        <f>'Formato PAI 2020'!N56</f>
        <v>DCPBM - 10</v>
      </c>
      <c r="B57" s="84">
        <f>'Formato PAI 2020'!P56</f>
        <v>51</v>
      </c>
      <c r="C57" s="61"/>
      <c r="D57" s="62"/>
      <c r="E57" s="61"/>
      <c r="F57" s="63" t="s">
        <v>1709</v>
      </c>
      <c r="G57" s="61">
        <v>10</v>
      </c>
      <c r="H57" s="63" t="s">
        <v>1710</v>
      </c>
      <c r="I57" s="61"/>
      <c r="J57" s="62"/>
      <c r="K57" s="61"/>
      <c r="L57" s="61" t="s">
        <v>1711</v>
      </c>
      <c r="M57" s="86">
        <v>20</v>
      </c>
      <c r="N57" s="61" t="s">
        <v>827</v>
      </c>
      <c r="O57" s="61"/>
      <c r="P57" s="62"/>
      <c r="Q57" s="61"/>
      <c r="R57" s="61" t="s">
        <v>1712</v>
      </c>
      <c r="S57" s="61">
        <v>20</v>
      </c>
      <c r="T57" s="61" t="s">
        <v>1713</v>
      </c>
      <c r="U57" s="61"/>
      <c r="V57" s="61"/>
      <c r="W57" s="61"/>
      <c r="X57" s="61" t="s">
        <v>1938</v>
      </c>
      <c r="Y57" s="61">
        <v>30</v>
      </c>
      <c r="Z57" s="61" t="s">
        <v>1884</v>
      </c>
      <c r="AA57" s="61"/>
      <c r="AB57" s="61"/>
      <c r="AC57" s="61"/>
      <c r="AD57" s="61"/>
      <c r="AE57" s="61"/>
      <c r="AF57" s="61"/>
      <c r="AG57" s="61" t="s">
        <v>1885</v>
      </c>
      <c r="AH57" s="61">
        <v>20</v>
      </c>
      <c r="AI57" s="61" t="s">
        <v>1886</v>
      </c>
      <c r="AJ57" s="61"/>
      <c r="AK57" s="61"/>
      <c r="AL57" s="61"/>
      <c r="AM57" s="59">
        <f t="shared" si="0"/>
        <v>100</v>
      </c>
    </row>
    <row r="58" spans="1:39" ht="50.1" customHeight="1">
      <c r="A58" s="60">
        <v>7</v>
      </c>
      <c r="B58" s="60">
        <v>52</v>
      </c>
      <c r="C58" s="61"/>
      <c r="D58" s="62"/>
      <c r="E58" s="61"/>
      <c r="F58" s="61"/>
      <c r="G58" s="62"/>
      <c r="H58" s="61"/>
      <c r="I58" s="61" t="s">
        <v>2087</v>
      </c>
      <c r="J58" s="70">
        <v>0.1</v>
      </c>
      <c r="K58" s="61" t="s">
        <v>2088</v>
      </c>
      <c r="L58" s="61"/>
      <c r="M58" s="62"/>
      <c r="N58" s="61"/>
      <c r="O58" s="61"/>
      <c r="P58" s="62"/>
      <c r="Q58" s="61"/>
      <c r="R58" s="61" t="s">
        <v>2087</v>
      </c>
      <c r="S58" s="70">
        <v>0.1</v>
      </c>
      <c r="T58" s="61" t="s">
        <v>2088</v>
      </c>
      <c r="U58" s="61"/>
      <c r="V58" s="62"/>
      <c r="W58" s="61"/>
      <c r="X58" s="61"/>
      <c r="Y58" s="62"/>
      <c r="Z58" s="61"/>
      <c r="AA58" s="61" t="s">
        <v>2087</v>
      </c>
      <c r="AB58" s="70">
        <v>0.2</v>
      </c>
      <c r="AC58" s="61" t="s">
        <v>2088</v>
      </c>
      <c r="AD58" s="63"/>
      <c r="AE58" s="62"/>
      <c r="AF58" s="63"/>
      <c r="AG58" s="63"/>
      <c r="AH58" s="141"/>
      <c r="AI58" s="63"/>
      <c r="AJ58" s="63" t="s">
        <v>2087</v>
      </c>
      <c r="AK58" s="70">
        <v>0.6</v>
      </c>
      <c r="AL58" s="63" t="s">
        <v>2088</v>
      </c>
      <c r="AM58" s="119">
        <v>1</v>
      </c>
    </row>
    <row r="59" spans="1:39" ht="50.1" customHeight="1">
      <c r="A59" s="60">
        <v>7</v>
      </c>
      <c r="B59" s="60">
        <v>52</v>
      </c>
      <c r="C59" s="61"/>
      <c r="D59" s="62"/>
      <c r="E59" s="61"/>
      <c r="F59" s="61"/>
      <c r="G59" s="62"/>
      <c r="H59" s="61"/>
      <c r="I59" s="61" t="s">
        <v>2089</v>
      </c>
      <c r="J59" s="70">
        <v>0.42</v>
      </c>
      <c r="K59" s="61" t="s">
        <v>2090</v>
      </c>
      <c r="L59" s="61"/>
      <c r="M59" s="62"/>
      <c r="N59" s="61"/>
      <c r="O59" s="61"/>
      <c r="P59" s="62"/>
      <c r="Q59" s="61"/>
      <c r="R59" s="61" t="s">
        <v>2089</v>
      </c>
      <c r="S59" s="70">
        <v>0.19</v>
      </c>
      <c r="T59" s="61" t="s">
        <v>2090</v>
      </c>
      <c r="U59" s="61"/>
      <c r="V59" s="62"/>
      <c r="W59" s="61"/>
      <c r="X59" s="61"/>
      <c r="Y59" s="62"/>
      <c r="Z59" s="61"/>
      <c r="AA59" s="61" t="s">
        <v>2089</v>
      </c>
      <c r="AB59" s="70">
        <v>0.19</v>
      </c>
      <c r="AC59" s="61" t="s">
        <v>2090</v>
      </c>
      <c r="AD59" s="63"/>
      <c r="AE59" s="62"/>
      <c r="AF59" s="63"/>
      <c r="AG59" s="63"/>
      <c r="AH59" s="62"/>
      <c r="AI59" s="63"/>
      <c r="AJ59" s="63" t="s">
        <v>2089</v>
      </c>
      <c r="AK59" s="70">
        <v>0.2</v>
      </c>
      <c r="AL59" s="63" t="s">
        <v>2090</v>
      </c>
      <c r="AM59" s="119">
        <v>1</v>
      </c>
    </row>
    <row r="60" spans="1:39" ht="50.1" customHeight="1">
      <c r="A60" s="60">
        <v>7</v>
      </c>
      <c r="B60" s="142">
        <v>53</v>
      </c>
      <c r="C60" s="61"/>
      <c r="D60" s="62"/>
      <c r="E60" s="61"/>
      <c r="F60" s="61"/>
      <c r="G60" s="62"/>
      <c r="H60" s="61"/>
      <c r="I60" s="61" t="s">
        <v>2091</v>
      </c>
      <c r="J60" s="70">
        <v>0.1</v>
      </c>
      <c r="K60" s="61" t="s">
        <v>2092</v>
      </c>
      <c r="L60" s="61"/>
      <c r="M60" s="62"/>
      <c r="N60" s="61"/>
      <c r="O60" s="61"/>
      <c r="P60" s="62"/>
      <c r="Q60" s="61"/>
      <c r="R60" s="61" t="s">
        <v>2091</v>
      </c>
      <c r="S60" s="70">
        <v>0.1</v>
      </c>
      <c r="T60" s="61" t="s">
        <v>2088</v>
      </c>
      <c r="U60" s="61"/>
      <c r="V60" s="62"/>
      <c r="W60" s="61"/>
      <c r="X60" s="61"/>
      <c r="Y60" s="62"/>
      <c r="Z60" s="61"/>
      <c r="AA60" s="61" t="s">
        <v>2091</v>
      </c>
      <c r="AB60" s="70">
        <v>0.2</v>
      </c>
      <c r="AC60" s="61" t="s">
        <v>2088</v>
      </c>
      <c r="AD60" s="63"/>
      <c r="AE60" s="62"/>
      <c r="AF60" s="63"/>
      <c r="AG60" s="63"/>
      <c r="AH60" s="62"/>
      <c r="AI60" s="63"/>
      <c r="AJ60" s="63" t="s">
        <v>2091</v>
      </c>
      <c r="AK60" s="70">
        <v>0.6</v>
      </c>
      <c r="AL60" s="63" t="s">
        <v>2088</v>
      </c>
      <c r="AM60" s="119">
        <v>1</v>
      </c>
    </row>
    <row r="61" spans="1:39" ht="50.1" customHeight="1">
      <c r="A61" s="60">
        <v>7</v>
      </c>
      <c r="B61" s="142">
        <v>53</v>
      </c>
      <c r="C61" s="61"/>
      <c r="D61" s="62"/>
      <c r="E61" s="61"/>
      <c r="F61" s="61"/>
      <c r="G61" s="62"/>
      <c r="H61" s="61"/>
      <c r="I61" s="61" t="s">
        <v>2093</v>
      </c>
      <c r="J61" s="70">
        <v>0.42</v>
      </c>
      <c r="K61" s="61" t="s">
        <v>2090</v>
      </c>
      <c r="L61" s="61"/>
      <c r="M61" s="62"/>
      <c r="N61" s="61"/>
      <c r="O61" s="61"/>
      <c r="P61" s="62"/>
      <c r="Q61" s="61"/>
      <c r="R61" s="61" t="s">
        <v>2093</v>
      </c>
      <c r="S61" s="70">
        <v>0.19</v>
      </c>
      <c r="T61" s="61" t="s">
        <v>2090</v>
      </c>
      <c r="U61" s="61"/>
      <c r="V61" s="62"/>
      <c r="W61" s="61"/>
      <c r="X61" s="61"/>
      <c r="Y61" s="62"/>
      <c r="Z61" s="61"/>
      <c r="AA61" s="61" t="s">
        <v>2093</v>
      </c>
      <c r="AB61" s="70">
        <v>0.19</v>
      </c>
      <c r="AC61" s="61" t="s">
        <v>2090</v>
      </c>
      <c r="AD61" s="63"/>
      <c r="AE61" s="62"/>
      <c r="AF61" s="63"/>
      <c r="AG61" s="63"/>
      <c r="AH61" s="62"/>
      <c r="AI61" s="63"/>
      <c r="AJ61" s="63" t="s">
        <v>2093</v>
      </c>
      <c r="AK61" s="70">
        <v>0.2</v>
      </c>
      <c r="AL61" s="63" t="s">
        <v>2090</v>
      </c>
      <c r="AM61" s="119">
        <v>1</v>
      </c>
    </row>
    <row r="62" spans="1:39" ht="50.1" customHeight="1">
      <c r="A62" s="60">
        <v>7</v>
      </c>
      <c r="B62" s="143">
        <v>54</v>
      </c>
      <c r="C62" s="71"/>
      <c r="D62" s="62"/>
      <c r="E62" s="61"/>
      <c r="F62" s="61"/>
      <c r="G62" s="62"/>
      <c r="H62" s="61"/>
      <c r="I62" s="61" t="s">
        <v>2122</v>
      </c>
      <c r="J62" s="70">
        <v>0.2</v>
      </c>
      <c r="K62" s="61" t="s">
        <v>2123</v>
      </c>
      <c r="L62" s="61"/>
      <c r="M62" s="62"/>
      <c r="N62" s="61"/>
      <c r="O62" s="61"/>
      <c r="P62" s="62"/>
      <c r="Q62" s="61"/>
      <c r="R62" s="61" t="s">
        <v>2122</v>
      </c>
      <c r="S62" s="70">
        <v>0.2</v>
      </c>
      <c r="T62" s="62" t="s">
        <v>2123</v>
      </c>
      <c r="U62" s="61"/>
      <c r="V62" s="62"/>
      <c r="W62" s="61"/>
      <c r="X62" s="61"/>
      <c r="Y62" s="62"/>
      <c r="Z62" s="61"/>
      <c r="AA62" s="61" t="s">
        <v>2122</v>
      </c>
      <c r="AB62" s="70">
        <v>0.3</v>
      </c>
      <c r="AC62" s="61" t="s">
        <v>2123</v>
      </c>
      <c r="AD62" s="63"/>
      <c r="AE62" s="62"/>
      <c r="AF62" s="63"/>
      <c r="AG62" s="63"/>
      <c r="AH62" s="62"/>
      <c r="AI62" s="63"/>
      <c r="AJ62" s="63" t="s">
        <v>2122</v>
      </c>
      <c r="AK62" s="70">
        <v>0.3</v>
      </c>
      <c r="AL62" s="63" t="s">
        <v>2123</v>
      </c>
      <c r="AM62" s="119">
        <v>1</v>
      </c>
    </row>
    <row r="63" spans="1:39" ht="50.1" customHeight="1">
      <c r="A63" s="60">
        <v>7</v>
      </c>
      <c r="B63" s="143">
        <v>54</v>
      </c>
      <c r="C63" s="61"/>
      <c r="D63" s="62"/>
      <c r="E63" s="61"/>
      <c r="F63" s="71"/>
      <c r="G63" s="72"/>
      <c r="H63" s="71"/>
      <c r="I63" s="61" t="s">
        <v>2124</v>
      </c>
      <c r="J63" s="70">
        <v>0.25</v>
      </c>
      <c r="K63" s="61" t="s">
        <v>2125</v>
      </c>
      <c r="L63" s="61"/>
      <c r="M63" s="62"/>
      <c r="N63" s="61"/>
      <c r="O63" s="61"/>
      <c r="P63" s="62"/>
      <c r="Q63" s="61"/>
      <c r="R63" s="61" t="s">
        <v>2124</v>
      </c>
      <c r="S63" s="166">
        <v>0.25</v>
      </c>
      <c r="T63" s="62" t="s">
        <v>2125</v>
      </c>
      <c r="U63" s="61"/>
      <c r="V63" s="62"/>
      <c r="W63" s="61"/>
      <c r="X63" s="61"/>
      <c r="Y63" s="62"/>
      <c r="Z63" s="61"/>
      <c r="AA63" s="61" t="s">
        <v>2124</v>
      </c>
      <c r="AB63" s="166">
        <v>0.25</v>
      </c>
      <c r="AC63" s="63" t="s">
        <v>2125</v>
      </c>
      <c r="AD63" s="63"/>
      <c r="AE63" s="62"/>
      <c r="AF63" s="63"/>
      <c r="AG63" s="63"/>
      <c r="AH63" s="62"/>
      <c r="AI63" s="63"/>
      <c r="AJ63" s="63" t="s">
        <v>2126</v>
      </c>
      <c r="AK63" s="70">
        <v>0.25</v>
      </c>
      <c r="AL63" s="63" t="s">
        <v>2125</v>
      </c>
      <c r="AM63" s="119">
        <v>1</v>
      </c>
    </row>
    <row r="64" spans="1:39" ht="50.1" customHeight="1">
      <c r="A64" s="60">
        <v>7</v>
      </c>
      <c r="B64" s="143">
        <v>54</v>
      </c>
      <c r="C64" s="61"/>
      <c r="D64" s="62"/>
      <c r="E64" s="61"/>
      <c r="F64" s="61"/>
      <c r="G64" s="62"/>
      <c r="H64" s="61"/>
      <c r="I64" s="61" t="s">
        <v>2127</v>
      </c>
      <c r="J64" s="70">
        <v>0.4</v>
      </c>
      <c r="K64" s="61" t="s">
        <v>2128</v>
      </c>
      <c r="L64" s="61"/>
      <c r="M64" s="62"/>
      <c r="N64" s="61"/>
      <c r="O64" s="61"/>
      <c r="P64" s="62"/>
      <c r="Q64" s="61"/>
      <c r="R64" s="61" t="s">
        <v>2127</v>
      </c>
      <c r="S64" s="70">
        <v>0.32</v>
      </c>
      <c r="T64" s="61" t="s">
        <v>2128</v>
      </c>
      <c r="U64" s="61"/>
      <c r="V64" s="62"/>
      <c r="W64" s="61"/>
      <c r="X64" s="61"/>
      <c r="Y64" s="62"/>
      <c r="Z64" s="61"/>
      <c r="AA64" s="61" t="s">
        <v>2127</v>
      </c>
      <c r="AB64" s="70">
        <v>0.1</v>
      </c>
      <c r="AC64" s="61" t="s">
        <v>2128</v>
      </c>
      <c r="AD64" s="63"/>
      <c r="AE64" s="62"/>
      <c r="AF64" s="63"/>
      <c r="AG64" s="63"/>
      <c r="AH64" s="62"/>
      <c r="AI64" s="63"/>
      <c r="AJ64" s="63" t="s">
        <v>2127</v>
      </c>
      <c r="AK64" s="70">
        <v>0.18</v>
      </c>
      <c r="AL64" s="63" t="s">
        <v>2128</v>
      </c>
      <c r="AM64" s="119">
        <v>1</v>
      </c>
    </row>
    <row r="65" spans="1:39" ht="50.1" customHeight="1">
      <c r="A65" s="60">
        <v>7</v>
      </c>
      <c r="B65" s="143">
        <v>55</v>
      </c>
      <c r="C65" s="61" t="s">
        <v>2131</v>
      </c>
      <c r="D65" s="70">
        <v>0.08</v>
      </c>
      <c r="E65" s="61" t="s">
        <v>2132</v>
      </c>
      <c r="F65" s="61" t="s">
        <v>2131</v>
      </c>
      <c r="G65" s="70">
        <v>0.08</v>
      </c>
      <c r="H65" s="61" t="s">
        <v>2132</v>
      </c>
      <c r="I65" s="61" t="s">
        <v>2131</v>
      </c>
      <c r="J65" s="70">
        <v>0.08</v>
      </c>
      <c r="K65" s="61" t="s">
        <v>2132</v>
      </c>
      <c r="L65" s="61" t="s">
        <v>2131</v>
      </c>
      <c r="M65" s="70">
        <v>0.08</v>
      </c>
      <c r="N65" s="61" t="s">
        <v>2132</v>
      </c>
      <c r="O65" s="61" t="s">
        <v>2131</v>
      </c>
      <c r="P65" s="70">
        <v>0.08</v>
      </c>
      <c r="Q65" s="61" t="s">
        <v>2132</v>
      </c>
      <c r="R65" s="61" t="s">
        <v>2131</v>
      </c>
      <c r="S65" s="70">
        <v>0.08</v>
      </c>
      <c r="T65" s="61" t="s">
        <v>2132</v>
      </c>
      <c r="U65" s="61" t="s">
        <v>2131</v>
      </c>
      <c r="V65" s="70">
        <v>0.08</v>
      </c>
      <c r="W65" s="61" t="s">
        <v>2132</v>
      </c>
      <c r="X65" s="61" t="s">
        <v>2131</v>
      </c>
      <c r="Y65" s="70">
        <v>0.08</v>
      </c>
      <c r="Z65" s="61" t="s">
        <v>2132</v>
      </c>
      <c r="AA65" s="61" t="s">
        <v>2131</v>
      </c>
      <c r="AB65" s="70">
        <v>0.09</v>
      </c>
      <c r="AC65" s="61" t="s">
        <v>2132</v>
      </c>
      <c r="AD65" s="63" t="s">
        <v>2131</v>
      </c>
      <c r="AE65" s="70">
        <v>0.09</v>
      </c>
      <c r="AF65" s="63" t="s">
        <v>2132</v>
      </c>
      <c r="AG65" s="63" t="s">
        <v>2131</v>
      </c>
      <c r="AH65" s="70">
        <v>0.09</v>
      </c>
      <c r="AI65" s="63" t="s">
        <v>2132</v>
      </c>
      <c r="AJ65" s="63" t="s">
        <v>2131</v>
      </c>
      <c r="AK65" s="70">
        <v>0.09</v>
      </c>
      <c r="AL65" s="63" t="s">
        <v>2132</v>
      </c>
      <c r="AM65" s="119">
        <v>0.99999999999999978</v>
      </c>
    </row>
    <row r="66" spans="1:39" ht="50.1" customHeight="1">
      <c r="A66" s="60">
        <v>7</v>
      </c>
      <c r="B66" s="167">
        <v>56</v>
      </c>
      <c r="C66" s="61"/>
      <c r="D66" s="62"/>
      <c r="E66" s="61"/>
      <c r="F66" s="61"/>
      <c r="G66" s="62"/>
      <c r="H66" s="61"/>
      <c r="I66" s="61" t="s">
        <v>2129</v>
      </c>
      <c r="J66" s="70">
        <v>0.1</v>
      </c>
      <c r="K66" s="61" t="s">
        <v>2130</v>
      </c>
      <c r="L66" s="61"/>
      <c r="M66" s="62"/>
      <c r="N66" s="61"/>
      <c r="O66" s="61"/>
      <c r="P66" s="62"/>
      <c r="Q66" s="61"/>
      <c r="R66" s="61" t="s">
        <v>2129</v>
      </c>
      <c r="S66" s="70">
        <v>0.1</v>
      </c>
      <c r="T66" s="61" t="s">
        <v>2130</v>
      </c>
      <c r="U66" s="61"/>
      <c r="V66" s="62"/>
      <c r="W66" s="61"/>
      <c r="X66" s="61"/>
      <c r="Y66" s="62"/>
      <c r="Z66" s="61"/>
      <c r="AA66" s="61" t="s">
        <v>2129</v>
      </c>
      <c r="AB66" s="70">
        <v>0.2</v>
      </c>
      <c r="AC66" s="61" t="s">
        <v>2130</v>
      </c>
      <c r="AD66" s="63"/>
      <c r="AE66" s="62"/>
      <c r="AF66" s="63"/>
      <c r="AG66" s="63"/>
      <c r="AH66" s="62"/>
      <c r="AI66" s="63"/>
      <c r="AJ66" s="63" t="s">
        <v>2129</v>
      </c>
      <c r="AK66" s="70">
        <v>0.6</v>
      </c>
      <c r="AL66" s="63" t="s">
        <v>2130</v>
      </c>
      <c r="AM66" s="119">
        <v>1</v>
      </c>
    </row>
    <row r="67" spans="1:39" ht="50.1" customHeight="1">
      <c r="A67" s="60">
        <v>7</v>
      </c>
      <c r="B67" s="140">
        <v>56</v>
      </c>
      <c r="C67" s="118"/>
      <c r="D67" s="150"/>
      <c r="E67" s="118"/>
      <c r="F67" s="118"/>
      <c r="G67" s="150"/>
      <c r="H67" s="118"/>
      <c r="I67" s="118"/>
      <c r="J67" s="150"/>
      <c r="K67" s="118"/>
      <c r="L67" s="118"/>
      <c r="M67" s="150"/>
      <c r="N67" s="118"/>
      <c r="O67" s="61" t="s">
        <v>2148</v>
      </c>
      <c r="P67" s="70">
        <v>0.33</v>
      </c>
      <c r="Q67" s="61" t="s">
        <v>2149</v>
      </c>
      <c r="R67" s="118"/>
      <c r="S67" s="150"/>
      <c r="T67" s="118"/>
      <c r="U67" s="118"/>
      <c r="V67" s="150"/>
      <c r="W67" s="118"/>
      <c r="X67" s="118"/>
      <c r="Y67" s="150"/>
      <c r="Z67" s="118"/>
      <c r="AA67" s="118"/>
      <c r="AB67" s="150"/>
      <c r="AC67" s="118"/>
      <c r="AD67" s="169"/>
      <c r="AE67" s="150"/>
      <c r="AF67" s="169"/>
      <c r="AG67" s="63" t="s">
        <v>2150</v>
      </c>
      <c r="AH67" s="70">
        <v>0.33</v>
      </c>
      <c r="AI67" s="63" t="s">
        <v>2151</v>
      </c>
      <c r="AJ67" s="63" t="s">
        <v>2152</v>
      </c>
      <c r="AK67" s="70">
        <v>0.34</v>
      </c>
      <c r="AL67" s="63" t="s">
        <v>2153</v>
      </c>
      <c r="AM67" s="119">
        <v>1</v>
      </c>
    </row>
    <row r="68" spans="1:39" ht="50.1" customHeight="1">
      <c r="A68" s="60">
        <v>7</v>
      </c>
      <c r="B68" s="140">
        <v>56</v>
      </c>
      <c r="C68" s="118"/>
      <c r="D68" s="150"/>
      <c r="E68" s="118"/>
      <c r="F68" s="118"/>
      <c r="G68" s="150"/>
      <c r="H68" s="118"/>
      <c r="I68" s="61" t="s">
        <v>2154</v>
      </c>
      <c r="J68" s="70">
        <v>0.05</v>
      </c>
      <c r="K68" s="61" t="s">
        <v>2155</v>
      </c>
      <c r="L68" s="118"/>
      <c r="M68" s="150"/>
      <c r="N68" s="118"/>
      <c r="O68" s="118"/>
      <c r="P68" s="150"/>
      <c r="Q68" s="118"/>
      <c r="R68" s="118"/>
      <c r="S68" s="150"/>
      <c r="T68" s="118"/>
      <c r="U68" s="118"/>
      <c r="V68" s="150"/>
      <c r="W68" s="118"/>
      <c r="X68" s="118"/>
      <c r="Y68" s="150"/>
      <c r="Z68" s="118"/>
      <c r="AA68" s="118"/>
      <c r="AB68" s="150"/>
      <c r="AC68" s="118"/>
      <c r="AD68" s="63" t="s">
        <v>2156</v>
      </c>
      <c r="AE68" s="70">
        <v>0.75</v>
      </c>
      <c r="AF68" s="63" t="s">
        <v>2157</v>
      </c>
      <c r="AG68" s="169"/>
      <c r="AH68" s="150"/>
      <c r="AI68" s="169"/>
      <c r="AJ68" s="63" t="s">
        <v>2158</v>
      </c>
      <c r="AK68" s="170">
        <v>0.2</v>
      </c>
      <c r="AL68" s="63" t="s">
        <v>2159</v>
      </c>
      <c r="AM68" s="119">
        <v>1</v>
      </c>
    </row>
    <row r="69" spans="1:39" ht="50.1" customHeight="1">
      <c r="A69" s="60">
        <v>7</v>
      </c>
      <c r="B69" s="143">
        <v>57</v>
      </c>
      <c r="C69" s="128"/>
      <c r="D69" s="125"/>
      <c r="E69" s="130"/>
      <c r="F69" s="130" t="s">
        <v>2094</v>
      </c>
      <c r="G69" s="70">
        <v>0.26</v>
      </c>
      <c r="H69" s="130" t="s">
        <v>2095</v>
      </c>
      <c r="I69" s="130" t="s">
        <v>2096</v>
      </c>
      <c r="J69" s="70">
        <v>0.26</v>
      </c>
      <c r="K69" s="130" t="s">
        <v>2097</v>
      </c>
      <c r="L69" s="130"/>
      <c r="M69" s="125"/>
      <c r="N69" s="130"/>
      <c r="O69" s="130"/>
      <c r="P69" s="125"/>
      <c r="Q69" s="130"/>
      <c r="R69" s="130"/>
      <c r="S69" s="125"/>
      <c r="T69" s="130"/>
      <c r="U69" s="130" t="s">
        <v>2098</v>
      </c>
      <c r="V69" s="70">
        <v>0.28000000000000003</v>
      </c>
      <c r="W69" s="130" t="s">
        <v>2099</v>
      </c>
      <c r="X69" s="130" t="s">
        <v>2100</v>
      </c>
      <c r="Y69" s="144">
        <v>0.1</v>
      </c>
      <c r="Z69" s="130" t="s">
        <v>2101</v>
      </c>
      <c r="AA69" s="130" t="s">
        <v>2100</v>
      </c>
      <c r="AB69" s="144">
        <v>0.1</v>
      </c>
      <c r="AC69" s="130" t="s">
        <v>2101</v>
      </c>
      <c r="AD69" s="124"/>
      <c r="AE69" s="125"/>
      <c r="AF69" s="124"/>
      <c r="AG69" s="124"/>
      <c r="AH69" s="125"/>
      <c r="AI69" s="124"/>
      <c r="AJ69" s="165"/>
      <c r="AK69" s="125"/>
      <c r="AL69" s="124"/>
      <c r="AM69" s="119">
        <v>1</v>
      </c>
    </row>
    <row r="70" spans="1:39" ht="50.1" customHeight="1">
      <c r="A70" s="60">
        <v>7</v>
      </c>
      <c r="B70" s="143">
        <v>57</v>
      </c>
      <c r="C70" s="61" t="s">
        <v>2102</v>
      </c>
      <c r="D70" s="70">
        <v>0.32</v>
      </c>
      <c r="E70" s="61" t="s">
        <v>2103</v>
      </c>
      <c r="F70" s="61" t="s">
        <v>2104</v>
      </c>
      <c r="G70" s="70">
        <v>0.34</v>
      </c>
      <c r="H70" s="61" t="s">
        <v>2105</v>
      </c>
      <c r="I70" s="61" t="s">
        <v>2106</v>
      </c>
      <c r="J70" s="70">
        <v>0.34</v>
      </c>
      <c r="K70" s="61" t="s">
        <v>2107</v>
      </c>
      <c r="L70" s="73"/>
      <c r="M70" s="62"/>
      <c r="N70" s="61"/>
      <c r="O70" s="61"/>
      <c r="P70" s="62"/>
      <c r="Q70" s="61"/>
      <c r="R70" s="61"/>
      <c r="S70" s="62"/>
      <c r="T70" s="61"/>
      <c r="U70" s="61"/>
      <c r="V70" s="62"/>
      <c r="W70" s="61"/>
      <c r="X70" s="61"/>
      <c r="Y70" s="62"/>
      <c r="Z70" s="61"/>
      <c r="AA70" s="61"/>
      <c r="AB70" s="62"/>
      <c r="AC70" s="61"/>
      <c r="AD70" s="63"/>
      <c r="AE70" s="62"/>
      <c r="AF70" s="63"/>
      <c r="AG70" s="63"/>
      <c r="AH70" s="62"/>
      <c r="AI70" s="63"/>
      <c r="AJ70" s="63"/>
      <c r="AK70" s="62"/>
      <c r="AL70" s="63"/>
      <c r="AM70" s="119">
        <v>1</v>
      </c>
    </row>
    <row r="71" spans="1:39" ht="50.1" customHeight="1">
      <c r="A71" s="60">
        <v>7</v>
      </c>
      <c r="B71" s="143">
        <v>57</v>
      </c>
      <c r="C71" s="61"/>
      <c r="D71" s="62"/>
      <c r="E71" s="61"/>
      <c r="F71" s="61"/>
      <c r="G71" s="62"/>
      <c r="H71" s="61"/>
      <c r="I71" s="61" t="s">
        <v>2108</v>
      </c>
      <c r="J71" s="70">
        <v>0.34</v>
      </c>
      <c r="K71" s="61" t="s">
        <v>2109</v>
      </c>
      <c r="L71" s="61" t="s">
        <v>2110</v>
      </c>
      <c r="M71" s="70">
        <v>0.34</v>
      </c>
      <c r="N71" s="61" t="s">
        <v>2111</v>
      </c>
      <c r="O71" s="61" t="s">
        <v>2112</v>
      </c>
      <c r="P71" s="70">
        <v>0.32</v>
      </c>
      <c r="Q71" s="61" t="s">
        <v>2113</v>
      </c>
      <c r="R71" s="61"/>
      <c r="S71" s="62"/>
      <c r="T71" s="61"/>
      <c r="U71" s="61"/>
      <c r="V71" s="62"/>
      <c r="W71" s="61"/>
      <c r="X71" s="61"/>
      <c r="Y71" s="62"/>
      <c r="Z71" s="61"/>
      <c r="AA71" s="61"/>
      <c r="AB71" s="62"/>
      <c r="AC71" s="61"/>
      <c r="AD71" s="63"/>
      <c r="AE71" s="62"/>
      <c r="AF71" s="63"/>
      <c r="AG71" s="63"/>
      <c r="AH71" s="62"/>
      <c r="AI71" s="63"/>
      <c r="AJ71" s="63"/>
      <c r="AK71" s="62"/>
      <c r="AL71" s="63"/>
      <c r="AM71" s="119">
        <v>1</v>
      </c>
    </row>
    <row r="72" spans="1:39" ht="50.1" customHeight="1">
      <c r="A72" s="60">
        <v>7</v>
      </c>
      <c r="B72" s="143">
        <v>57</v>
      </c>
      <c r="C72" s="61"/>
      <c r="D72" s="62"/>
      <c r="E72" s="61"/>
      <c r="F72" s="61" t="s">
        <v>2114</v>
      </c>
      <c r="G72" s="70">
        <v>0.25</v>
      </c>
      <c r="H72" s="61" t="s">
        <v>2115</v>
      </c>
      <c r="I72" s="61"/>
      <c r="J72" s="62"/>
      <c r="K72" s="61"/>
      <c r="L72" s="61"/>
      <c r="M72" s="62"/>
      <c r="N72" s="61"/>
      <c r="O72" s="61" t="s">
        <v>2116</v>
      </c>
      <c r="P72" s="70">
        <v>0.25</v>
      </c>
      <c r="Q72" s="61" t="s">
        <v>2117</v>
      </c>
      <c r="R72" s="61"/>
      <c r="S72" s="62"/>
      <c r="T72" s="61"/>
      <c r="U72" s="61"/>
      <c r="V72" s="62"/>
      <c r="W72" s="61"/>
      <c r="X72" s="61"/>
      <c r="Y72" s="62"/>
      <c r="Z72" s="61"/>
      <c r="AA72" s="61"/>
      <c r="AB72" s="62"/>
      <c r="AC72" s="61"/>
      <c r="AD72" s="63" t="s">
        <v>2118</v>
      </c>
      <c r="AE72" s="70">
        <v>0.25</v>
      </c>
      <c r="AF72" s="63" t="s">
        <v>2119</v>
      </c>
      <c r="AG72" s="63"/>
      <c r="AH72" s="62"/>
      <c r="AI72" s="63"/>
      <c r="AJ72" s="63" t="s">
        <v>2120</v>
      </c>
      <c r="AK72" s="70">
        <v>0.25</v>
      </c>
      <c r="AL72" s="63" t="s">
        <v>2121</v>
      </c>
      <c r="AM72" s="119">
        <v>1</v>
      </c>
    </row>
    <row r="73" spans="1:39" ht="50.1" customHeight="1">
      <c r="A73" s="60">
        <v>7</v>
      </c>
      <c r="B73" s="143">
        <v>57</v>
      </c>
      <c r="C73" s="61" t="s">
        <v>2133</v>
      </c>
      <c r="D73" s="70">
        <v>0.08</v>
      </c>
      <c r="E73" s="61" t="s">
        <v>2134</v>
      </c>
      <c r="F73" s="61" t="s">
        <v>2133</v>
      </c>
      <c r="G73" s="70">
        <v>0.08</v>
      </c>
      <c r="H73" s="61" t="s">
        <v>2135</v>
      </c>
      <c r="I73" s="61" t="s">
        <v>2133</v>
      </c>
      <c r="J73" s="70">
        <v>0.08</v>
      </c>
      <c r="K73" s="61" t="s">
        <v>2134</v>
      </c>
      <c r="L73" s="61" t="s">
        <v>2133</v>
      </c>
      <c r="M73" s="70">
        <v>0.08</v>
      </c>
      <c r="N73" s="61" t="s">
        <v>2134</v>
      </c>
      <c r="O73" s="61" t="s">
        <v>2133</v>
      </c>
      <c r="P73" s="70">
        <v>0.08</v>
      </c>
      <c r="Q73" s="61" t="s">
        <v>2134</v>
      </c>
      <c r="R73" s="61" t="s">
        <v>2133</v>
      </c>
      <c r="S73" s="70">
        <v>0.08</v>
      </c>
      <c r="T73" s="61" t="s">
        <v>2134</v>
      </c>
      <c r="U73" s="61" t="s">
        <v>2133</v>
      </c>
      <c r="V73" s="70">
        <v>0.08</v>
      </c>
      <c r="W73" s="61" t="s">
        <v>2134</v>
      </c>
      <c r="X73" s="61" t="s">
        <v>2133</v>
      </c>
      <c r="Y73" s="70">
        <v>0.08</v>
      </c>
      <c r="Z73" s="61" t="s">
        <v>2134</v>
      </c>
      <c r="AA73" s="61" t="s">
        <v>2133</v>
      </c>
      <c r="AB73" s="70">
        <v>0.09</v>
      </c>
      <c r="AC73" s="61" t="s">
        <v>2134</v>
      </c>
      <c r="AD73" s="63" t="s">
        <v>2133</v>
      </c>
      <c r="AE73" s="70">
        <v>0.09</v>
      </c>
      <c r="AF73" s="63" t="s">
        <v>2134</v>
      </c>
      <c r="AG73" s="63" t="s">
        <v>2133</v>
      </c>
      <c r="AH73" s="70">
        <v>0.09</v>
      </c>
      <c r="AI73" s="63" t="s">
        <v>2134</v>
      </c>
      <c r="AJ73" s="63" t="s">
        <v>2133</v>
      </c>
      <c r="AK73" s="70">
        <v>0.09</v>
      </c>
      <c r="AL73" s="63" t="s">
        <v>2134</v>
      </c>
      <c r="AM73" s="119">
        <v>0.99999999999999978</v>
      </c>
    </row>
    <row r="74" spans="1:39" ht="50.1" customHeight="1">
      <c r="A74" s="60">
        <v>7</v>
      </c>
      <c r="B74" s="143">
        <v>57</v>
      </c>
      <c r="C74" s="61" t="s">
        <v>2136</v>
      </c>
      <c r="D74" s="70">
        <v>0.08</v>
      </c>
      <c r="E74" s="61" t="s">
        <v>2137</v>
      </c>
      <c r="F74" s="61" t="s">
        <v>2136</v>
      </c>
      <c r="G74" s="70">
        <v>0.08</v>
      </c>
      <c r="H74" s="61" t="s">
        <v>2137</v>
      </c>
      <c r="I74" s="61" t="s">
        <v>2136</v>
      </c>
      <c r="J74" s="70">
        <v>0.08</v>
      </c>
      <c r="K74" s="61" t="s">
        <v>2137</v>
      </c>
      <c r="L74" s="61" t="s">
        <v>2136</v>
      </c>
      <c r="M74" s="70">
        <v>0.08</v>
      </c>
      <c r="N74" s="61" t="s">
        <v>2137</v>
      </c>
      <c r="O74" s="61" t="s">
        <v>2136</v>
      </c>
      <c r="P74" s="70">
        <v>0.08</v>
      </c>
      <c r="Q74" s="61" t="s">
        <v>2137</v>
      </c>
      <c r="R74" s="61" t="s">
        <v>2136</v>
      </c>
      <c r="S74" s="70">
        <v>0.08</v>
      </c>
      <c r="T74" s="61" t="s">
        <v>2137</v>
      </c>
      <c r="U74" s="61" t="s">
        <v>2136</v>
      </c>
      <c r="V74" s="70">
        <v>0.08</v>
      </c>
      <c r="W74" s="61" t="s">
        <v>2137</v>
      </c>
      <c r="X74" s="61" t="s">
        <v>2136</v>
      </c>
      <c r="Y74" s="70">
        <v>0.08</v>
      </c>
      <c r="Z74" s="61" t="s">
        <v>2137</v>
      </c>
      <c r="AA74" s="61" t="s">
        <v>2136</v>
      </c>
      <c r="AB74" s="70">
        <v>0.09</v>
      </c>
      <c r="AC74" s="61" t="s">
        <v>2137</v>
      </c>
      <c r="AD74" s="63" t="s">
        <v>2136</v>
      </c>
      <c r="AE74" s="70">
        <v>0.09</v>
      </c>
      <c r="AF74" s="63" t="s">
        <v>2137</v>
      </c>
      <c r="AG74" s="63" t="s">
        <v>2136</v>
      </c>
      <c r="AH74" s="70">
        <v>0.09</v>
      </c>
      <c r="AI74" s="63" t="s">
        <v>2137</v>
      </c>
      <c r="AJ74" s="63" t="s">
        <v>2136</v>
      </c>
      <c r="AK74" s="70">
        <v>0.09</v>
      </c>
      <c r="AL74" s="63" t="s">
        <v>2137</v>
      </c>
      <c r="AM74" s="119">
        <v>0.99999999999999978</v>
      </c>
    </row>
    <row r="75" spans="1:39" ht="50.1" customHeight="1">
      <c r="A75" s="60">
        <v>7</v>
      </c>
      <c r="B75" s="143">
        <v>57</v>
      </c>
      <c r="C75" s="61"/>
      <c r="D75" s="62"/>
      <c r="E75" s="61"/>
      <c r="F75" s="61" t="s">
        <v>2138</v>
      </c>
      <c r="G75" s="70">
        <v>0.11</v>
      </c>
      <c r="H75" s="61" t="s">
        <v>1957</v>
      </c>
      <c r="I75" s="61" t="s">
        <v>2139</v>
      </c>
      <c r="J75" s="70">
        <v>0.11</v>
      </c>
      <c r="K75" s="61" t="s">
        <v>1957</v>
      </c>
      <c r="L75" s="61" t="s">
        <v>2139</v>
      </c>
      <c r="M75" s="70">
        <v>0.11</v>
      </c>
      <c r="N75" s="61" t="s">
        <v>1957</v>
      </c>
      <c r="O75" s="61" t="s">
        <v>2139</v>
      </c>
      <c r="P75" s="70">
        <v>0.11</v>
      </c>
      <c r="Q75" s="61" t="s">
        <v>1957</v>
      </c>
      <c r="R75" s="61" t="s">
        <v>2139</v>
      </c>
      <c r="S75" s="70">
        <v>0.11</v>
      </c>
      <c r="T75" s="61" t="s">
        <v>1957</v>
      </c>
      <c r="U75" s="61" t="s">
        <v>2139</v>
      </c>
      <c r="V75" s="70">
        <v>0.11</v>
      </c>
      <c r="W75" s="61" t="s">
        <v>1957</v>
      </c>
      <c r="X75" s="61" t="s">
        <v>2139</v>
      </c>
      <c r="Y75" s="70">
        <v>0.11</v>
      </c>
      <c r="Z75" s="61" t="s">
        <v>1957</v>
      </c>
      <c r="AA75" s="61" t="s">
        <v>2140</v>
      </c>
      <c r="AB75" s="70">
        <v>0.11</v>
      </c>
      <c r="AC75" s="61" t="s">
        <v>2141</v>
      </c>
      <c r="AD75" s="63" t="s">
        <v>2142</v>
      </c>
      <c r="AE75" s="70">
        <v>0.12</v>
      </c>
      <c r="AF75" s="63" t="s">
        <v>2143</v>
      </c>
      <c r="AG75" s="63"/>
      <c r="AH75" s="62"/>
      <c r="AI75" s="168"/>
      <c r="AJ75" s="168"/>
      <c r="AK75" s="62"/>
      <c r="AL75" s="63"/>
      <c r="AM75" s="119">
        <v>0.99999999999999989</v>
      </c>
    </row>
    <row r="76" spans="1:39" ht="50.1" customHeight="1">
      <c r="A76" s="60">
        <v>7</v>
      </c>
      <c r="B76" s="140">
        <v>58</v>
      </c>
      <c r="C76" s="118"/>
      <c r="D76" s="150"/>
      <c r="E76" s="118"/>
      <c r="F76" s="118"/>
      <c r="G76" s="150"/>
      <c r="H76" s="118"/>
      <c r="I76" s="118"/>
      <c r="J76" s="150"/>
      <c r="K76" s="118"/>
      <c r="L76" s="61" t="s">
        <v>2144</v>
      </c>
      <c r="M76" s="70">
        <v>0.33</v>
      </c>
      <c r="N76" s="61" t="s">
        <v>2145</v>
      </c>
      <c r="O76" s="118"/>
      <c r="P76" s="150"/>
      <c r="Q76" s="118"/>
      <c r="R76" s="61" t="s">
        <v>2144</v>
      </c>
      <c r="S76" s="70">
        <v>0.67</v>
      </c>
      <c r="T76" s="61" t="s">
        <v>2145</v>
      </c>
      <c r="U76" s="118"/>
      <c r="V76" s="150"/>
      <c r="W76" s="118"/>
      <c r="X76" s="118"/>
      <c r="Y76" s="150"/>
      <c r="Z76" s="118"/>
      <c r="AA76" s="118"/>
      <c r="AB76" s="150"/>
      <c r="AC76" s="118"/>
      <c r="AD76" s="169"/>
      <c r="AE76" s="150"/>
      <c r="AF76" s="169"/>
      <c r="AG76" s="169"/>
      <c r="AH76" s="150"/>
      <c r="AI76" s="169"/>
      <c r="AJ76" s="14"/>
      <c r="AK76" s="15"/>
      <c r="AL76" s="169"/>
      <c r="AM76" s="119">
        <v>1</v>
      </c>
    </row>
    <row r="77" spans="1:39" ht="50.1" customHeight="1">
      <c r="A77" s="60">
        <v>7</v>
      </c>
      <c r="B77" s="140">
        <v>58</v>
      </c>
      <c r="C77" s="118"/>
      <c r="D77" s="150"/>
      <c r="E77" s="118"/>
      <c r="F77" s="118"/>
      <c r="G77" s="150"/>
      <c r="H77" s="118"/>
      <c r="I77" s="118"/>
      <c r="J77" s="150"/>
      <c r="K77" s="118"/>
      <c r="L77" s="118"/>
      <c r="M77" s="150"/>
      <c r="N77" s="118"/>
      <c r="O77" s="118"/>
      <c r="P77" s="150"/>
      <c r="Q77" s="118"/>
      <c r="R77" s="61" t="s">
        <v>2146</v>
      </c>
      <c r="S77" s="70">
        <v>0.48</v>
      </c>
      <c r="T77" s="61" t="s">
        <v>2147</v>
      </c>
      <c r="U77" s="118"/>
      <c r="V77" s="150"/>
      <c r="W77" s="118"/>
      <c r="X77" s="118"/>
      <c r="Y77" s="150"/>
      <c r="Z77" s="118"/>
      <c r="AA77" s="118"/>
      <c r="AB77" s="150"/>
      <c r="AC77" s="118"/>
      <c r="AD77" s="169"/>
      <c r="AE77" s="150"/>
      <c r="AF77" s="169"/>
      <c r="AG77" s="169"/>
      <c r="AH77" s="150"/>
      <c r="AI77" s="169"/>
      <c r="AJ77" s="63" t="s">
        <v>2146</v>
      </c>
      <c r="AK77" s="70">
        <v>0.52</v>
      </c>
      <c r="AL77" s="63" t="s">
        <v>2147</v>
      </c>
      <c r="AM77" s="119">
        <v>1</v>
      </c>
    </row>
    <row r="78" spans="1:39" ht="50.1" customHeight="1">
      <c r="A78" s="60">
        <v>7</v>
      </c>
      <c r="B78" s="174">
        <v>59</v>
      </c>
      <c r="C78" s="175"/>
      <c r="D78" s="176"/>
      <c r="E78" s="175"/>
      <c r="F78" s="175"/>
      <c r="G78" s="176"/>
      <c r="H78" s="175"/>
      <c r="I78" s="175"/>
      <c r="J78" s="176"/>
      <c r="K78" s="175"/>
      <c r="L78" s="175"/>
      <c r="M78" s="176"/>
      <c r="N78" s="175"/>
      <c r="O78" s="175"/>
      <c r="P78" s="176"/>
      <c r="Q78" s="175"/>
      <c r="R78" s="177"/>
      <c r="S78" s="178"/>
      <c r="T78" s="177"/>
      <c r="U78" s="175"/>
      <c r="V78" s="176"/>
      <c r="W78" s="175"/>
      <c r="X78" s="175"/>
      <c r="Y78" s="176"/>
      <c r="Z78" s="175"/>
      <c r="AA78" s="175"/>
      <c r="AB78" s="176"/>
      <c r="AC78" s="175"/>
      <c r="AD78" s="179"/>
      <c r="AE78" s="176"/>
      <c r="AF78" s="179"/>
      <c r="AG78" s="179"/>
      <c r="AH78" s="176"/>
      <c r="AI78" s="179"/>
      <c r="AJ78" s="180"/>
      <c r="AK78" s="178"/>
      <c r="AL78" s="180"/>
      <c r="AM78" s="181"/>
    </row>
    <row r="79" spans="1:39" ht="50.1" customHeight="1">
      <c r="A79" s="60">
        <v>7</v>
      </c>
      <c r="B79" s="174">
        <v>60</v>
      </c>
      <c r="C79" s="175"/>
      <c r="D79" s="176"/>
      <c r="E79" s="175"/>
      <c r="F79" s="175"/>
      <c r="G79" s="176"/>
      <c r="H79" s="175"/>
      <c r="I79" s="175"/>
      <c r="J79" s="176"/>
      <c r="K79" s="175"/>
      <c r="L79" s="175"/>
      <c r="M79" s="176"/>
      <c r="N79" s="175"/>
      <c r="O79" s="175"/>
      <c r="P79" s="176"/>
      <c r="Q79" s="175"/>
      <c r="R79" s="177"/>
      <c r="S79" s="178"/>
      <c r="T79" s="177"/>
      <c r="U79" s="175"/>
      <c r="V79" s="176"/>
      <c r="W79" s="175"/>
      <c r="X79" s="175"/>
      <c r="Y79" s="176"/>
      <c r="Z79" s="175"/>
      <c r="AA79" s="175"/>
      <c r="AB79" s="176"/>
      <c r="AC79" s="175"/>
      <c r="AD79" s="179"/>
      <c r="AE79" s="176"/>
      <c r="AF79" s="179"/>
      <c r="AG79" s="179"/>
      <c r="AH79" s="176"/>
      <c r="AI79" s="179"/>
      <c r="AJ79" s="180"/>
      <c r="AK79" s="178"/>
      <c r="AL79" s="180"/>
      <c r="AM79" s="181"/>
    </row>
    <row r="80" spans="1:39" ht="50.1" customHeight="1">
      <c r="A80" s="60">
        <v>7</v>
      </c>
      <c r="B80" s="174">
        <v>61</v>
      </c>
      <c r="C80" s="175"/>
      <c r="D80" s="176"/>
      <c r="E80" s="175"/>
      <c r="F80" s="175"/>
      <c r="G80" s="176"/>
      <c r="H80" s="175"/>
      <c r="I80" s="175"/>
      <c r="J80" s="176"/>
      <c r="K80" s="175"/>
      <c r="L80" s="175"/>
      <c r="M80" s="176"/>
      <c r="N80" s="175"/>
      <c r="O80" s="175"/>
      <c r="P80" s="176"/>
      <c r="Q80" s="175"/>
      <c r="R80" s="177"/>
      <c r="S80" s="178"/>
      <c r="T80" s="177"/>
      <c r="U80" s="175"/>
      <c r="V80" s="176"/>
      <c r="W80" s="175"/>
      <c r="X80" s="175"/>
      <c r="Y80" s="176"/>
      <c r="Z80" s="175"/>
      <c r="AA80" s="175"/>
      <c r="AB80" s="176"/>
      <c r="AC80" s="175"/>
      <c r="AD80" s="179"/>
      <c r="AE80" s="176"/>
      <c r="AF80" s="179"/>
      <c r="AG80" s="179"/>
      <c r="AH80" s="176"/>
      <c r="AI80" s="179"/>
      <c r="AJ80" s="180"/>
      <c r="AK80" s="178"/>
      <c r="AL80" s="180"/>
      <c r="AM80" s="181"/>
    </row>
    <row r="81" spans="1:41" ht="50.1" customHeight="1">
      <c r="A81" s="60">
        <v>7</v>
      </c>
      <c r="B81" s="174">
        <v>62</v>
      </c>
      <c r="C81" s="175"/>
      <c r="D81" s="176"/>
      <c r="E81" s="175"/>
      <c r="F81" s="175"/>
      <c r="G81" s="176"/>
      <c r="H81" s="175"/>
      <c r="I81" s="175"/>
      <c r="J81" s="176"/>
      <c r="K81" s="175"/>
      <c r="L81" s="175"/>
      <c r="M81" s="176"/>
      <c r="N81" s="175"/>
      <c r="O81" s="175"/>
      <c r="P81" s="176"/>
      <c r="Q81" s="175"/>
      <c r="R81" s="177"/>
      <c r="S81" s="178"/>
      <c r="T81" s="177"/>
      <c r="U81" s="175"/>
      <c r="V81" s="176"/>
      <c r="W81" s="175"/>
      <c r="X81" s="175"/>
      <c r="Y81" s="176"/>
      <c r="Z81" s="175"/>
      <c r="AA81" s="175"/>
      <c r="AB81" s="176"/>
      <c r="AC81" s="175"/>
      <c r="AD81" s="179"/>
      <c r="AE81" s="176"/>
      <c r="AF81" s="179"/>
      <c r="AG81" s="179"/>
      <c r="AH81" s="176"/>
      <c r="AI81" s="179"/>
      <c r="AJ81" s="180"/>
      <c r="AK81" s="178"/>
      <c r="AL81" s="180"/>
      <c r="AM81" s="181"/>
    </row>
    <row r="82" spans="1:41" s="139" customFormat="1" ht="50.1" customHeight="1">
      <c r="A82" s="182">
        <v>5</v>
      </c>
      <c r="B82" s="183">
        <v>63</v>
      </c>
      <c r="C82" s="184"/>
      <c r="D82" s="184"/>
      <c r="E82" s="185" t="s">
        <v>2160</v>
      </c>
      <c r="F82" s="186">
        <v>10</v>
      </c>
      <c r="G82" s="185" t="s">
        <v>2161</v>
      </c>
      <c r="H82" s="185"/>
      <c r="I82" s="185"/>
      <c r="J82" s="185"/>
      <c r="K82" s="185" t="s">
        <v>2162</v>
      </c>
      <c r="L82" s="186">
        <v>15</v>
      </c>
      <c r="M82" s="185" t="s">
        <v>2161</v>
      </c>
      <c r="N82" s="185"/>
      <c r="O82" s="186"/>
      <c r="P82" s="185"/>
      <c r="Q82" s="185"/>
      <c r="R82" s="186"/>
      <c r="S82" s="185"/>
      <c r="T82" s="185" t="s">
        <v>2163</v>
      </c>
      <c r="U82" s="185">
        <v>25</v>
      </c>
      <c r="V82" s="185" t="s">
        <v>2164</v>
      </c>
      <c r="W82" s="185"/>
      <c r="X82" s="185"/>
      <c r="Y82" s="185"/>
      <c r="Z82" s="185"/>
      <c r="AA82" s="185"/>
      <c r="AB82" s="185"/>
      <c r="AC82" s="185"/>
      <c r="AD82" s="185"/>
      <c r="AE82" s="185"/>
      <c r="AF82" s="185" t="s">
        <v>2165</v>
      </c>
      <c r="AG82" s="185">
        <v>25</v>
      </c>
      <c r="AH82" s="185" t="s">
        <v>2161</v>
      </c>
      <c r="AI82" s="185"/>
      <c r="AJ82" s="185"/>
      <c r="AK82" s="185"/>
      <c r="AL82" s="185" t="s">
        <v>2166</v>
      </c>
      <c r="AM82" s="185">
        <v>25</v>
      </c>
      <c r="AN82" s="185" t="s">
        <v>2164</v>
      </c>
      <c r="AO82" s="187">
        <v>1</v>
      </c>
    </row>
    <row r="83" spans="1:41" s="139" customFormat="1" ht="50.1" customHeight="1">
      <c r="A83" s="188">
        <v>5</v>
      </c>
      <c r="B83" s="189">
        <v>64</v>
      </c>
      <c r="C83" s="190"/>
      <c r="D83" s="190"/>
      <c r="E83" s="191" t="s">
        <v>2160</v>
      </c>
      <c r="F83" s="192">
        <v>10</v>
      </c>
      <c r="G83" s="191" t="s">
        <v>2161</v>
      </c>
      <c r="H83" s="191"/>
      <c r="I83" s="191"/>
      <c r="J83" s="191"/>
      <c r="K83" s="191" t="s">
        <v>2162</v>
      </c>
      <c r="L83" s="192">
        <v>15</v>
      </c>
      <c r="M83" s="191" t="s">
        <v>2161</v>
      </c>
      <c r="N83" s="191"/>
      <c r="O83" s="192"/>
      <c r="P83" s="191"/>
      <c r="Q83" s="191"/>
      <c r="R83" s="192"/>
      <c r="S83" s="191"/>
      <c r="T83" s="191" t="s">
        <v>2163</v>
      </c>
      <c r="U83" s="191">
        <v>25</v>
      </c>
      <c r="V83" s="191" t="s">
        <v>2164</v>
      </c>
      <c r="W83" s="191"/>
      <c r="X83" s="191"/>
      <c r="Y83" s="191"/>
      <c r="Z83" s="191"/>
      <c r="AA83" s="191"/>
      <c r="AB83" s="191"/>
      <c r="AC83" s="191"/>
      <c r="AD83" s="191"/>
      <c r="AE83" s="191"/>
      <c r="AF83" s="191" t="s">
        <v>2165</v>
      </c>
      <c r="AG83" s="191">
        <v>25</v>
      </c>
      <c r="AH83" s="191" t="s">
        <v>2161</v>
      </c>
      <c r="AI83" s="191"/>
      <c r="AJ83" s="191"/>
      <c r="AK83" s="191"/>
      <c r="AL83" s="191" t="s">
        <v>2166</v>
      </c>
      <c r="AM83" s="191">
        <v>25</v>
      </c>
      <c r="AN83" s="191" t="s">
        <v>2164</v>
      </c>
      <c r="AO83" s="193">
        <v>1</v>
      </c>
    </row>
    <row r="84" spans="1:41" s="139" customFormat="1" ht="50.1" customHeight="1">
      <c r="A84" s="188">
        <v>5</v>
      </c>
      <c r="B84" s="189">
        <v>65</v>
      </c>
      <c r="C84" s="190"/>
      <c r="D84" s="190"/>
      <c r="E84" s="191"/>
      <c r="F84" s="192"/>
      <c r="G84" s="191"/>
      <c r="H84" s="191"/>
      <c r="I84" s="191"/>
      <c r="J84" s="191"/>
      <c r="K84" s="191" t="s">
        <v>2167</v>
      </c>
      <c r="L84" s="192">
        <v>25</v>
      </c>
      <c r="M84" s="191" t="s">
        <v>2168</v>
      </c>
      <c r="N84" s="191"/>
      <c r="O84" s="192"/>
      <c r="P84" s="191"/>
      <c r="Q84" s="191"/>
      <c r="R84" s="192"/>
      <c r="S84" s="191"/>
      <c r="T84" s="191" t="s">
        <v>2169</v>
      </c>
      <c r="U84" s="192">
        <v>25</v>
      </c>
      <c r="V84" s="191" t="s">
        <v>2170</v>
      </c>
      <c r="W84" s="191"/>
      <c r="X84" s="191"/>
      <c r="Y84" s="191"/>
      <c r="Z84" s="191"/>
      <c r="AA84" s="191"/>
      <c r="AB84" s="191"/>
      <c r="AC84" s="191"/>
      <c r="AD84" s="191"/>
      <c r="AE84" s="191"/>
      <c r="AF84" s="191" t="s">
        <v>2171</v>
      </c>
      <c r="AG84" s="192">
        <v>25</v>
      </c>
      <c r="AH84" s="191" t="s">
        <v>2172</v>
      </c>
      <c r="AI84" s="191"/>
      <c r="AJ84" s="191"/>
      <c r="AK84" s="191"/>
      <c r="AL84" s="191" t="s">
        <v>2173</v>
      </c>
      <c r="AM84" s="192">
        <v>25</v>
      </c>
      <c r="AN84" s="191" t="s">
        <v>1805</v>
      </c>
      <c r="AO84" s="193">
        <v>1</v>
      </c>
    </row>
    <row r="85" spans="1:41" s="139" customFormat="1" ht="50.1" customHeight="1">
      <c r="A85" s="188">
        <v>5</v>
      </c>
      <c r="B85" s="189">
        <v>66</v>
      </c>
      <c r="C85" s="190"/>
      <c r="D85" s="190"/>
      <c r="E85" s="191"/>
      <c r="F85" s="192"/>
      <c r="G85" s="191"/>
      <c r="H85" s="191"/>
      <c r="I85" s="191"/>
      <c r="J85" s="191"/>
      <c r="K85" s="191" t="s">
        <v>2174</v>
      </c>
      <c r="L85" s="192">
        <v>25</v>
      </c>
      <c r="M85" s="191" t="s">
        <v>2175</v>
      </c>
      <c r="N85" s="191"/>
      <c r="O85" s="192"/>
      <c r="P85" s="191"/>
      <c r="Q85" s="191"/>
      <c r="R85" s="192"/>
      <c r="S85" s="191"/>
      <c r="T85" s="191" t="s">
        <v>2176</v>
      </c>
      <c r="U85" s="192">
        <v>25</v>
      </c>
      <c r="V85" s="191" t="s">
        <v>2175</v>
      </c>
      <c r="W85" s="191"/>
      <c r="X85" s="191"/>
      <c r="Y85" s="191"/>
      <c r="Z85" s="191"/>
      <c r="AA85" s="191"/>
      <c r="AB85" s="191"/>
      <c r="AC85" s="191"/>
      <c r="AD85" s="191"/>
      <c r="AE85" s="191"/>
      <c r="AF85" s="191" t="s">
        <v>2176</v>
      </c>
      <c r="AG85" s="192">
        <v>25</v>
      </c>
      <c r="AH85" s="191" t="s">
        <v>2175</v>
      </c>
      <c r="AI85" s="191"/>
      <c r="AJ85" s="191"/>
      <c r="AK85" s="191"/>
      <c r="AL85" s="191" t="s">
        <v>2176</v>
      </c>
      <c r="AM85" s="191">
        <v>25</v>
      </c>
      <c r="AN85" s="191" t="s">
        <v>2175</v>
      </c>
      <c r="AO85" s="193">
        <v>1</v>
      </c>
    </row>
    <row r="86" spans="1:41" s="139" customFormat="1" ht="50.1" customHeight="1">
      <c r="A86" s="188">
        <v>12</v>
      </c>
      <c r="B86" s="189">
        <v>67</v>
      </c>
      <c r="C86" s="190"/>
      <c r="D86" s="190"/>
      <c r="E86" s="191"/>
      <c r="F86" s="192"/>
      <c r="G86" s="191"/>
      <c r="H86" s="191"/>
      <c r="I86" s="191"/>
      <c r="J86" s="191"/>
      <c r="K86" s="191"/>
      <c r="L86" s="192"/>
      <c r="M86" s="191"/>
      <c r="N86" s="191"/>
      <c r="O86" s="192"/>
      <c r="P86" s="191"/>
      <c r="Q86" s="191"/>
      <c r="R86" s="192"/>
      <c r="S86" s="191"/>
      <c r="T86" s="191"/>
      <c r="U86" s="192"/>
      <c r="V86" s="191"/>
      <c r="W86" s="191"/>
      <c r="X86" s="191"/>
      <c r="Y86" s="191"/>
      <c r="Z86" s="191"/>
      <c r="AA86" s="191"/>
      <c r="AB86" s="191"/>
      <c r="AC86" s="191"/>
      <c r="AD86" s="191"/>
      <c r="AE86" s="191"/>
      <c r="AF86" s="191"/>
      <c r="AG86" s="192"/>
      <c r="AH86" s="191"/>
      <c r="AI86" s="191"/>
      <c r="AJ86" s="191"/>
      <c r="AK86" s="191"/>
      <c r="AL86" s="191"/>
      <c r="AM86" s="191"/>
      <c r="AN86" s="194"/>
      <c r="AO86" s="195"/>
    </row>
    <row r="87" spans="1:41" s="139" customFormat="1" ht="50.1" customHeight="1">
      <c r="A87" s="188">
        <v>12</v>
      </c>
      <c r="B87" s="189">
        <v>68</v>
      </c>
      <c r="C87" s="190"/>
      <c r="D87" s="190"/>
      <c r="E87" s="191"/>
      <c r="F87" s="192"/>
      <c r="G87" s="191"/>
      <c r="H87" s="191"/>
      <c r="I87" s="191"/>
      <c r="J87" s="191"/>
      <c r="K87" s="191"/>
      <c r="L87" s="192"/>
      <c r="M87" s="191"/>
      <c r="N87" s="191"/>
      <c r="O87" s="192"/>
      <c r="P87" s="191"/>
      <c r="Q87" s="191"/>
      <c r="R87" s="192"/>
      <c r="S87" s="191"/>
      <c r="T87" s="191"/>
      <c r="U87" s="192"/>
      <c r="V87" s="191"/>
      <c r="W87" s="191"/>
      <c r="X87" s="191"/>
      <c r="Y87" s="191"/>
      <c r="Z87" s="191"/>
      <c r="AA87" s="191"/>
      <c r="AB87" s="191"/>
      <c r="AC87" s="191"/>
      <c r="AD87" s="191"/>
      <c r="AE87" s="191"/>
      <c r="AF87" s="191"/>
      <c r="AG87" s="192"/>
      <c r="AH87" s="191"/>
      <c r="AI87" s="191"/>
      <c r="AJ87" s="191"/>
      <c r="AK87" s="191"/>
      <c r="AL87" s="191"/>
      <c r="AM87" s="191"/>
      <c r="AN87" s="194"/>
      <c r="AO87" s="195"/>
    </row>
    <row r="88" spans="1:41" s="139" customFormat="1" ht="50.1" customHeight="1">
      <c r="A88" s="188">
        <v>12</v>
      </c>
      <c r="B88" s="189">
        <v>69</v>
      </c>
      <c r="C88" s="190"/>
      <c r="D88" s="190"/>
      <c r="E88" s="191"/>
      <c r="F88" s="192"/>
      <c r="G88" s="191"/>
      <c r="H88" s="191"/>
      <c r="I88" s="191"/>
      <c r="J88" s="191"/>
      <c r="K88" s="191"/>
      <c r="L88" s="192"/>
      <c r="M88" s="191"/>
      <c r="N88" s="191"/>
      <c r="O88" s="192"/>
      <c r="P88" s="191"/>
      <c r="Q88" s="191"/>
      <c r="R88" s="192"/>
      <c r="S88" s="191"/>
      <c r="T88" s="191"/>
      <c r="U88" s="192"/>
      <c r="V88" s="191"/>
      <c r="W88" s="191"/>
      <c r="X88" s="191"/>
      <c r="Y88" s="191"/>
      <c r="Z88" s="191"/>
      <c r="AA88" s="191"/>
      <c r="AB88" s="191"/>
      <c r="AC88" s="191"/>
      <c r="AD88" s="191"/>
      <c r="AE88" s="191"/>
      <c r="AF88" s="191"/>
      <c r="AG88" s="192"/>
      <c r="AH88" s="191"/>
      <c r="AI88" s="191"/>
      <c r="AJ88" s="191"/>
      <c r="AK88" s="191"/>
      <c r="AL88" s="191"/>
      <c r="AM88" s="191"/>
      <c r="AN88" s="194"/>
      <c r="AO88" s="195"/>
    </row>
    <row r="89" spans="1:41" ht="50.1" customHeight="1">
      <c r="A89" s="171">
        <v>12</v>
      </c>
      <c r="B89" s="146">
        <v>70</v>
      </c>
      <c r="C89" s="172" t="s">
        <v>2177</v>
      </c>
      <c r="D89" s="147">
        <v>5</v>
      </c>
      <c r="E89" s="147" t="s">
        <v>2178</v>
      </c>
      <c r="F89" s="147" t="s">
        <v>2179</v>
      </c>
      <c r="G89" s="147">
        <v>10</v>
      </c>
      <c r="H89" s="147" t="s">
        <v>2180</v>
      </c>
      <c r="I89" s="147"/>
      <c r="J89" s="147"/>
      <c r="K89" s="147"/>
      <c r="L89" s="147" t="s">
        <v>2181</v>
      </c>
      <c r="M89" s="147">
        <v>30</v>
      </c>
      <c r="N89" s="147" t="s">
        <v>2182</v>
      </c>
      <c r="O89" s="147" t="s">
        <v>2183</v>
      </c>
      <c r="P89" s="148">
        <v>15</v>
      </c>
      <c r="Q89" s="147" t="s">
        <v>2184</v>
      </c>
      <c r="R89" s="147"/>
      <c r="S89" s="147"/>
      <c r="T89" s="147"/>
      <c r="U89" s="148"/>
      <c r="V89" s="148"/>
      <c r="W89" s="148"/>
      <c r="X89" s="147" t="s">
        <v>2185</v>
      </c>
      <c r="Y89" s="148">
        <v>15</v>
      </c>
      <c r="Z89" s="147" t="s">
        <v>2184</v>
      </c>
      <c r="AA89" s="148"/>
      <c r="AB89" s="147"/>
      <c r="AC89" s="147"/>
      <c r="AD89" s="147"/>
      <c r="AE89" s="147"/>
      <c r="AF89" s="147"/>
      <c r="AG89" s="147" t="s">
        <v>2186</v>
      </c>
      <c r="AH89" s="147">
        <v>25</v>
      </c>
      <c r="AI89" s="147" t="s">
        <v>2187</v>
      </c>
      <c r="AJ89" s="147"/>
      <c r="AK89" s="147"/>
      <c r="AL89" s="147"/>
      <c r="AM89" s="149">
        <v>100</v>
      </c>
    </row>
    <row r="90" spans="1:41" ht="50.1" customHeight="1">
      <c r="A90" s="171">
        <v>13</v>
      </c>
      <c r="B90" s="173">
        <v>71</v>
      </c>
      <c r="C90" s="148"/>
      <c r="D90" s="147"/>
      <c r="E90" s="147"/>
      <c r="F90" s="147" t="s">
        <v>2188</v>
      </c>
      <c r="G90" s="147">
        <v>20</v>
      </c>
      <c r="H90" s="147" t="s">
        <v>2189</v>
      </c>
      <c r="I90" s="147" t="s">
        <v>2190</v>
      </c>
      <c r="J90" s="147">
        <v>20</v>
      </c>
      <c r="K90" s="147" t="s">
        <v>2191</v>
      </c>
      <c r="L90" s="148" t="s">
        <v>2192</v>
      </c>
      <c r="M90" s="148">
        <v>10</v>
      </c>
      <c r="N90" s="148" t="s">
        <v>2193</v>
      </c>
      <c r="O90" s="147" t="s">
        <v>2194</v>
      </c>
      <c r="P90" s="147">
        <v>10</v>
      </c>
      <c r="Q90" s="147" t="s">
        <v>2195</v>
      </c>
      <c r="R90" s="147"/>
      <c r="S90" s="147"/>
      <c r="T90" s="147"/>
      <c r="U90" s="147"/>
      <c r="V90" s="147"/>
      <c r="W90" s="147"/>
      <c r="X90" s="147"/>
      <c r="Y90" s="147"/>
      <c r="Z90" s="147"/>
      <c r="AA90" s="147"/>
      <c r="AB90" s="147"/>
      <c r="AC90" s="147"/>
      <c r="AD90" s="148"/>
      <c r="AE90" s="148"/>
      <c r="AF90" s="148"/>
      <c r="AG90" s="147" t="s">
        <v>2196</v>
      </c>
      <c r="AH90" s="147">
        <v>25</v>
      </c>
      <c r="AI90" s="147" t="s">
        <v>2197</v>
      </c>
      <c r="AJ90" s="147" t="s">
        <v>2198</v>
      </c>
      <c r="AK90" s="147">
        <v>15</v>
      </c>
      <c r="AL90" s="147" t="s">
        <v>2199</v>
      </c>
      <c r="AM90" s="149">
        <v>100</v>
      </c>
    </row>
    <row r="91" spans="1:41" ht="50.1" customHeight="1">
      <c r="A91" s="171">
        <v>13</v>
      </c>
      <c r="B91" s="146">
        <v>72</v>
      </c>
      <c r="C91" s="148"/>
      <c r="D91" s="147"/>
      <c r="E91" s="147"/>
      <c r="F91" s="147" t="s">
        <v>2188</v>
      </c>
      <c r="G91" s="147">
        <v>20</v>
      </c>
      <c r="H91" s="147" t="s">
        <v>2189</v>
      </c>
      <c r="I91" s="147" t="s">
        <v>2200</v>
      </c>
      <c r="J91" s="147">
        <v>20</v>
      </c>
      <c r="K91" s="147" t="s">
        <v>2191</v>
      </c>
      <c r="L91" s="148" t="s">
        <v>2192</v>
      </c>
      <c r="M91" s="148">
        <v>10</v>
      </c>
      <c r="N91" s="148" t="s">
        <v>2193</v>
      </c>
      <c r="O91" s="147" t="s">
        <v>2194</v>
      </c>
      <c r="P91" s="147">
        <v>10</v>
      </c>
      <c r="Q91" s="147" t="s">
        <v>2195</v>
      </c>
      <c r="R91" s="147"/>
      <c r="S91" s="147"/>
      <c r="T91" s="147"/>
      <c r="U91" s="147"/>
      <c r="V91" s="147"/>
      <c r="W91" s="147"/>
      <c r="X91" s="147"/>
      <c r="Y91" s="147"/>
      <c r="Z91" s="147"/>
      <c r="AA91" s="147"/>
      <c r="AB91" s="147"/>
      <c r="AC91" s="147"/>
      <c r="AD91" s="148"/>
      <c r="AE91" s="148"/>
      <c r="AF91" s="148"/>
      <c r="AG91" s="147" t="s">
        <v>2196</v>
      </c>
      <c r="AH91" s="147">
        <v>25</v>
      </c>
      <c r="AI91" s="147" t="s">
        <v>2197</v>
      </c>
      <c r="AJ91" s="147" t="s">
        <v>2198</v>
      </c>
      <c r="AK91" s="147">
        <v>15</v>
      </c>
      <c r="AL91" s="147" t="s">
        <v>2199</v>
      </c>
      <c r="AM91" s="149">
        <v>100</v>
      </c>
    </row>
    <row r="92" spans="1:41" ht="50.1" customHeight="1">
      <c r="A92" s="171">
        <v>13</v>
      </c>
      <c r="B92" s="146">
        <v>73</v>
      </c>
      <c r="C92" s="148"/>
      <c r="D92" s="147"/>
      <c r="E92" s="147"/>
      <c r="F92" s="147" t="s">
        <v>2188</v>
      </c>
      <c r="G92" s="147">
        <v>20</v>
      </c>
      <c r="H92" s="147" t="s">
        <v>2189</v>
      </c>
      <c r="I92" s="147" t="s">
        <v>2201</v>
      </c>
      <c r="J92" s="147">
        <v>20</v>
      </c>
      <c r="K92" s="147" t="s">
        <v>2191</v>
      </c>
      <c r="L92" s="148" t="s">
        <v>2192</v>
      </c>
      <c r="M92" s="148">
        <v>10</v>
      </c>
      <c r="N92" s="148" t="s">
        <v>2193</v>
      </c>
      <c r="O92" s="147" t="s">
        <v>2194</v>
      </c>
      <c r="P92" s="147">
        <v>10</v>
      </c>
      <c r="Q92" s="147" t="s">
        <v>2195</v>
      </c>
      <c r="R92" s="147"/>
      <c r="S92" s="147"/>
      <c r="T92" s="147"/>
      <c r="U92" s="147"/>
      <c r="V92" s="147"/>
      <c r="W92" s="147"/>
      <c r="X92" s="147"/>
      <c r="Y92" s="147"/>
      <c r="Z92" s="147"/>
      <c r="AA92" s="147"/>
      <c r="AB92" s="147"/>
      <c r="AC92" s="147"/>
      <c r="AD92" s="148"/>
      <c r="AE92" s="148"/>
      <c r="AF92" s="148"/>
      <c r="AG92" s="147" t="s">
        <v>2196</v>
      </c>
      <c r="AH92" s="147">
        <v>25</v>
      </c>
      <c r="AI92" s="147" t="s">
        <v>2197</v>
      </c>
      <c r="AJ92" s="147" t="s">
        <v>2198</v>
      </c>
      <c r="AK92" s="147">
        <v>15</v>
      </c>
      <c r="AL92" s="147" t="s">
        <v>2199</v>
      </c>
      <c r="AM92" s="149">
        <v>100</v>
      </c>
    </row>
    <row r="93" spans="1:41" ht="50.1" customHeight="1">
      <c r="A93" s="171">
        <v>13</v>
      </c>
      <c r="B93" s="173">
        <v>74</v>
      </c>
      <c r="C93" s="148"/>
      <c r="D93" s="148"/>
      <c r="E93" s="148"/>
      <c r="F93" s="147" t="s">
        <v>2202</v>
      </c>
      <c r="G93" s="147">
        <v>10</v>
      </c>
      <c r="H93" s="147" t="s">
        <v>2203</v>
      </c>
      <c r="I93" s="147" t="s">
        <v>2204</v>
      </c>
      <c r="J93" s="147">
        <v>10</v>
      </c>
      <c r="K93" s="147" t="s">
        <v>2205</v>
      </c>
      <c r="L93" s="147" t="s">
        <v>2206</v>
      </c>
      <c r="M93" s="147">
        <v>20</v>
      </c>
      <c r="N93" s="147" t="s">
        <v>2207</v>
      </c>
      <c r="O93" s="147"/>
      <c r="P93" s="147"/>
      <c r="Q93" s="147"/>
      <c r="R93" s="148"/>
      <c r="S93" s="148"/>
      <c r="T93" s="148"/>
      <c r="U93" s="147"/>
      <c r="V93" s="147"/>
      <c r="W93" s="147"/>
      <c r="X93" s="148"/>
      <c r="Y93" s="148"/>
      <c r="Z93" s="148"/>
      <c r="AA93" s="147"/>
      <c r="AB93" s="147"/>
      <c r="AC93" s="147"/>
      <c r="AD93" s="147" t="s">
        <v>2208</v>
      </c>
      <c r="AE93" s="147">
        <v>30</v>
      </c>
      <c r="AF93" s="147" t="s">
        <v>2209</v>
      </c>
      <c r="AG93" s="147" t="s">
        <v>2210</v>
      </c>
      <c r="AH93" s="147">
        <v>30</v>
      </c>
      <c r="AI93" s="147" t="s">
        <v>2211</v>
      </c>
      <c r="AJ93" s="147"/>
      <c r="AK93" s="147"/>
      <c r="AL93" s="147"/>
      <c r="AM93" s="149">
        <v>100</v>
      </c>
    </row>
    <row r="94" spans="1:41" ht="50.1" customHeight="1">
      <c r="A94" s="171">
        <v>13</v>
      </c>
      <c r="B94" s="173">
        <v>75</v>
      </c>
      <c r="C94" s="148"/>
      <c r="D94" s="148"/>
      <c r="E94" s="148"/>
      <c r="F94" s="147" t="s">
        <v>2202</v>
      </c>
      <c r="G94" s="147">
        <v>10</v>
      </c>
      <c r="H94" s="147" t="s">
        <v>2203</v>
      </c>
      <c r="I94" s="147" t="s">
        <v>2204</v>
      </c>
      <c r="J94" s="147">
        <v>10</v>
      </c>
      <c r="K94" s="147" t="s">
        <v>2205</v>
      </c>
      <c r="L94" s="147" t="s">
        <v>2206</v>
      </c>
      <c r="M94" s="147">
        <v>20</v>
      </c>
      <c r="N94" s="147" t="s">
        <v>2207</v>
      </c>
      <c r="O94" s="147"/>
      <c r="P94" s="147"/>
      <c r="Q94" s="147"/>
      <c r="R94" s="148"/>
      <c r="S94" s="148"/>
      <c r="T94" s="148"/>
      <c r="U94" s="147"/>
      <c r="V94" s="147"/>
      <c r="W94" s="147"/>
      <c r="X94" s="148"/>
      <c r="Y94" s="148"/>
      <c r="Z94" s="148"/>
      <c r="AA94" s="147"/>
      <c r="AB94" s="147"/>
      <c r="AC94" s="147"/>
      <c r="AD94" s="147" t="s">
        <v>2208</v>
      </c>
      <c r="AE94" s="147">
        <v>30</v>
      </c>
      <c r="AF94" s="147" t="s">
        <v>2209</v>
      </c>
      <c r="AG94" s="147" t="s">
        <v>2210</v>
      </c>
      <c r="AH94" s="147">
        <v>30</v>
      </c>
      <c r="AI94" s="147" t="s">
        <v>2211</v>
      </c>
      <c r="AJ94" s="147"/>
      <c r="AK94" s="147"/>
      <c r="AL94" s="147"/>
      <c r="AM94" s="149">
        <v>100</v>
      </c>
    </row>
    <row r="95" spans="1:41" ht="50.1" customHeight="1">
      <c r="A95" s="171">
        <v>13</v>
      </c>
      <c r="B95" s="146">
        <v>76</v>
      </c>
      <c r="C95" s="147"/>
      <c r="D95" s="147"/>
      <c r="E95" s="148"/>
      <c r="F95" s="147"/>
      <c r="G95" s="147"/>
      <c r="H95" s="147"/>
      <c r="I95" s="148"/>
      <c r="J95" s="148"/>
      <c r="K95" s="148"/>
      <c r="L95" s="148"/>
      <c r="M95" s="148"/>
      <c r="N95" s="148"/>
      <c r="O95" s="148"/>
      <c r="P95" s="148"/>
      <c r="Q95" s="148"/>
      <c r="R95" s="147" t="s">
        <v>2212</v>
      </c>
      <c r="S95" s="147">
        <v>20</v>
      </c>
      <c r="T95" s="147" t="s">
        <v>2213</v>
      </c>
      <c r="U95" s="147" t="s">
        <v>2214</v>
      </c>
      <c r="V95" s="147">
        <v>20</v>
      </c>
      <c r="W95" s="147" t="s">
        <v>2215</v>
      </c>
      <c r="X95" s="148"/>
      <c r="Y95" s="148"/>
      <c r="Z95" s="148"/>
      <c r="AA95" s="147"/>
      <c r="AB95" s="147"/>
      <c r="AC95" s="147"/>
      <c r="AD95" s="147" t="s">
        <v>2216</v>
      </c>
      <c r="AE95" s="147">
        <v>60</v>
      </c>
      <c r="AF95" s="147" t="s">
        <v>2217</v>
      </c>
      <c r="AG95" s="147"/>
      <c r="AH95" s="147"/>
      <c r="AI95" s="147"/>
      <c r="AJ95" s="147"/>
      <c r="AK95" s="147"/>
      <c r="AL95" s="147"/>
      <c r="AM95" s="149">
        <v>100</v>
      </c>
    </row>
    <row r="96" spans="1:41" ht="50.1" customHeight="1">
      <c r="A96" s="171">
        <v>13</v>
      </c>
      <c r="B96" s="173">
        <v>77</v>
      </c>
      <c r="C96" s="147"/>
      <c r="D96" s="147"/>
      <c r="E96" s="148"/>
      <c r="F96" s="147" t="s">
        <v>2218</v>
      </c>
      <c r="G96" s="147">
        <v>20</v>
      </c>
      <c r="H96" s="147" t="s">
        <v>2219</v>
      </c>
      <c r="I96" s="147"/>
      <c r="J96" s="147"/>
      <c r="K96" s="147"/>
      <c r="L96" s="147"/>
      <c r="M96" s="147"/>
      <c r="N96" s="147"/>
      <c r="O96" s="147"/>
      <c r="P96" s="147"/>
      <c r="Q96" s="147"/>
      <c r="R96" s="147" t="s">
        <v>2220</v>
      </c>
      <c r="S96" s="147">
        <v>30</v>
      </c>
      <c r="T96" s="147" t="s">
        <v>2221</v>
      </c>
      <c r="U96" s="147"/>
      <c r="V96" s="147"/>
      <c r="W96" s="147"/>
      <c r="X96" s="147"/>
      <c r="Y96" s="147"/>
      <c r="Z96" s="147"/>
      <c r="AA96" s="147"/>
      <c r="AB96" s="147"/>
      <c r="AC96" s="147"/>
      <c r="AD96" s="147"/>
      <c r="AE96" s="147"/>
      <c r="AF96" s="147"/>
      <c r="AG96" s="147" t="s">
        <v>2222</v>
      </c>
      <c r="AH96" s="147">
        <v>50</v>
      </c>
      <c r="AI96" s="147" t="s">
        <v>2221</v>
      </c>
      <c r="AJ96" s="147"/>
      <c r="AK96" s="147"/>
      <c r="AL96" s="147"/>
      <c r="AM96" s="149">
        <v>100</v>
      </c>
    </row>
    <row r="97" spans="1:39" ht="50.1" customHeight="1">
      <c r="A97" s="171">
        <v>12</v>
      </c>
      <c r="B97" s="173">
        <v>78</v>
      </c>
      <c r="C97" s="118"/>
      <c r="D97" s="118"/>
      <c r="E97" s="118"/>
      <c r="F97" s="61" t="s">
        <v>2223</v>
      </c>
      <c r="G97" s="62">
        <v>25</v>
      </c>
      <c r="H97" s="61" t="s">
        <v>2224</v>
      </c>
      <c r="I97" s="61"/>
      <c r="J97" s="61"/>
      <c r="K97" s="61"/>
      <c r="L97" s="61" t="s">
        <v>2225</v>
      </c>
      <c r="M97" s="62">
        <v>25</v>
      </c>
      <c r="N97" s="61" t="s">
        <v>2226</v>
      </c>
      <c r="O97" s="61"/>
      <c r="P97" s="62"/>
      <c r="Q97" s="61"/>
      <c r="R97" s="61" t="s">
        <v>2227</v>
      </c>
      <c r="S97" s="62">
        <v>25</v>
      </c>
      <c r="T97" s="61" t="s">
        <v>1979</v>
      </c>
      <c r="U97" s="61"/>
      <c r="V97" s="61"/>
      <c r="W97" s="61"/>
      <c r="X97" s="61" t="s">
        <v>2228</v>
      </c>
      <c r="Y97" s="62">
        <v>25</v>
      </c>
      <c r="Z97" s="61" t="s">
        <v>2226</v>
      </c>
      <c r="AA97" s="61"/>
      <c r="AB97" s="61"/>
      <c r="AC97" s="61"/>
      <c r="AD97" s="61"/>
      <c r="AE97" s="61"/>
      <c r="AF97" s="61"/>
      <c r="AG97" s="61"/>
      <c r="AH97" s="61"/>
      <c r="AI97" s="61"/>
      <c r="AJ97" s="61"/>
      <c r="AK97" s="61"/>
      <c r="AL97" s="61"/>
      <c r="AM97" s="149">
        <v>100</v>
      </c>
    </row>
    <row r="98" spans="1:39" ht="50.1" customHeight="1">
      <c r="A98" s="60">
        <v>14</v>
      </c>
      <c r="B98" s="173">
        <v>79</v>
      </c>
      <c r="C98" s="71"/>
      <c r="D98" s="72"/>
      <c r="E98" s="71"/>
      <c r="F98" s="151" t="s">
        <v>1983</v>
      </c>
      <c r="G98" s="72">
        <v>10</v>
      </c>
      <c r="H98" s="151" t="s">
        <v>1984</v>
      </c>
      <c r="I98" s="71"/>
      <c r="J98" s="72"/>
      <c r="K98" s="71"/>
      <c r="L98" s="61" t="s">
        <v>1985</v>
      </c>
      <c r="M98" s="72">
        <v>10</v>
      </c>
      <c r="N98" s="151" t="s">
        <v>1986</v>
      </c>
      <c r="O98" s="151" t="s">
        <v>1983</v>
      </c>
      <c r="P98" s="72">
        <v>10</v>
      </c>
      <c r="Q98" s="151" t="s">
        <v>1984</v>
      </c>
      <c r="R98" s="71"/>
      <c r="S98" s="71"/>
      <c r="T98" s="71"/>
      <c r="U98" s="61" t="s">
        <v>1987</v>
      </c>
      <c r="V98" s="72">
        <v>20</v>
      </c>
      <c r="W98" s="151" t="s">
        <v>1986</v>
      </c>
      <c r="X98" s="151" t="s">
        <v>1988</v>
      </c>
      <c r="Y98" s="71">
        <v>10</v>
      </c>
      <c r="Z98" s="151" t="s">
        <v>1989</v>
      </c>
      <c r="AA98" s="151" t="s">
        <v>1983</v>
      </c>
      <c r="AB98" s="72">
        <v>10</v>
      </c>
      <c r="AC98" s="151" t="s">
        <v>1984</v>
      </c>
      <c r="AD98" s="61" t="s">
        <v>1987</v>
      </c>
      <c r="AE98" s="72">
        <v>20</v>
      </c>
      <c r="AF98" s="151" t="s">
        <v>1986</v>
      </c>
      <c r="AG98" s="151" t="s">
        <v>1988</v>
      </c>
      <c r="AH98" s="71">
        <v>10</v>
      </c>
      <c r="AI98" s="151" t="s">
        <v>1989</v>
      </c>
      <c r="AJ98" s="61"/>
      <c r="AK98" s="61"/>
      <c r="AL98" s="61"/>
      <c r="AM98" s="59">
        <v>100</v>
      </c>
    </row>
    <row r="99" spans="1:39" ht="50.1" customHeight="1">
      <c r="A99" s="60">
        <v>14</v>
      </c>
      <c r="B99" s="173">
        <v>80</v>
      </c>
      <c r="C99" s="71"/>
      <c r="D99" s="72"/>
      <c r="E99" s="71"/>
      <c r="F99" s="151" t="s">
        <v>1990</v>
      </c>
      <c r="G99" s="71">
        <v>20</v>
      </c>
      <c r="H99" s="151" t="s">
        <v>1991</v>
      </c>
      <c r="I99" s="151" t="s">
        <v>1992</v>
      </c>
      <c r="J99" s="72">
        <v>10</v>
      </c>
      <c r="K99" s="151" t="s">
        <v>1993</v>
      </c>
      <c r="L99" s="152" t="s">
        <v>1994</v>
      </c>
      <c r="M99" s="72">
        <v>10</v>
      </c>
      <c r="N99" s="151" t="s">
        <v>1995</v>
      </c>
      <c r="O99" s="151" t="s">
        <v>1996</v>
      </c>
      <c r="P99" s="72">
        <v>10</v>
      </c>
      <c r="Q99" s="151" t="s">
        <v>1997</v>
      </c>
      <c r="R99" s="151"/>
      <c r="S99" s="71"/>
      <c r="T99" s="151"/>
      <c r="U99" s="151" t="s">
        <v>1998</v>
      </c>
      <c r="V99" s="72">
        <v>20</v>
      </c>
      <c r="W99" s="151" t="s">
        <v>1999</v>
      </c>
      <c r="X99" s="71"/>
      <c r="Y99" s="71"/>
      <c r="Z99" s="71"/>
      <c r="AA99" s="71"/>
      <c r="AB99" s="71"/>
      <c r="AC99" s="71"/>
      <c r="AD99" s="71"/>
      <c r="AE99" s="71"/>
      <c r="AF99" s="71"/>
      <c r="AG99" s="71"/>
      <c r="AH99" s="71"/>
      <c r="AI99" s="71"/>
      <c r="AJ99" s="151" t="s">
        <v>1998</v>
      </c>
      <c r="AK99" s="72">
        <v>20</v>
      </c>
      <c r="AL99" s="151" t="s">
        <v>2000</v>
      </c>
      <c r="AM99" s="59" t="e">
        <f>AK99+AH98+AE98+AB98+Y98+V98+S98+P98+M98+J98+#REF!+G98</f>
        <v>#REF!</v>
      </c>
    </row>
    <row r="100" spans="1:39" ht="50.1" customHeight="1">
      <c r="A100" s="60">
        <v>14</v>
      </c>
      <c r="B100" s="173">
        <v>81</v>
      </c>
      <c r="C100" s="71"/>
      <c r="D100" s="72"/>
      <c r="E100" s="71"/>
      <c r="F100" s="71"/>
      <c r="G100" s="71"/>
      <c r="H100" s="71"/>
      <c r="I100" s="151" t="s">
        <v>2001</v>
      </c>
      <c r="J100" s="72">
        <v>30</v>
      </c>
      <c r="K100" s="151" t="s">
        <v>2002</v>
      </c>
      <c r="L100" s="71"/>
      <c r="M100" s="72"/>
      <c r="N100" s="71"/>
      <c r="O100" s="71"/>
      <c r="P100" s="72"/>
      <c r="Q100" s="71"/>
      <c r="R100" s="71"/>
      <c r="S100" s="71"/>
      <c r="T100" s="71"/>
      <c r="U100" s="151" t="s">
        <v>2003</v>
      </c>
      <c r="V100" s="71">
        <v>30</v>
      </c>
      <c r="W100" s="151" t="s">
        <v>2004</v>
      </c>
      <c r="X100" s="71"/>
      <c r="Y100" s="71"/>
      <c r="Z100" s="71"/>
      <c r="AA100" s="71"/>
      <c r="AB100" s="71"/>
      <c r="AC100" s="71"/>
      <c r="AD100" s="151" t="s">
        <v>2005</v>
      </c>
      <c r="AE100" s="71">
        <v>20</v>
      </c>
      <c r="AF100" s="151" t="s">
        <v>2006</v>
      </c>
      <c r="AG100" s="71"/>
      <c r="AH100" s="71"/>
      <c r="AI100" s="71"/>
      <c r="AJ100" s="151" t="s">
        <v>2005</v>
      </c>
      <c r="AK100" s="71">
        <v>20</v>
      </c>
      <c r="AL100" s="151" t="s">
        <v>2007</v>
      </c>
      <c r="AM100" s="59" t="e">
        <f>AK100+AH99+AE99+AB99+Y99+V99+S99+P99+M99+J99+#REF!+G99</f>
        <v>#REF!</v>
      </c>
    </row>
    <row r="101" spans="1:39" ht="50.1" customHeight="1">
      <c r="A101" s="60">
        <v>14</v>
      </c>
      <c r="B101" s="173">
        <v>82</v>
      </c>
      <c r="C101" s="118"/>
      <c r="D101" s="118"/>
      <c r="E101" s="118"/>
      <c r="F101" s="71"/>
      <c r="G101" s="118"/>
      <c r="H101" s="71"/>
      <c r="I101" s="118"/>
      <c r="J101" s="118"/>
      <c r="K101" s="118"/>
      <c r="L101" s="151" t="s">
        <v>2008</v>
      </c>
      <c r="M101" s="151">
        <v>33.33</v>
      </c>
      <c r="N101" s="151" t="s">
        <v>2009</v>
      </c>
      <c r="O101" s="118"/>
      <c r="P101" s="118"/>
      <c r="Q101" s="118"/>
      <c r="R101" s="118"/>
      <c r="S101" s="118"/>
      <c r="T101" s="118"/>
      <c r="U101" s="151" t="s">
        <v>2008</v>
      </c>
      <c r="V101" s="151">
        <v>33.33</v>
      </c>
      <c r="W101" s="151" t="s">
        <v>2009</v>
      </c>
      <c r="X101" s="118"/>
      <c r="Y101" s="118"/>
      <c r="Z101" s="118"/>
      <c r="AA101" s="118"/>
      <c r="AB101" s="118"/>
      <c r="AC101" s="118"/>
      <c r="AD101" s="151" t="s">
        <v>2008</v>
      </c>
      <c r="AE101" s="151">
        <v>33.33</v>
      </c>
      <c r="AF101" s="151" t="s">
        <v>2009</v>
      </c>
      <c r="AG101" s="118"/>
      <c r="AH101" s="118"/>
      <c r="AI101" s="118"/>
      <c r="AJ101" s="118"/>
      <c r="AK101" s="118"/>
      <c r="AL101" s="118"/>
      <c r="AM101" s="118"/>
    </row>
    <row r="102" spans="1:39" ht="50.1" customHeight="1">
      <c r="A102" s="60">
        <v>14</v>
      </c>
      <c r="B102" s="173">
        <v>83</v>
      </c>
      <c r="C102" s="118"/>
      <c r="D102" s="118"/>
      <c r="E102" s="118"/>
      <c r="F102" s="118"/>
      <c r="G102" s="118"/>
      <c r="H102" s="118"/>
      <c r="I102" s="118"/>
      <c r="J102" s="118"/>
      <c r="K102" s="118"/>
      <c r="L102" s="151" t="s">
        <v>2010</v>
      </c>
      <c r="M102" s="151">
        <v>33.33</v>
      </c>
      <c r="N102" s="151" t="s">
        <v>2009</v>
      </c>
      <c r="O102" s="118"/>
      <c r="P102" s="118"/>
      <c r="Q102" s="118"/>
      <c r="R102" s="118"/>
      <c r="S102" s="118"/>
      <c r="T102" s="118"/>
      <c r="U102" s="151" t="s">
        <v>2010</v>
      </c>
      <c r="V102" s="151">
        <v>33.33</v>
      </c>
      <c r="W102" s="151" t="s">
        <v>2009</v>
      </c>
      <c r="X102" s="118"/>
      <c r="Y102" s="118"/>
      <c r="Z102" s="118"/>
      <c r="AA102" s="118"/>
      <c r="AB102" s="118"/>
      <c r="AC102" s="118"/>
      <c r="AD102" s="151" t="s">
        <v>2010</v>
      </c>
      <c r="AE102" s="151">
        <v>33.33</v>
      </c>
      <c r="AF102" s="151" t="s">
        <v>2009</v>
      </c>
      <c r="AG102" s="118"/>
      <c r="AH102" s="118"/>
      <c r="AI102" s="118"/>
      <c r="AJ102" s="118"/>
      <c r="AK102" s="118"/>
      <c r="AL102" s="118"/>
      <c r="AM102" s="118"/>
    </row>
    <row r="103" spans="1:39" ht="50.1" customHeight="1">
      <c r="A103" s="60">
        <v>14</v>
      </c>
      <c r="B103" s="173">
        <v>84</v>
      </c>
      <c r="C103" s="118"/>
      <c r="D103" s="118"/>
      <c r="E103" s="118"/>
      <c r="F103" s="118"/>
      <c r="G103" s="118"/>
      <c r="H103" s="118"/>
      <c r="I103" s="118"/>
      <c r="J103" s="118"/>
      <c r="K103" s="118"/>
      <c r="L103" s="151" t="s">
        <v>2011</v>
      </c>
      <c r="M103" s="151">
        <v>33.33</v>
      </c>
      <c r="N103" s="151" t="s">
        <v>2009</v>
      </c>
      <c r="O103" s="118"/>
      <c r="P103" s="118"/>
      <c r="Q103" s="118"/>
      <c r="R103" s="118"/>
      <c r="S103" s="118"/>
      <c r="T103" s="118"/>
      <c r="U103" s="151" t="s">
        <v>2011</v>
      </c>
      <c r="V103" s="151">
        <v>33.33</v>
      </c>
      <c r="W103" s="151" t="s">
        <v>2009</v>
      </c>
      <c r="X103" s="118"/>
      <c r="Y103" s="118"/>
      <c r="Z103" s="118"/>
      <c r="AA103" s="118"/>
      <c r="AB103" s="118"/>
      <c r="AC103" s="118"/>
      <c r="AD103" s="151" t="s">
        <v>2011</v>
      </c>
      <c r="AE103" s="151">
        <v>33.33</v>
      </c>
      <c r="AF103" s="151" t="s">
        <v>2009</v>
      </c>
      <c r="AG103" s="118"/>
      <c r="AH103" s="118"/>
      <c r="AI103" s="118"/>
      <c r="AJ103" s="118"/>
      <c r="AK103" s="118"/>
      <c r="AL103" s="118"/>
      <c r="AM103" s="118"/>
    </row>
    <row r="104" spans="1:39" ht="50.1" customHeight="1">
      <c r="A104" s="60">
        <v>14</v>
      </c>
      <c r="B104" s="173">
        <v>85</v>
      </c>
      <c r="C104" s="118"/>
      <c r="D104" s="118"/>
      <c r="E104" s="118"/>
      <c r="F104" s="118"/>
      <c r="G104" s="118"/>
      <c r="H104" s="118"/>
      <c r="I104" s="118"/>
      <c r="J104" s="118"/>
      <c r="K104" s="118"/>
      <c r="L104" s="151" t="s">
        <v>2012</v>
      </c>
      <c r="M104" s="151">
        <v>33.33</v>
      </c>
      <c r="N104" s="151" t="s">
        <v>2009</v>
      </c>
      <c r="O104" s="118"/>
      <c r="P104" s="118"/>
      <c r="Q104" s="118"/>
      <c r="R104" s="118"/>
      <c r="S104" s="118"/>
      <c r="T104" s="118"/>
      <c r="U104" s="151" t="s">
        <v>2012</v>
      </c>
      <c r="V104" s="151">
        <v>33.33</v>
      </c>
      <c r="W104" s="151" t="s">
        <v>2009</v>
      </c>
      <c r="X104" s="118"/>
      <c r="Y104" s="118"/>
      <c r="Z104" s="118"/>
      <c r="AA104" s="118"/>
      <c r="AB104" s="118"/>
      <c r="AC104" s="118"/>
      <c r="AD104" s="151" t="s">
        <v>2012</v>
      </c>
      <c r="AE104" s="151">
        <v>33.33</v>
      </c>
      <c r="AF104" s="151" t="s">
        <v>2009</v>
      </c>
      <c r="AG104" s="118"/>
      <c r="AH104" s="118"/>
      <c r="AI104" s="118"/>
      <c r="AJ104" s="118"/>
      <c r="AK104" s="118"/>
      <c r="AL104" s="118"/>
      <c r="AM104" s="118"/>
    </row>
    <row r="105" spans="1:39" ht="50.1" customHeight="1">
      <c r="A105" s="60">
        <v>14</v>
      </c>
      <c r="B105" s="173">
        <v>86</v>
      </c>
      <c r="C105" s="118"/>
      <c r="D105" s="118"/>
      <c r="E105" s="118"/>
      <c r="F105" s="118"/>
      <c r="G105" s="118"/>
      <c r="H105" s="118"/>
      <c r="I105" s="118"/>
      <c r="J105" s="118"/>
      <c r="K105" s="118"/>
      <c r="L105" s="151" t="s">
        <v>2010</v>
      </c>
      <c r="M105" s="151">
        <v>33.33</v>
      </c>
      <c r="N105" s="151" t="s">
        <v>2009</v>
      </c>
      <c r="O105" s="118"/>
      <c r="P105" s="118"/>
      <c r="Q105" s="118"/>
      <c r="R105" s="118"/>
      <c r="S105" s="118"/>
      <c r="T105" s="118"/>
      <c r="U105" s="151" t="s">
        <v>2010</v>
      </c>
      <c r="V105" s="151">
        <v>33.33</v>
      </c>
      <c r="W105" s="151" t="s">
        <v>2009</v>
      </c>
      <c r="X105" s="118"/>
      <c r="Y105" s="118"/>
      <c r="Z105" s="118"/>
      <c r="AA105" s="118"/>
      <c r="AB105" s="118"/>
      <c r="AC105" s="118"/>
      <c r="AD105" s="151" t="s">
        <v>2010</v>
      </c>
      <c r="AE105" s="151">
        <v>33.33</v>
      </c>
      <c r="AF105" s="151" t="s">
        <v>2009</v>
      </c>
      <c r="AG105" s="118"/>
      <c r="AH105" s="118"/>
      <c r="AI105" s="118"/>
      <c r="AJ105" s="118"/>
      <c r="AK105" s="118"/>
      <c r="AL105" s="118"/>
      <c r="AM105" s="118"/>
    </row>
    <row r="106" spans="1:39" ht="50.1" customHeight="1">
      <c r="A106" s="60">
        <v>14</v>
      </c>
      <c r="B106" s="173">
        <v>87</v>
      </c>
      <c r="C106" s="118"/>
      <c r="D106" s="118"/>
      <c r="E106" s="118"/>
      <c r="F106" s="118"/>
      <c r="G106" s="118"/>
      <c r="H106" s="118"/>
      <c r="I106" s="153" t="s">
        <v>2013</v>
      </c>
      <c r="J106" s="118">
        <v>10</v>
      </c>
      <c r="K106" s="153" t="s">
        <v>2014</v>
      </c>
      <c r="L106" s="153" t="s">
        <v>2015</v>
      </c>
      <c r="M106" s="118">
        <v>10</v>
      </c>
      <c r="N106" s="153" t="s">
        <v>2016</v>
      </c>
      <c r="O106" s="118"/>
      <c r="P106" s="118"/>
      <c r="Q106" s="118"/>
      <c r="R106" s="153" t="s">
        <v>2013</v>
      </c>
      <c r="S106" s="118">
        <v>10</v>
      </c>
      <c r="T106" s="153" t="s">
        <v>2014</v>
      </c>
      <c r="U106" s="153" t="s">
        <v>2017</v>
      </c>
      <c r="V106" s="118">
        <v>20</v>
      </c>
      <c r="W106" s="153" t="s">
        <v>2018</v>
      </c>
      <c r="X106" s="153" t="s">
        <v>2019</v>
      </c>
      <c r="Y106" s="118">
        <v>20</v>
      </c>
      <c r="Z106" s="153" t="s">
        <v>1984</v>
      </c>
      <c r="AA106" s="153" t="s">
        <v>2013</v>
      </c>
      <c r="AB106" s="118">
        <v>10</v>
      </c>
      <c r="AC106" s="153" t="s">
        <v>2014</v>
      </c>
      <c r="AD106" s="118"/>
      <c r="AE106" s="118"/>
      <c r="AF106" s="118"/>
      <c r="AG106" s="118"/>
      <c r="AH106" s="118"/>
      <c r="AI106" s="118"/>
      <c r="AJ106" s="153" t="s">
        <v>2020</v>
      </c>
      <c r="AK106" s="118">
        <v>20</v>
      </c>
      <c r="AL106" s="153" t="s">
        <v>2021</v>
      </c>
      <c r="AM106" s="118"/>
    </row>
    <row r="107" spans="1:39" ht="50.1" customHeight="1">
      <c r="A107" s="60">
        <v>6</v>
      </c>
      <c r="B107" s="173">
        <v>88</v>
      </c>
      <c r="C107" s="118"/>
      <c r="D107" s="118"/>
      <c r="E107" s="118"/>
      <c r="F107" s="62" t="s">
        <v>2024</v>
      </c>
      <c r="G107" s="62">
        <v>10</v>
      </c>
      <c r="H107" s="61" t="s">
        <v>2025</v>
      </c>
      <c r="I107" s="61" t="s">
        <v>2026</v>
      </c>
      <c r="J107" s="61">
        <v>10</v>
      </c>
      <c r="K107" s="61" t="s">
        <v>2027</v>
      </c>
      <c r="L107" s="61" t="s">
        <v>2028</v>
      </c>
      <c r="M107" s="62">
        <v>20</v>
      </c>
      <c r="N107" s="61" t="s">
        <v>2029</v>
      </c>
      <c r="O107" s="61"/>
      <c r="P107" s="62"/>
      <c r="Q107" s="61"/>
      <c r="R107" s="62"/>
      <c r="S107" s="62"/>
      <c r="T107" s="62"/>
      <c r="U107" s="62"/>
      <c r="V107" s="62"/>
      <c r="W107" s="62"/>
      <c r="X107" s="62"/>
      <c r="Y107" s="62"/>
      <c r="Z107" s="62"/>
      <c r="AA107" s="62"/>
      <c r="AB107" s="62"/>
      <c r="AC107" s="62"/>
      <c r="AD107" s="62"/>
      <c r="AE107" s="62"/>
      <c r="AF107" s="62"/>
      <c r="AG107" s="61" t="s">
        <v>2030</v>
      </c>
      <c r="AH107" s="61">
        <v>60</v>
      </c>
      <c r="AI107" s="61" t="s">
        <v>2031</v>
      </c>
      <c r="AJ107" s="62"/>
      <c r="AK107" s="62"/>
      <c r="AL107" s="62"/>
      <c r="AM107" s="59">
        <f>+AH107+M107+J107+G107</f>
        <v>100</v>
      </c>
    </row>
    <row r="108" spans="1:39" ht="50.1" customHeight="1">
      <c r="A108" s="60">
        <v>6</v>
      </c>
      <c r="B108" s="173">
        <v>89</v>
      </c>
      <c r="C108" s="62" t="s">
        <v>2032</v>
      </c>
      <c r="D108" s="62">
        <v>15</v>
      </c>
      <c r="E108" s="62" t="s">
        <v>2033</v>
      </c>
      <c r="F108" s="61"/>
      <c r="G108" s="61"/>
      <c r="H108" s="61"/>
      <c r="I108" s="61"/>
      <c r="J108" s="61"/>
      <c r="K108" s="61"/>
      <c r="L108" s="61"/>
      <c r="M108" s="61"/>
      <c r="N108" s="61"/>
      <c r="O108" s="61" t="s">
        <v>2034</v>
      </c>
      <c r="P108" s="61">
        <v>30</v>
      </c>
      <c r="Q108" s="61" t="s">
        <v>2035</v>
      </c>
      <c r="R108" s="61"/>
      <c r="S108" s="61"/>
      <c r="T108" s="61"/>
      <c r="U108" s="61"/>
      <c r="V108" s="61"/>
      <c r="W108" s="61"/>
      <c r="X108" s="61"/>
      <c r="Y108" s="61"/>
      <c r="Z108" s="61"/>
      <c r="AA108" s="61"/>
      <c r="AB108" s="61"/>
      <c r="AC108" s="61"/>
      <c r="AD108" s="61" t="s">
        <v>2036</v>
      </c>
      <c r="AE108" s="61">
        <v>35</v>
      </c>
      <c r="AF108" s="61" t="s">
        <v>2037</v>
      </c>
      <c r="AG108" s="61"/>
      <c r="AH108" s="61"/>
      <c r="AI108" s="61"/>
      <c r="AJ108" s="61" t="s">
        <v>2038</v>
      </c>
      <c r="AK108" s="61">
        <v>20</v>
      </c>
      <c r="AL108" s="61" t="s">
        <v>2039</v>
      </c>
      <c r="AM108" s="59">
        <f>+AK108+AE108+P108+D108</f>
        <v>100</v>
      </c>
    </row>
    <row r="109" spans="1:39" ht="50.1" customHeight="1">
      <c r="A109" s="60">
        <v>6</v>
      </c>
      <c r="B109" s="173">
        <v>90</v>
      </c>
      <c r="C109" s="62"/>
      <c r="D109" s="62"/>
      <c r="E109" s="62"/>
      <c r="F109" s="61"/>
      <c r="G109" s="62"/>
      <c r="H109" s="63"/>
      <c r="I109" s="61"/>
      <c r="J109" s="62"/>
      <c r="K109" s="61"/>
      <c r="L109" s="62" t="s">
        <v>2040</v>
      </c>
      <c r="M109" s="62">
        <v>25</v>
      </c>
      <c r="N109" s="62" t="s">
        <v>2041</v>
      </c>
      <c r="O109" s="62" t="s">
        <v>2042</v>
      </c>
      <c r="P109" s="62">
        <v>25</v>
      </c>
      <c r="Q109" s="62" t="s">
        <v>2043</v>
      </c>
      <c r="R109" s="61" t="s">
        <v>2044</v>
      </c>
      <c r="S109" s="62">
        <v>25</v>
      </c>
      <c r="T109" s="62" t="s">
        <v>2045</v>
      </c>
      <c r="U109" s="61" t="s">
        <v>2046</v>
      </c>
      <c r="V109" s="62">
        <v>25</v>
      </c>
      <c r="W109" s="62" t="s">
        <v>2047</v>
      </c>
      <c r="X109" s="62"/>
      <c r="Y109" s="62"/>
      <c r="Z109" s="61"/>
      <c r="AA109" s="62"/>
      <c r="AB109" s="62"/>
      <c r="AC109" s="62"/>
      <c r="AD109" s="62"/>
      <c r="AE109" s="62"/>
      <c r="AF109" s="61"/>
      <c r="AG109" s="62"/>
      <c r="AH109" s="62"/>
      <c r="AI109" s="62"/>
      <c r="AJ109" s="62"/>
      <c r="AK109" s="62"/>
      <c r="AL109" s="62"/>
      <c r="AM109" s="59">
        <f>+V109+S109+P109+M109</f>
        <v>100</v>
      </c>
    </row>
    <row r="110" spans="1:39" ht="50.1" customHeight="1">
      <c r="A110" s="60">
        <v>6</v>
      </c>
      <c r="B110" s="173">
        <v>91</v>
      </c>
      <c r="C110" s="62" t="s">
        <v>2048</v>
      </c>
      <c r="D110" s="62">
        <v>25</v>
      </c>
      <c r="E110" s="62" t="s">
        <v>2049</v>
      </c>
      <c r="F110" s="61"/>
      <c r="G110" s="62"/>
      <c r="H110" s="63"/>
      <c r="I110" s="61"/>
      <c r="J110" s="62"/>
      <c r="K110" s="61"/>
      <c r="L110" s="61"/>
      <c r="M110" s="62"/>
      <c r="N110" s="64"/>
      <c r="O110" s="61" t="s">
        <v>2050</v>
      </c>
      <c r="P110" s="62">
        <v>25</v>
      </c>
      <c r="Q110" s="61" t="s">
        <v>2051</v>
      </c>
      <c r="R110" s="62"/>
      <c r="S110" s="62"/>
      <c r="T110" s="62"/>
      <c r="U110" s="62"/>
      <c r="V110" s="62"/>
      <c r="W110" s="62"/>
      <c r="X110" s="62" t="s">
        <v>2052</v>
      </c>
      <c r="Y110" s="62">
        <v>25</v>
      </c>
      <c r="Z110" s="61" t="s">
        <v>2051</v>
      </c>
      <c r="AA110" s="62"/>
      <c r="AB110" s="62"/>
      <c r="AC110" s="62"/>
      <c r="AD110" s="62" t="s">
        <v>2053</v>
      </c>
      <c r="AE110" s="62">
        <v>25</v>
      </c>
      <c r="AF110" s="61" t="s">
        <v>2051</v>
      </c>
      <c r="AG110" s="62"/>
      <c r="AH110" s="62"/>
      <c r="AI110" s="62"/>
      <c r="AJ110" s="62"/>
      <c r="AK110" s="62"/>
      <c r="AL110" s="62"/>
      <c r="AM110" s="59">
        <f>AK110+AH110+AE110+AB110+Y110+V110+S110+P110+M110+J110+G110+D110</f>
        <v>100</v>
      </c>
    </row>
    <row r="111" spans="1:39" ht="50.1" customHeight="1">
      <c r="A111" s="60">
        <v>6</v>
      </c>
      <c r="B111" s="173">
        <v>92</v>
      </c>
      <c r="C111" s="62" t="s">
        <v>2054</v>
      </c>
      <c r="D111" s="62">
        <v>10</v>
      </c>
      <c r="E111" s="62" t="s">
        <v>2055</v>
      </c>
      <c r="F111" s="62"/>
      <c r="G111" s="62"/>
      <c r="H111" s="62"/>
      <c r="I111" s="61" t="s">
        <v>2056</v>
      </c>
      <c r="J111" s="62">
        <v>15</v>
      </c>
      <c r="K111" s="61" t="s">
        <v>2057</v>
      </c>
      <c r="L111" s="62"/>
      <c r="M111" s="62"/>
      <c r="N111" s="62"/>
      <c r="O111" s="61"/>
      <c r="P111" s="62"/>
      <c r="Q111" s="61"/>
      <c r="R111" s="62"/>
      <c r="S111" s="62"/>
      <c r="T111" s="62"/>
      <c r="U111" s="62"/>
      <c r="V111" s="62"/>
      <c r="W111" s="62"/>
      <c r="X111" s="61" t="s">
        <v>2058</v>
      </c>
      <c r="Y111" s="62">
        <v>10</v>
      </c>
      <c r="Z111" s="61" t="s">
        <v>2059</v>
      </c>
      <c r="AA111" s="62"/>
      <c r="AB111" s="62"/>
      <c r="AC111" s="62"/>
      <c r="AD111" s="62"/>
      <c r="AE111" s="62"/>
      <c r="AF111" s="62"/>
      <c r="AG111" s="61"/>
      <c r="AH111" s="145"/>
      <c r="AI111" s="61"/>
      <c r="AJ111" s="62" t="s">
        <v>2060</v>
      </c>
      <c r="AK111" s="62">
        <v>65</v>
      </c>
      <c r="AL111" s="62" t="s">
        <v>2061</v>
      </c>
      <c r="AM111" s="59">
        <f>AK111+AH111+AE111+AB111+Y111+V111+S111+P111+M111+J111+G111+D111</f>
        <v>100</v>
      </c>
    </row>
    <row r="112" spans="1:39" ht="50.1" customHeight="1">
      <c r="A112" s="60">
        <v>6</v>
      </c>
      <c r="B112" s="173">
        <v>93</v>
      </c>
      <c r="C112" s="61"/>
      <c r="D112" s="62"/>
      <c r="E112" s="61"/>
      <c r="F112" s="61" t="s">
        <v>2062</v>
      </c>
      <c r="G112" s="61">
        <v>25</v>
      </c>
      <c r="H112" s="61" t="s">
        <v>2063</v>
      </c>
      <c r="I112" s="61"/>
      <c r="J112" s="62"/>
      <c r="K112" s="61"/>
      <c r="L112" s="61" t="s">
        <v>2064</v>
      </c>
      <c r="M112" s="62">
        <v>25</v>
      </c>
      <c r="N112" s="61" t="s">
        <v>2065</v>
      </c>
      <c r="O112" s="61"/>
      <c r="P112" s="62"/>
      <c r="Q112" s="61"/>
      <c r="R112" s="61" t="s">
        <v>2066</v>
      </c>
      <c r="S112" s="61">
        <v>25</v>
      </c>
      <c r="T112" s="61" t="s">
        <v>2067</v>
      </c>
      <c r="U112" s="61"/>
      <c r="V112" s="61"/>
      <c r="W112" s="61"/>
      <c r="X112" s="61"/>
      <c r="Y112" s="61"/>
      <c r="Z112" s="61"/>
      <c r="AA112" s="61" t="s">
        <v>2068</v>
      </c>
      <c r="AB112" s="61">
        <v>25</v>
      </c>
      <c r="AC112" s="61" t="s">
        <v>2067</v>
      </c>
      <c r="AD112" s="61"/>
      <c r="AE112" s="61"/>
      <c r="AF112" s="61"/>
      <c r="AG112" s="61"/>
      <c r="AH112" s="61"/>
      <c r="AI112" s="61"/>
      <c r="AJ112" s="61"/>
      <c r="AK112" s="61"/>
      <c r="AL112" s="61"/>
      <c r="AM112" s="59">
        <f>AK112+AH112+AE112+AB112+Y112+V112+S112+P112+M112+J112+G112+D112</f>
        <v>100</v>
      </c>
    </row>
    <row r="113" spans="1:39">
      <c r="A113" s="60"/>
      <c r="B113" s="84"/>
      <c r="C113" s="61"/>
      <c r="D113" s="62"/>
      <c r="E113" s="61"/>
      <c r="F113" s="63"/>
      <c r="G113" s="61"/>
      <c r="H113" s="63"/>
      <c r="I113" s="61"/>
      <c r="J113" s="86"/>
      <c r="K113" s="61"/>
      <c r="L113" s="61"/>
      <c r="M113" s="86"/>
      <c r="N113" s="61"/>
      <c r="O113" s="61"/>
      <c r="P113" s="62"/>
      <c r="Q113" s="61"/>
      <c r="R113" s="61"/>
      <c r="S113" s="61"/>
      <c r="T113" s="61"/>
      <c r="U113" s="61"/>
      <c r="V113" s="61"/>
      <c r="W113" s="61"/>
      <c r="X113" s="61"/>
      <c r="Y113" s="82"/>
      <c r="Z113" s="61"/>
      <c r="AA113" s="61"/>
      <c r="AB113" s="61"/>
      <c r="AC113" s="61"/>
      <c r="AD113" s="61"/>
      <c r="AE113" s="61"/>
      <c r="AF113" s="61"/>
      <c r="AG113" s="61"/>
      <c r="AH113" s="61"/>
      <c r="AI113" s="61"/>
      <c r="AJ113" s="61"/>
      <c r="AK113" s="61"/>
      <c r="AL113" s="61"/>
      <c r="AM113" s="59"/>
    </row>
    <row r="114" spans="1:39">
      <c r="A114" s="60"/>
      <c r="B114" s="84"/>
      <c r="C114" s="61"/>
      <c r="D114" s="62"/>
      <c r="E114" s="61"/>
      <c r="F114" s="63"/>
      <c r="G114" s="62"/>
      <c r="H114" s="63"/>
      <c r="I114" s="62"/>
      <c r="J114" s="86"/>
      <c r="K114" s="62"/>
      <c r="L114" s="62"/>
      <c r="M114" s="86"/>
      <c r="N114" s="62"/>
      <c r="O114" s="62"/>
      <c r="P114" s="62"/>
      <c r="Q114" s="62"/>
      <c r="R114" s="62"/>
      <c r="S114" s="62"/>
      <c r="T114" s="62"/>
      <c r="U114" s="62"/>
      <c r="V114" s="62"/>
      <c r="W114" s="62"/>
      <c r="X114" s="62"/>
      <c r="Y114" s="82"/>
      <c r="Z114" s="62"/>
      <c r="AA114" s="62"/>
      <c r="AB114" s="62"/>
      <c r="AC114" s="62"/>
      <c r="AD114" s="62"/>
      <c r="AE114" s="62"/>
      <c r="AF114" s="62"/>
      <c r="AG114" s="62"/>
      <c r="AH114" s="62"/>
      <c r="AI114" s="62"/>
      <c r="AJ114" s="62"/>
      <c r="AK114" s="62"/>
      <c r="AL114" s="62"/>
      <c r="AM114" s="59"/>
    </row>
    <row r="115" spans="1:39">
      <c r="A115" s="60"/>
      <c r="B115" s="84"/>
      <c r="C115" s="61"/>
      <c r="D115" s="62"/>
      <c r="E115" s="61"/>
      <c r="F115" s="63"/>
      <c r="G115" s="62"/>
      <c r="H115" s="63"/>
      <c r="I115" s="62"/>
      <c r="J115" s="86"/>
      <c r="K115" s="62"/>
      <c r="L115" s="62"/>
      <c r="M115" s="86"/>
      <c r="N115" s="62"/>
      <c r="O115" s="62"/>
      <c r="P115" s="62"/>
      <c r="Q115" s="62"/>
      <c r="R115" s="62"/>
      <c r="S115" s="62"/>
      <c r="T115" s="62"/>
      <c r="U115" s="62"/>
      <c r="V115" s="62"/>
      <c r="W115" s="62"/>
      <c r="X115" s="62"/>
      <c r="Y115" s="82"/>
      <c r="Z115" s="62"/>
      <c r="AA115" s="62"/>
      <c r="AB115" s="62"/>
      <c r="AC115" s="62"/>
      <c r="AD115" s="62"/>
      <c r="AE115" s="62"/>
      <c r="AF115" s="62"/>
      <c r="AG115" s="62"/>
      <c r="AH115" s="62"/>
      <c r="AI115" s="62"/>
      <c r="AJ115" s="62"/>
      <c r="AK115" s="62"/>
      <c r="AL115" s="62"/>
      <c r="AM115" s="59"/>
    </row>
    <row r="116" spans="1:39">
      <c r="A116" s="60"/>
      <c r="B116" s="84"/>
      <c r="C116" s="61"/>
      <c r="D116" s="62"/>
      <c r="E116" s="61"/>
      <c r="F116" s="61"/>
      <c r="G116" s="61"/>
      <c r="H116" s="61"/>
      <c r="I116" s="61"/>
      <c r="J116" s="86"/>
      <c r="K116" s="61"/>
      <c r="L116" s="61"/>
      <c r="M116" s="86"/>
      <c r="N116" s="61"/>
      <c r="O116" s="61"/>
      <c r="P116" s="62"/>
      <c r="Q116" s="61"/>
      <c r="R116" s="61"/>
      <c r="S116" s="61"/>
      <c r="T116" s="61"/>
      <c r="U116" s="61"/>
      <c r="V116" s="61"/>
      <c r="W116" s="61"/>
      <c r="X116" s="61"/>
      <c r="Y116" s="82"/>
      <c r="Z116" s="61"/>
      <c r="AA116" s="61"/>
      <c r="AB116" s="61"/>
      <c r="AC116" s="61"/>
      <c r="AD116" s="61"/>
      <c r="AE116" s="61"/>
      <c r="AF116" s="61"/>
      <c r="AG116" s="61"/>
      <c r="AH116" s="61"/>
      <c r="AI116" s="61"/>
      <c r="AJ116" s="61"/>
      <c r="AK116" s="61"/>
      <c r="AL116" s="61"/>
      <c r="AM116" s="59"/>
    </row>
    <row r="117" spans="1:39">
      <c r="A117" s="60"/>
      <c r="B117" s="84"/>
      <c r="C117" s="61"/>
      <c r="D117" s="62"/>
      <c r="E117" s="61"/>
      <c r="F117" s="61"/>
      <c r="G117" s="61"/>
      <c r="H117" s="61"/>
      <c r="I117" s="61"/>
      <c r="J117" s="86"/>
      <c r="K117" s="61"/>
      <c r="L117" s="61"/>
      <c r="M117" s="86"/>
      <c r="N117" s="61"/>
      <c r="O117" s="61"/>
      <c r="P117" s="62"/>
      <c r="Q117" s="61"/>
      <c r="R117" s="61"/>
      <c r="S117" s="61"/>
      <c r="T117" s="61"/>
      <c r="U117" s="61"/>
      <c r="V117" s="61"/>
      <c r="W117" s="61"/>
      <c r="X117" s="61"/>
      <c r="Y117" s="82"/>
      <c r="Z117" s="61"/>
      <c r="AA117" s="61"/>
      <c r="AB117" s="61"/>
      <c r="AC117" s="61"/>
      <c r="AD117" s="61"/>
      <c r="AE117" s="61"/>
      <c r="AF117" s="61"/>
      <c r="AG117" s="61"/>
      <c r="AH117" s="61"/>
      <c r="AI117" s="61"/>
      <c r="AJ117" s="61"/>
      <c r="AK117" s="61"/>
      <c r="AL117" s="61"/>
      <c r="AM117" s="59"/>
    </row>
    <row r="118" spans="1:39">
      <c r="A118" s="60"/>
      <c r="B118" s="84"/>
      <c r="C118" s="61"/>
      <c r="D118" s="62"/>
      <c r="E118" s="61"/>
      <c r="F118" s="61"/>
      <c r="G118" s="61"/>
      <c r="H118" s="61"/>
      <c r="I118" s="61"/>
      <c r="J118" s="86"/>
      <c r="K118" s="61"/>
      <c r="L118" s="61"/>
      <c r="M118" s="86"/>
      <c r="N118" s="61"/>
      <c r="O118" s="61"/>
      <c r="P118" s="62"/>
      <c r="Q118" s="61"/>
      <c r="R118" s="61"/>
      <c r="S118" s="61"/>
      <c r="T118" s="61"/>
      <c r="U118" s="61"/>
      <c r="V118" s="61"/>
      <c r="W118" s="61"/>
      <c r="X118" s="61"/>
      <c r="Y118" s="82"/>
      <c r="Z118" s="61"/>
      <c r="AA118" s="61"/>
      <c r="AB118" s="61"/>
      <c r="AC118" s="61"/>
      <c r="AD118" s="61"/>
      <c r="AE118" s="61"/>
      <c r="AF118" s="61"/>
      <c r="AG118" s="61"/>
      <c r="AH118" s="61"/>
      <c r="AI118" s="61"/>
      <c r="AJ118" s="61"/>
      <c r="AK118" s="61"/>
      <c r="AL118" s="61"/>
      <c r="AM118" s="59"/>
    </row>
    <row r="119" spans="1:39">
      <c r="A119" s="60"/>
      <c r="B119" s="84"/>
      <c r="C119" s="61"/>
      <c r="D119" s="62"/>
      <c r="E119" s="61"/>
      <c r="F119" s="61"/>
      <c r="G119" s="61"/>
      <c r="H119" s="61"/>
      <c r="I119" s="61"/>
      <c r="J119" s="86"/>
      <c r="K119" s="61"/>
      <c r="L119" s="61"/>
      <c r="M119" s="86"/>
      <c r="N119" s="61"/>
      <c r="O119" s="61"/>
      <c r="P119" s="62"/>
      <c r="Q119" s="61"/>
      <c r="R119" s="61"/>
      <c r="S119" s="61"/>
      <c r="T119" s="61"/>
      <c r="U119" s="61"/>
      <c r="V119" s="61"/>
      <c r="W119" s="61"/>
      <c r="X119" s="61"/>
      <c r="Y119" s="82"/>
      <c r="Z119" s="61"/>
      <c r="AA119" s="61"/>
      <c r="AB119" s="61"/>
      <c r="AC119" s="61"/>
      <c r="AD119" s="61"/>
      <c r="AE119" s="61"/>
      <c r="AF119" s="61"/>
      <c r="AG119" s="61"/>
      <c r="AH119" s="61"/>
      <c r="AI119" s="61"/>
      <c r="AJ119" s="61"/>
      <c r="AK119" s="61"/>
      <c r="AL119" s="61"/>
      <c r="AM119" s="59"/>
    </row>
    <row r="120" spans="1:39">
      <c r="A120" s="60"/>
      <c r="B120" s="84"/>
      <c r="C120" s="61"/>
      <c r="D120" s="62"/>
      <c r="E120" s="61"/>
      <c r="F120" s="61"/>
      <c r="G120" s="61"/>
      <c r="H120" s="61"/>
      <c r="I120" s="61"/>
      <c r="J120" s="86"/>
      <c r="K120" s="61"/>
      <c r="L120" s="61"/>
      <c r="M120" s="86"/>
      <c r="N120" s="61"/>
      <c r="O120" s="61"/>
      <c r="P120" s="62"/>
      <c r="Q120" s="61"/>
      <c r="R120" s="61"/>
      <c r="S120" s="61"/>
      <c r="T120" s="61"/>
      <c r="U120" s="61"/>
      <c r="V120" s="61"/>
      <c r="W120" s="61"/>
      <c r="X120" s="61"/>
      <c r="Y120" s="82"/>
      <c r="Z120" s="61"/>
      <c r="AA120" s="61"/>
      <c r="AB120" s="61"/>
      <c r="AC120" s="61"/>
      <c r="AD120" s="61"/>
      <c r="AE120" s="61"/>
      <c r="AF120" s="61"/>
      <c r="AG120" s="61"/>
      <c r="AH120" s="61"/>
      <c r="AI120" s="61"/>
      <c r="AJ120" s="61"/>
      <c r="AK120" s="61"/>
      <c r="AL120" s="61"/>
      <c r="AM120" s="59"/>
    </row>
    <row r="121" spans="1:39">
      <c r="A121" s="60"/>
      <c r="B121" s="84"/>
      <c r="C121" s="61"/>
      <c r="D121" s="62"/>
      <c r="E121" s="61"/>
      <c r="F121" s="61"/>
      <c r="G121" s="61"/>
      <c r="H121" s="61"/>
      <c r="I121" s="61"/>
      <c r="J121" s="86"/>
      <c r="K121" s="61"/>
      <c r="L121" s="61"/>
      <c r="M121" s="86"/>
      <c r="N121" s="61"/>
      <c r="O121" s="61"/>
      <c r="P121" s="62"/>
      <c r="Q121" s="61"/>
      <c r="R121" s="61"/>
      <c r="S121" s="61"/>
      <c r="T121" s="61"/>
      <c r="U121" s="61"/>
      <c r="V121" s="61"/>
      <c r="W121" s="61"/>
      <c r="X121" s="61"/>
      <c r="Y121" s="82"/>
      <c r="Z121" s="61"/>
      <c r="AA121" s="61"/>
      <c r="AB121" s="61"/>
      <c r="AC121" s="61"/>
      <c r="AD121" s="61"/>
      <c r="AE121" s="61"/>
      <c r="AF121" s="61"/>
      <c r="AG121" s="61"/>
      <c r="AH121" s="61"/>
      <c r="AI121" s="61"/>
      <c r="AJ121" s="61"/>
      <c r="AK121" s="61"/>
      <c r="AL121" s="61"/>
      <c r="AM121" s="59"/>
    </row>
    <row r="122" spans="1:39">
      <c r="A122" s="60"/>
      <c r="B122" s="84"/>
      <c r="C122" s="61"/>
      <c r="D122" s="62"/>
      <c r="E122" s="61"/>
      <c r="F122" s="61"/>
      <c r="G122" s="61"/>
      <c r="H122" s="61"/>
      <c r="I122" s="61"/>
      <c r="J122" s="86"/>
      <c r="K122" s="61"/>
      <c r="L122" s="61"/>
      <c r="M122" s="86"/>
      <c r="N122" s="61"/>
      <c r="O122" s="61"/>
      <c r="P122" s="62"/>
      <c r="Q122" s="61"/>
      <c r="R122" s="61"/>
      <c r="S122" s="61"/>
      <c r="T122" s="61"/>
      <c r="U122" s="61"/>
      <c r="V122" s="61"/>
      <c r="W122" s="61"/>
      <c r="X122" s="61"/>
      <c r="Y122" s="82"/>
      <c r="Z122" s="61"/>
      <c r="AA122" s="61"/>
      <c r="AB122" s="61"/>
      <c r="AC122" s="61"/>
      <c r="AD122" s="61"/>
      <c r="AE122" s="61"/>
      <c r="AF122" s="61"/>
      <c r="AG122" s="61"/>
      <c r="AH122" s="61"/>
      <c r="AI122" s="61"/>
      <c r="AJ122" s="61"/>
      <c r="AK122" s="61"/>
      <c r="AL122" s="61"/>
      <c r="AM122" s="59"/>
    </row>
    <row r="123" spans="1:39">
      <c r="A123" s="60"/>
      <c r="B123" s="84"/>
      <c r="C123" s="61"/>
      <c r="D123" s="62"/>
      <c r="E123" s="61"/>
      <c r="F123" s="61"/>
      <c r="G123" s="61"/>
      <c r="H123" s="61"/>
      <c r="I123" s="61"/>
      <c r="J123" s="86"/>
      <c r="K123" s="61"/>
      <c r="L123" s="61"/>
      <c r="M123" s="86"/>
      <c r="N123" s="61"/>
      <c r="O123" s="61"/>
      <c r="P123" s="62"/>
      <c r="Q123" s="61"/>
      <c r="R123" s="61"/>
      <c r="S123" s="61"/>
      <c r="T123" s="61"/>
      <c r="U123" s="61"/>
      <c r="V123" s="61"/>
      <c r="W123" s="61"/>
      <c r="X123" s="61"/>
      <c r="Y123" s="82"/>
      <c r="Z123" s="61"/>
      <c r="AA123" s="61"/>
      <c r="AB123" s="61"/>
      <c r="AC123" s="61"/>
      <c r="AD123" s="61"/>
      <c r="AE123" s="61"/>
      <c r="AF123" s="61"/>
      <c r="AG123" s="61"/>
      <c r="AH123" s="61"/>
      <c r="AI123" s="61"/>
      <c r="AJ123" s="61"/>
      <c r="AK123" s="61"/>
      <c r="AL123" s="61"/>
      <c r="AM123" s="59"/>
    </row>
    <row r="124" spans="1:39">
      <c r="A124" s="60"/>
      <c r="B124" s="84"/>
      <c r="C124" s="61"/>
      <c r="D124" s="62"/>
      <c r="E124" s="61"/>
      <c r="F124" s="61"/>
      <c r="G124" s="61"/>
      <c r="H124" s="61"/>
      <c r="I124" s="61"/>
      <c r="J124" s="86"/>
      <c r="K124" s="61"/>
      <c r="L124" s="61"/>
      <c r="M124" s="86"/>
      <c r="N124" s="61"/>
      <c r="O124" s="61"/>
      <c r="P124" s="62"/>
      <c r="Q124" s="61"/>
      <c r="R124" s="61"/>
      <c r="S124" s="61"/>
      <c r="T124" s="61"/>
      <c r="U124" s="61"/>
      <c r="V124" s="61"/>
      <c r="W124" s="61"/>
      <c r="X124" s="61"/>
      <c r="Y124" s="82"/>
      <c r="Z124" s="61"/>
      <c r="AA124" s="61"/>
      <c r="AB124" s="61"/>
      <c r="AC124" s="61"/>
      <c r="AD124" s="61"/>
      <c r="AE124" s="61"/>
      <c r="AF124" s="61"/>
      <c r="AG124" s="61"/>
      <c r="AH124" s="61"/>
      <c r="AI124" s="61"/>
      <c r="AJ124" s="61"/>
      <c r="AK124" s="61"/>
      <c r="AL124" s="61"/>
      <c r="AM124" s="59"/>
    </row>
    <row r="125" spans="1:39">
      <c r="A125" s="60"/>
      <c r="B125" s="84"/>
      <c r="C125" s="61"/>
      <c r="D125" s="62"/>
      <c r="E125" s="61"/>
      <c r="F125" s="61"/>
      <c r="G125" s="61"/>
      <c r="H125" s="61"/>
      <c r="I125" s="61"/>
      <c r="J125" s="86"/>
      <c r="K125" s="61"/>
      <c r="L125" s="61"/>
      <c r="M125" s="86"/>
      <c r="N125" s="61"/>
      <c r="O125" s="61"/>
      <c r="P125" s="62"/>
      <c r="Q125" s="61"/>
      <c r="R125" s="61"/>
      <c r="S125" s="61"/>
      <c r="T125" s="61"/>
      <c r="U125" s="61"/>
      <c r="V125" s="61"/>
      <c r="W125" s="61"/>
      <c r="X125" s="61"/>
      <c r="Y125" s="82"/>
      <c r="Z125" s="61"/>
      <c r="AA125" s="61"/>
      <c r="AB125" s="61"/>
      <c r="AC125" s="61"/>
      <c r="AD125" s="61"/>
      <c r="AE125" s="61"/>
      <c r="AF125" s="61"/>
      <c r="AG125" s="61"/>
      <c r="AH125" s="61"/>
      <c r="AI125" s="61"/>
      <c r="AJ125" s="61"/>
      <c r="AK125" s="61"/>
      <c r="AL125" s="61"/>
      <c r="AM125" s="59"/>
    </row>
    <row r="126" spans="1:39">
      <c r="A126" s="60"/>
      <c r="B126" s="84"/>
      <c r="C126" s="61"/>
      <c r="D126" s="62"/>
      <c r="E126" s="61"/>
      <c r="F126" s="61"/>
      <c r="G126" s="61"/>
      <c r="H126" s="61"/>
      <c r="I126" s="61"/>
      <c r="J126" s="86"/>
      <c r="K126" s="61"/>
      <c r="L126" s="61"/>
      <c r="M126" s="86"/>
      <c r="N126" s="61"/>
      <c r="O126" s="61"/>
      <c r="P126" s="62"/>
      <c r="Q126" s="61"/>
      <c r="R126" s="61"/>
      <c r="S126" s="61"/>
      <c r="T126" s="61"/>
      <c r="U126" s="61"/>
      <c r="V126" s="61"/>
      <c r="W126" s="61"/>
      <c r="X126" s="61"/>
      <c r="Y126" s="82"/>
      <c r="Z126" s="61"/>
      <c r="AA126" s="61"/>
      <c r="AB126" s="61"/>
      <c r="AC126" s="61"/>
      <c r="AD126" s="61"/>
      <c r="AE126" s="61"/>
      <c r="AF126" s="61"/>
      <c r="AG126" s="61"/>
      <c r="AH126" s="61"/>
      <c r="AI126" s="61"/>
      <c r="AJ126" s="61"/>
      <c r="AK126" s="61"/>
      <c r="AL126" s="61"/>
      <c r="AM126" s="59"/>
    </row>
    <row r="127" spans="1:39">
      <c r="A127" s="60"/>
      <c r="B127" s="84"/>
      <c r="C127" s="61"/>
      <c r="D127" s="62"/>
      <c r="E127" s="61"/>
      <c r="F127" s="61"/>
      <c r="G127" s="61"/>
      <c r="H127" s="61"/>
      <c r="I127" s="61"/>
      <c r="J127" s="86"/>
      <c r="K127" s="61"/>
      <c r="L127" s="61"/>
      <c r="M127" s="86"/>
      <c r="N127" s="61"/>
      <c r="O127" s="61"/>
      <c r="P127" s="62"/>
      <c r="Q127" s="61"/>
      <c r="R127" s="61"/>
      <c r="S127" s="61"/>
      <c r="T127" s="61"/>
      <c r="U127" s="61"/>
      <c r="V127" s="61"/>
      <c r="W127" s="61"/>
      <c r="X127" s="61"/>
      <c r="Y127" s="82"/>
      <c r="Z127" s="61"/>
      <c r="AA127" s="61"/>
      <c r="AB127" s="61"/>
      <c r="AC127" s="61"/>
      <c r="AD127" s="61"/>
      <c r="AE127" s="61"/>
      <c r="AF127" s="61"/>
      <c r="AG127" s="61"/>
      <c r="AH127" s="61"/>
      <c r="AI127" s="61"/>
      <c r="AJ127" s="61"/>
      <c r="AK127" s="61"/>
      <c r="AL127" s="61"/>
      <c r="AM127" s="59"/>
    </row>
    <row r="128" spans="1:39">
      <c r="A128" s="60"/>
      <c r="B128" s="84"/>
      <c r="C128" s="61"/>
      <c r="D128" s="62"/>
      <c r="E128" s="61"/>
      <c r="F128" s="61"/>
      <c r="G128" s="61"/>
      <c r="H128" s="61"/>
      <c r="I128" s="61"/>
      <c r="J128" s="86"/>
      <c r="K128" s="61"/>
      <c r="L128" s="61"/>
      <c r="M128" s="86"/>
      <c r="N128" s="61"/>
      <c r="O128" s="61"/>
      <c r="P128" s="62"/>
      <c r="Q128" s="61"/>
      <c r="R128" s="61"/>
      <c r="S128" s="61"/>
      <c r="T128" s="61"/>
      <c r="U128" s="61"/>
      <c r="V128" s="61"/>
      <c r="W128" s="61"/>
      <c r="X128" s="61"/>
      <c r="Y128" s="82"/>
      <c r="Z128" s="61"/>
      <c r="AA128" s="61"/>
      <c r="AB128" s="61"/>
      <c r="AC128" s="61"/>
      <c r="AD128" s="61"/>
      <c r="AE128" s="61"/>
      <c r="AF128" s="61"/>
      <c r="AG128" s="61"/>
      <c r="AH128" s="61"/>
      <c r="AI128" s="61"/>
      <c r="AJ128" s="61"/>
      <c r="AK128" s="61"/>
      <c r="AL128" s="61"/>
      <c r="AM128" s="59"/>
    </row>
    <row r="129" spans="1:39">
      <c r="A129" s="60"/>
      <c r="B129" s="84"/>
      <c r="C129" s="61"/>
      <c r="D129" s="62"/>
      <c r="E129" s="61"/>
      <c r="F129" s="61"/>
      <c r="G129" s="61"/>
      <c r="H129" s="61"/>
      <c r="I129" s="61"/>
      <c r="J129" s="86"/>
      <c r="K129" s="61"/>
      <c r="L129" s="61"/>
      <c r="M129" s="86"/>
      <c r="N129" s="61"/>
      <c r="O129" s="61"/>
      <c r="P129" s="62"/>
      <c r="Q129" s="61"/>
      <c r="R129" s="61"/>
      <c r="S129" s="61"/>
      <c r="T129" s="61"/>
      <c r="U129" s="61"/>
      <c r="V129" s="61"/>
      <c r="W129" s="61"/>
      <c r="X129" s="61"/>
      <c r="Y129" s="82"/>
      <c r="Z129" s="61"/>
      <c r="AA129" s="61"/>
      <c r="AB129" s="61"/>
      <c r="AC129" s="61"/>
      <c r="AD129" s="61"/>
      <c r="AE129" s="61"/>
      <c r="AF129" s="61"/>
      <c r="AG129" s="61"/>
      <c r="AH129" s="61"/>
      <c r="AI129" s="61"/>
      <c r="AJ129" s="61"/>
      <c r="AK129" s="61"/>
      <c r="AL129" s="61"/>
      <c r="AM129" s="59"/>
    </row>
    <row r="130" spans="1:39">
      <c r="A130" s="60"/>
      <c r="B130" s="84"/>
      <c r="C130" s="61"/>
      <c r="D130" s="62" t="s">
        <v>2229</v>
      </c>
      <c r="E130" s="61"/>
      <c r="F130" s="61"/>
      <c r="G130" s="61"/>
      <c r="H130" s="61"/>
      <c r="I130" s="61"/>
      <c r="J130" s="86"/>
      <c r="K130" s="61"/>
      <c r="L130" s="61"/>
      <c r="M130" s="86"/>
      <c r="N130" s="61"/>
      <c r="O130" s="61"/>
      <c r="P130" s="62"/>
      <c r="Q130" s="61"/>
      <c r="R130" s="61"/>
      <c r="S130" s="61"/>
      <c r="T130" s="61"/>
      <c r="U130" s="61"/>
      <c r="V130" s="61"/>
      <c r="W130" s="61"/>
      <c r="X130" s="61"/>
      <c r="Y130" s="82"/>
      <c r="Z130" s="61"/>
      <c r="AA130" s="61"/>
      <c r="AB130" s="61"/>
      <c r="AC130" s="61"/>
      <c r="AD130" s="61"/>
      <c r="AE130" s="61"/>
      <c r="AF130" s="61"/>
      <c r="AG130" s="61"/>
      <c r="AH130" s="61"/>
      <c r="AI130" s="61"/>
      <c r="AJ130" s="61"/>
      <c r="AK130" s="61"/>
      <c r="AL130" s="61"/>
      <c r="AM130" s="59"/>
    </row>
    <row r="131" spans="1:39">
      <c r="A131" s="60"/>
      <c r="B131" s="84"/>
      <c r="C131" s="61"/>
      <c r="D131" s="62"/>
      <c r="E131" s="61"/>
      <c r="F131" s="61"/>
      <c r="G131" s="61"/>
      <c r="H131" s="61"/>
      <c r="I131" s="61"/>
      <c r="J131" s="86"/>
      <c r="K131" s="61"/>
      <c r="L131" s="61"/>
      <c r="M131" s="86"/>
      <c r="N131" s="61"/>
      <c r="O131" s="61"/>
      <c r="P131" s="62"/>
      <c r="Q131" s="61"/>
      <c r="R131" s="61"/>
      <c r="S131" s="61"/>
      <c r="T131" s="61"/>
      <c r="U131" s="61"/>
      <c r="V131" s="61"/>
      <c r="W131" s="61"/>
      <c r="X131" s="61"/>
      <c r="Y131" s="82"/>
      <c r="Z131" s="61"/>
      <c r="AA131" s="61"/>
      <c r="AB131" s="61"/>
      <c r="AC131" s="61"/>
      <c r="AD131" s="61"/>
      <c r="AE131" s="61"/>
      <c r="AF131" s="61"/>
      <c r="AG131" s="61"/>
      <c r="AH131" s="61"/>
      <c r="AI131" s="61"/>
      <c r="AJ131" s="61"/>
      <c r="AK131" s="61"/>
      <c r="AL131" s="61"/>
      <c r="AM131" s="59"/>
    </row>
    <row r="132" spans="1:39">
      <c r="A132" s="60"/>
      <c r="B132" s="84"/>
      <c r="C132" s="61"/>
      <c r="D132" s="62"/>
      <c r="E132" s="61"/>
      <c r="F132" s="61"/>
      <c r="G132" s="61"/>
      <c r="H132" s="61"/>
      <c r="I132" s="61"/>
      <c r="J132" s="86"/>
      <c r="K132" s="61"/>
      <c r="L132" s="61"/>
      <c r="M132" s="86"/>
      <c r="N132" s="61"/>
      <c r="O132" s="61"/>
      <c r="P132" s="62"/>
      <c r="Q132" s="61"/>
      <c r="R132" s="61"/>
      <c r="S132" s="61"/>
      <c r="T132" s="61"/>
      <c r="U132" s="61"/>
      <c r="V132" s="61"/>
      <c r="W132" s="61"/>
      <c r="X132" s="61"/>
      <c r="Y132" s="82"/>
      <c r="Z132" s="61"/>
      <c r="AA132" s="61"/>
      <c r="AB132" s="61"/>
      <c r="AC132" s="61"/>
      <c r="AD132" s="61"/>
      <c r="AE132" s="61"/>
      <c r="AF132" s="61"/>
      <c r="AG132" s="61"/>
      <c r="AH132" s="61"/>
      <c r="AI132" s="61"/>
      <c r="AJ132" s="61"/>
      <c r="AK132" s="61"/>
      <c r="AL132" s="61"/>
      <c r="AM132" s="59"/>
    </row>
    <row r="133" spans="1:39">
      <c r="A133" s="60"/>
      <c r="B133" s="84"/>
      <c r="C133" s="61"/>
      <c r="D133" s="62"/>
      <c r="E133" s="61"/>
      <c r="F133" s="61"/>
      <c r="G133" s="61"/>
      <c r="H133" s="61"/>
      <c r="I133" s="61"/>
      <c r="J133" s="86"/>
      <c r="K133" s="61"/>
      <c r="L133" s="61"/>
      <c r="M133" s="86"/>
      <c r="N133" s="61"/>
      <c r="O133" s="61"/>
      <c r="P133" s="62"/>
      <c r="Q133" s="61"/>
      <c r="R133" s="61"/>
      <c r="S133" s="61"/>
      <c r="T133" s="61"/>
      <c r="U133" s="61"/>
      <c r="V133" s="61"/>
      <c r="W133" s="61"/>
      <c r="X133" s="61"/>
      <c r="Y133" s="82"/>
      <c r="Z133" s="61"/>
      <c r="AA133" s="61"/>
      <c r="AB133" s="61"/>
      <c r="AC133" s="61"/>
      <c r="AD133" s="61"/>
      <c r="AE133" s="61"/>
      <c r="AF133" s="61"/>
      <c r="AG133" s="61"/>
      <c r="AH133" s="61"/>
      <c r="AI133" s="61"/>
      <c r="AJ133" s="61"/>
      <c r="AK133" s="61"/>
      <c r="AL133" s="61"/>
      <c r="AM133" s="59"/>
    </row>
    <row r="134" spans="1:39">
      <c r="A134" s="60"/>
      <c r="B134" s="84"/>
      <c r="C134" s="61"/>
      <c r="D134" s="62"/>
      <c r="E134" s="61"/>
      <c r="F134" s="61"/>
      <c r="G134" s="61"/>
      <c r="H134" s="61"/>
      <c r="I134" s="61"/>
      <c r="J134" s="86"/>
      <c r="K134" s="61"/>
      <c r="L134" s="61"/>
      <c r="M134" s="86"/>
      <c r="N134" s="61"/>
      <c r="O134" s="61"/>
      <c r="P134" s="62"/>
      <c r="Q134" s="61"/>
      <c r="R134" s="61"/>
      <c r="S134" s="61"/>
      <c r="T134" s="61"/>
      <c r="U134" s="61"/>
      <c r="V134" s="61"/>
      <c r="W134" s="61"/>
      <c r="X134" s="61"/>
      <c r="Y134" s="82"/>
      <c r="Z134" s="61"/>
      <c r="AA134" s="61"/>
      <c r="AB134" s="61"/>
      <c r="AC134" s="61"/>
      <c r="AD134" s="61"/>
      <c r="AE134" s="61"/>
      <c r="AF134" s="61"/>
      <c r="AG134" s="61"/>
      <c r="AH134" s="61"/>
      <c r="AI134" s="61"/>
      <c r="AJ134" s="61"/>
      <c r="AK134" s="61"/>
      <c r="AL134" s="61"/>
      <c r="AM134" s="59"/>
    </row>
    <row r="135" spans="1:39">
      <c r="A135" s="60"/>
      <c r="B135" s="84"/>
      <c r="C135" s="61"/>
      <c r="D135" s="62"/>
      <c r="E135" s="61"/>
      <c r="F135" s="61"/>
      <c r="G135" s="61"/>
      <c r="H135" s="61"/>
      <c r="I135" s="61"/>
      <c r="J135" s="86"/>
      <c r="K135" s="61"/>
      <c r="L135" s="61"/>
      <c r="M135" s="86"/>
      <c r="N135" s="61"/>
      <c r="O135" s="61"/>
      <c r="P135" s="62"/>
      <c r="Q135" s="61"/>
      <c r="R135" s="61"/>
      <c r="S135" s="61"/>
      <c r="T135" s="61"/>
      <c r="U135" s="61"/>
      <c r="V135" s="61"/>
      <c r="W135" s="61"/>
      <c r="X135" s="61"/>
      <c r="Y135" s="82"/>
      <c r="Z135" s="61"/>
      <c r="AA135" s="61"/>
      <c r="AB135" s="61"/>
      <c r="AC135" s="61"/>
      <c r="AD135" s="61"/>
      <c r="AE135" s="61"/>
      <c r="AF135" s="61"/>
      <c r="AG135" s="61"/>
      <c r="AH135" s="61"/>
      <c r="AI135" s="61"/>
      <c r="AJ135" s="61"/>
      <c r="AK135" s="61"/>
      <c r="AL135" s="61"/>
      <c r="AM135" s="59"/>
    </row>
    <row r="136" spans="1:39">
      <c r="A136" s="60"/>
      <c r="B136" s="84"/>
      <c r="C136" s="61"/>
      <c r="D136" s="62"/>
      <c r="E136" s="61"/>
      <c r="F136" s="61"/>
      <c r="G136" s="61"/>
      <c r="H136" s="61"/>
      <c r="I136" s="61"/>
      <c r="J136" s="86"/>
      <c r="K136" s="61"/>
      <c r="L136" s="61"/>
      <c r="M136" s="86"/>
      <c r="N136" s="61"/>
      <c r="O136" s="61"/>
      <c r="P136" s="62"/>
      <c r="Q136" s="61"/>
      <c r="R136" s="61"/>
      <c r="S136" s="61"/>
      <c r="T136" s="61"/>
      <c r="U136" s="61"/>
      <c r="V136" s="61"/>
      <c r="W136" s="61"/>
      <c r="X136" s="61"/>
      <c r="Y136" s="82"/>
      <c r="Z136" s="61"/>
      <c r="AA136" s="61"/>
      <c r="AB136" s="61"/>
      <c r="AC136" s="61"/>
      <c r="AD136" s="61"/>
      <c r="AE136" s="61"/>
      <c r="AF136" s="61"/>
      <c r="AG136" s="61"/>
      <c r="AH136" s="61"/>
      <c r="AI136" s="61"/>
      <c r="AJ136" s="61"/>
      <c r="AK136" s="61"/>
      <c r="AL136" s="61"/>
      <c r="AM136" s="59"/>
    </row>
    <row r="137" spans="1:39">
      <c r="A137" s="60"/>
      <c r="B137" s="84"/>
      <c r="C137" s="61"/>
      <c r="D137" s="62"/>
      <c r="E137" s="61"/>
      <c r="F137" s="61"/>
      <c r="G137" s="61"/>
      <c r="H137" s="61"/>
      <c r="I137" s="61"/>
      <c r="J137" s="86"/>
      <c r="K137" s="61"/>
      <c r="L137" s="61"/>
      <c r="M137" s="86"/>
      <c r="N137" s="61"/>
      <c r="O137" s="61"/>
      <c r="P137" s="62"/>
      <c r="Q137" s="61"/>
      <c r="R137" s="61"/>
      <c r="S137" s="61"/>
      <c r="T137" s="61"/>
      <c r="U137" s="61"/>
      <c r="V137" s="61"/>
      <c r="W137" s="61"/>
      <c r="X137" s="61"/>
      <c r="Y137" s="82"/>
      <c r="Z137" s="61"/>
      <c r="AA137" s="61"/>
      <c r="AB137" s="61"/>
      <c r="AC137" s="61"/>
      <c r="AD137" s="61"/>
      <c r="AE137" s="61"/>
      <c r="AF137" s="61"/>
      <c r="AG137" s="61"/>
      <c r="AH137" s="61"/>
      <c r="AI137" s="61"/>
      <c r="AJ137" s="61"/>
      <c r="AK137" s="61"/>
      <c r="AL137" s="61"/>
      <c r="AM137" s="59"/>
    </row>
    <row r="138" spans="1:39">
      <c r="A138" s="60"/>
      <c r="B138" s="84"/>
      <c r="C138" s="61"/>
      <c r="D138" s="62"/>
      <c r="E138" s="61"/>
      <c r="F138" s="61"/>
      <c r="G138" s="61"/>
      <c r="H138" s="61"/>
      <c r="I138" s="61"/>
      <c r="J138" s="86"/>
      <c r="K138" s="61"/>
      <c r="L138" s="61"/>
      <c r="M138" s="86"/>
      <c r="N138" s="61"/>
      <c r="O138" s="61"/>
      <c r="P138" s="62"/>
      <c r="Q138" s="61"/>
      <c r="R138" s="61"/>
      <c r="S138" s="61"/>
      <c r="T138" s="61"/>
      <c r="U138" s="61"/>
      <c r="V138" s="61"/>
      <c r="W138" s="61"/>
      <c r="X138" s="61"/>
      <c r="Y138" s="82"/>
      <c r="Z138" s="61"/>
      <c r="AA138" s="61"/>
      <c r="AB138" s="61"/>
      <c r="AC138" s="61"/>
      <c r="AD138" s="61"/>
      <c r="AE138" s="61"/>
      <c r="AF138" s="61"/>
      <c r="AG138" s="61"/>
      <c r="AH138" s="61"/>
      <c r="AI138" s="61"/>
      <c r="AJ138" s="61"/>
      <c r="AK138" s="61"/>
      <c r="AL138" s="61"/>
      <c r="AM138" s="59"/>
    </row>
    <row r="139" spans="1:39">
      <c r="A139" s="60"/>
      <c r="B139" s="84"/>
      <c r="C139" s="61"/>
      <c r="D139" s="62"/>
      <c r="E139" s="61"/>
      <c r="F139" s="61"/>
      <c r="G139" s="61"/>
      <c r="H139" s="61"/>
      <c r="I139" s="61"/>
      <c r="J139" s="86"/>
      <c r="K139" s="61"/>
      <c r="L139" s="61"/>
      <c r="M139" s="86"/>
      <c r="N139" s="61"/>
      <c r="O139" s="61"/>
      <c r="P139" s="62"/>
      <c r="Q139" s="61"/>
      <c r="R139" s="61"/>
      <c r="S139" s="61"/>
      <c r="T139" s="61"/>
      <c r="U139" s="61"/>
      <c r="V139" s="61"/>
      <c r="W139" s="61"/>
      <c r="X139" s="61"/>
      <c r="Y139" s="82"/>
      <c r="Z139" s="61"/>
      <c r="AA139" s="61"/>
      <c r="AB139" s="61"/>
      <c r="AC139" s="61"/>
      <c r="AD139" s="61"/>
      <c r="AE139" s="61"/>
      <c r="AF139" s="61"/>
      <c r="AG139" s="61"/>
      <c r="AH139" s="61"/>
      <c r="AI139" s="61"/>
      <c r="AJ139" s="61"/>
      <c r="AK139" s="61"/>
      <c r="AL139" s="61"/>
      <c r="AM139" s="59"/>
    </row>
    <row r="140" spans="1:39">
      <c r="A140" s="60"/>
      <c r="B140" s="84"/>
      <c r="C140" s="61"/>
      <c r="D140" s="62"/>
      <c r="E140" s="61"/>
      <c r="F140" s="61"/>
      <c r="G140" s="61"/>
      <c r="H140" s="61"/>
      <c r="I140" s="61"/>
      <c r="J140" s="86"/>
      <c r="K140" s="61"/>
      <c r="L140" s="61"/>
      <c r="M140" s="86"/>
      <c r="N140" s="61"/>
      <c r="O140" s="61"/>
      <c r="P140" s="62"/>
      <c r="Q140" s="61"/>
      <c r="R140" s="61"/>
      <c r="S140" s="61"/>
      <c r="T140" s="61"/>
      <c r="U140" s="61"/>
      <c r="V140" s="61"/>
      <c r="W140" s="61"/>
      <c r="X140" s="61"/>
      <c r="Y140" s="82"/>
      <c r="Z140" s="61"/>
      <c r="AA140" s="61"/>
      <c r="AB140" s="61"/>
      <c r="AC140" s="61"/>
      <c r="AD140" s="61"/>
      <c r="AE140" s="61"/>
      <c r="AF140" s="61"/>
      <c r="AG140" s="61"/>
      <c r="AH140" s="61"/>
      <c r="AI140" s="61"/>
      <c r="AJ140" s="61"/>
      <c r="AK140" s="61"/>
      <c r="AL140" s="61"/>
      <c r="AM140" s="59"/>
    </row>
    <row r="141" spans="1:39">
      <c r="A141" s="60"/>
      <c r="B141" s="84"/>
      <c r="C141" s="61"/>
      <c r="D141" s="62"/>
      <c r="E141" s="61"/>
      <c r="F141" s="61"/>
      <c r="G141" s="61"/>
      <c r="H141" s="61"/>
      <c r="I141" s="61"/>
      <c r="J141" s="86"/>
      <c r="K141" s="61"/>
      <c r="L141" s="61"/>
      <c r="M141" s="86"/>
      <c r="N141" s="61"/>
      <c r="O141" s="61"/>
      <c r="P141" s="62"/>
      <c r="Q141" s="61"/>
      <c r="R141" s="61"/>
      <c r="S141" s="61"/>
      <c r="T141" s="61"/>
      <c r="U141" s="61"/>
      <c r="V141" s="61"/>
      <c r="W141" s="61"/>
      <c r="X141" s="61"/>
      <c r="Y141" s="82"/>
      <c r="Z141" s="61"/>
      <c r="AA141" s="61"/>
      <c r="AB141" s="61"/>
      <c r="AC141" s="61"/>
      <c r="AD141" s="61"/>
      <c r="AE141" s="61"/>
      <c r="AF141" s="61"/>
      <c r="AG141" s="61"/>
      <c r="AH141" s="61"/>
      <c r="AI141" s="61"/>
      <c r="AJ141" s="61"/>
      <c r="AK141" s="61"/>
      <c r="AL141" s="61"/>
      <c r="AM141" s="59"/>
    </row>
    <row r="142" spans="1:39">
      <c r="A142" s="60"/>
      <c r="B142" s="84"/>
      <c r="C142" s="61"/>
      <c r="D142" s="62"/>
      <c r="E142" s="61"/>
      <c r="F142" s="61"/>
      <c r="G142" s="61"/>
      <c r="H142" s="61"/>
      <c r="I142" s="61"/>
      <c r="J142" s="86"/>
      <c r="K142" s="61"/>
      <c r="L142" s="61"/>
      <c r="M142" s="86"/>
      <c r="N142" s="61"/>
      <c r="O142" s="61"/>
      <c r="P142" s="62"/>
      <c r="Q142" s="61"/>
      <c r="R142" s="61"/>
      <c r="S142" s="61"/>
      <c r="T142" s="61"/>
      <c r="U142" s="61"/>
      <c r="V142" s="61"/>
      <c r="W142" s="61"/>
      <c r="X142" s="61"/>
      <c r="Y142" s="82"/>
      <c r="Z142" s="61"/>
      <c r="AA142" s="61"/>
      <c r="AB142" s="61"/>
      <c r="AC142" s="61"/>
      <c r="AD142" s="61"/>
      <c r="AE142" s="61"/>
      <c r="AF142" s="61"/>
      <c r="AG142" s="61"/>
      <c r="AH142" s="61"/>
      <c r="AI142" s="61"/>
      <c r="AJ142" s="61"/>
      <c r="AK142" s="61"/>
      <c r="AL142" s="61"/>
      <c r="AM142" s="59"/>
    </row>
    <row r="143" spans="1:39">
      <c r="A143" s="60"/>
      <c r="B143" s="84"/>
      <c r="C143" s="61"/>
      <c r="D143" s="62"/>
      <c r="E143" s="61"/>
      <c r="F143" s="61"/>
      <c r="G143" s="61"/>
      <c r="H143" s="61"/>
      <c r="I143" s="61"/>
      <c r="J143" s="86"/>
      <c r="K143" s="61"/>
      <c r="L143" s="61"/>
      <c r="M143" s="86"/>
      <c r="N143" s="61"/>
      <c r="O143" s="61"/>
      <c r="P143" s="62"/>
      <c r="Q143" s="61"/>
      <c r="R143" s="61"/>
      <c r="S143" s="61"/>
      <c r="T143" s="61"/>
      <c r="U143" s="61"/>
      <c r="V143" s="61"/>
      <c r="W143" s="61"/>
      <c r="X143" s="61"/>
      <c r="Y143" s="82"/>
      <c r="Z143" s="61"/>
      <c r="AA143" s="61"/>
      <c r="AB143" s="61"/>
      <c r="AC143" s="61"/>
      <c r="AD143" s="61"/>
      <c r="AE143" s="61"/>
      <c r="AF143" s="61"/>
      <c r="AG143" s="61"/>
      <c r="AH143" s="61"/>
      <c r="AI143" s="61"/>
      <c r="AJ143" s="61"/>
      <c r="AK143" s="61"/>
      <c r="AL143" s="61"/>
      <c r="AM143" s="59"/>
    </row>
    <row r="144" spans="1:39">
      <c r="A144" s="60"/>
      <c r="B144" s="84"/>
      <c r="C144" s="61"/>
      <c r="D144" s="62"/>
      <c r="E144" s="61"/>
      <c r="F144" s="61"/>
      <c r="G144" s="61"/>
      <c r="H144" s="61"/>
      <c r="I144" s="61"/>
      <c r="J144" s="86"/>
      <c r="K144" s="61"/>
      <c r="L144" s="61"/>
      <c r="M144" s="86"/>
      <c r="N144" s="61"/>
      <c r="O144" s="61"/>
      <c r="P144" s="62"/>
      <c r="Q144" s="61"/>
      <c r="R144" s="61"/>
      <c r="S144" s="61"/>
      <c r="T144" s="61"/>
      <c r="U144" s="61"/>
      <c r="V144" s="61"/>
      <c r="W144" s="61"/>
      <c r="X144" s="61"/>
      <c r="Y144" s="82"/>
      <c r="Z144" s="61"/>
      <c r="AA144" s="61"/>
      <c r="AB144" s="61"/>
      <c r="AC144" s="61"/>
      <c r="AD144" s="61"/>
      <c r="AE144" s="61"/>
      <c r="AF144" s="61"/>
      <c r="AG144" s="61"/>
      <c r="AH144" s="61"/>
      <c r="AI144" s="61"/>
      <c r="AJ144" s="61"/>
      <c r="AK144" s="61"/>
      <c r="AL144" s="61"/>
      <c r="AM144" s="59"/>
    </row>
    <row r="145" spans="1:39">
      <c r="A145" s="60"/>
      <c r="B145" s="84"/>
      <c r="C145" s="61"/>
      <c r="D145" s="62"/>
      <c r="E145" s="61"/>
      <c r="F145" s="61"/>
      <c r="G145" s="61"/>
      <c r="H145" s="61"/>
      <c r="I145" s="61"/>
      <c r="J145" s="86"/>
      <c r="K145" s="61"/>
      <c r="L145" s="61"/>
      <c r="M145" s="86"/>
      <c r="N145" s="61"/>
      <c r="O145" s="61"/>
      <c r="P145" s="62"/>
      <c r="Q145" s="61"/>
      <c r="R145" s="61"/>
      <c r="S145" s="61"/>
      <c r="T145" s="61"/>
      <c r="U145" s="61"/>
      <c r="V145" s="61"/>
      <c r="W145" s="61"/>
      <c r="X145" s="61"/>
      <c r="Y145" s="82"/>
      <c r="Z145" s="61"/>
      <c r="AA145" s="61"/>
      <c r="AB145" s="61"/>
      <c r="AC145" s="61"/>
      <c r="AD145" s="61"/>
      <c r="AE145" s="61"/>
      <c r="AF145" s="61"/>
      <c r="AG145" s="61"/>
      <c r="AH145" s="61"/>
      <c r="AI145" s="61"/>
      <c r="AJ145" s="61"/>
      <c r="AK145" s="61"/>
      <c r="AL145" s="61"/>
      <c r="AM145" s="59"/>
    </row>
    <row r="146" spans="1:39">
      <c r="A146" s="60"/>
      <c r="B146" s="84"/>
      <c r="C146" s="61"/>
      <c r="D146" s="62"/>
      <c r="E146" s="61"/>
      <c r="F146" s="61"/>
      <c r="G146" s="61"/>
      <c r="H146" s="61"/>
      <c r="I146" s="61"/>
      <c r="J146" s="86"/>
      <c r="K146" s="61"/>
      <c r="L146" s="61"/>
      <c r="M146" s="86"/>
      <c r="N146" s="61"/>
      <c r="O146" s="61"/>
      <c r="P146" s="62"/>
      <c r="Q146" s="61"/>
      <c r="R146" s="61"/>
      <c r="S146" s="61"/>
      <c r="T146" s="61"/>
      <c r="U146" s="61"/>
      <c r="V146" s="61"/>
      <c r="W146" s="61"/>
      <c r="X146" s="61"/>
      <c r="Y146" s="82"/>
      <c r="Z146" s="61"/>
      <c r="AA146" s="61"/>
      <c r="AB146" s="61"/>
      <c r="AC146" s="61"/>
      <c r="AD146" s="61"/>
      <c r="AE146" s="61"/>
      <c r="AF146" s="61"/>
      <c r="AG146" s="61"/>
      <c r="AH146" s="61"/>
      <c r="AI146" s="61"/>
      <c r="AJ146" s="61"/>
      <c r="AK146" s="61"/>
      <c r="AL146" s="61"/>
      <c r="AM146" s="59"/>
    </row>
    <row r="147" spans="1:39">
      <c r="A147" s="60"/>
      <c r="B147" s="84"/>
      <c r="C147" s="61"/>
      <c r="D147" s="62"/>
      <c r="E147" s="61"/>
      <c r="F147" s="61"/>
      <c r="G147" s="61"/>
      <c r="H147" s="61"/>
      <c r="I147" s="61"/>
      <c r="J147" s="86"/>
      <c r="K147" s="61"/>
      <c r="L147" s="61"/>
      <c r="M147" s="86"/>
      <c r="N147" s="61"/>
      <c r="O147" s="61"/>
      <c r="P147" s="62"/>
      <c r="Q147" s="61"/>
      <c r="R147" s="61"/>
      <c r="S147" s="61"/>
      <c r="T147" s="61"/>
      <c r="U147" s="61"/>
      <c r="V147" s="61"/>
      <c r="W147" s="61"/>
      <c r="X147" s="61"/>
      <c r="Y147" s="82"/>
      <c r="Z147" s="61"/>
      <c r="AA147" s="61"/>
      <c r="AB147" s="61"/>
      <c r="AC147" s="61"/>
      <c r="AD147" s="61"/>
      <c r="AE147" s="61"/>
      <c r="AF147" s="61"/>
      <c r="AG147" s="61"/>
      <c r="AH147" s="61"/>
      <c r="AI147" s="61"/>
      <c r="AJ147" s="61"/>
      <c r="AK147" s="61"/>
      <c r="AL147" s="61"/>
      <c r="AM147" s="59"/>
    </row>
    <row r="148" spans="1:39">
      <c r="A148" s="60"/>
      <c r="B148" s="84"/>
      <c r="C148" s="61"/>
      <c r="D148" s="62"/>
      <c r="E148" s="61"/>
      <c r="F148" s="61"/>
      <c r="G148" s="61"/>
      <c r="H148" s="61"/>
      <c r="I148" s="61"/>
      <c r="J148" s="86"/>
      <c r="K148" s="61"/>
      <c r="L148" s="61"/>
      <c r="M148" s="86"/>
      <c r="N148" s="61"/>
      <c r="O148" s="61"/>
      <c r="P148" s="62"/>
      <c r="Q148" s="61"/>
      <c r="R148" s="61"/>
      <c r="S148" s="61"/>
      <c r="T148" s="61"/>
      <c r="U148" s="61"/>
      <c r="V148" s="61"/>
      <c r="W148" s="61"/>
      <c r="X148" s="61"/>
      <c r="Y148" s="82"/>
      <c r="Z148" s="61"/>
      <c r="AA148" s="61"/>
      <c r="AB148" s="61"/>
      <c r="AC148" s="61"/>
      <c r="AD148" s="61"/>
      <c r="AE148" s="61"/>
      <c r="AF148" s="61"/>
      <c r="AG148" s="61"/>
      <c r="AH148" s="61"/>
      <c r="AI148" s="61"/>
      <c r="AJ148" s="61"/>
      <c r="AK148" s="61"/>
      <c r="AL148" s="61"/>
      <c r="AM148" s="59"/>
    </row>
    <row r="149" spans="1:39">
      <c r="A149" s="60"/>
      <c r="B149" s="84"/>
      <c r="C149" s="61"/>
      <c r="D149" s="62"/>
      <c r="E149" s="61"/>
      <c r="F149" s="61"/>
      <c r="G149" s="61"/>
      <c r="H149" s="61"/>
      <c r="I149" s="61"/>
      <c r="J149" s="86"/>
      <c r="K149" s="61"/>
      <c r="L149" s="61"/>
      <c r="M149" s="86"/>
      <c r="N149" s="61"/>
      <c r="O149" s="61"/>
      <c r="P149" s="62"/>
      <c r="Q149" s="61"/>
      <c r="R149" s="61"/>
      <c r="S149" s="61"/>
      <c r="T149" s="61"/>
      <c r="U149" s="61"/>
      <c r="V149" s="61"/>
      <c r="W149" s="61"/>
      <c r="X149" s="61"/>
      <c r="Y149" s="82"/>
      <c r="Z149" s="61"/>
      <c r="AA149" s="61"/>
      <c r="AB149" s="61"/>
      <c r="AC149" s="61"/>
      <c r="AD149" s="61"/>
      <c r="AE149" s="61"/>
      <c r="AF149" s="61"/>
      <c r="AG149" s="61"/>
      <c r="AH149" s="61"/>
      <c r="AI149" s="61"/>
      <c r="AJ149" s="61"/>
      <c r="AK149" s="61"/>
      <c r="AL149" s="61"/>
      <c r="AM149" s="59"/>
    </row>
    <row r="150" spans="1:39">
      <c r="A150" s="60"/>
      <c r="B150" s="84"/>
      <c r="C150" s="61"/>
      <c r="D150" s="62"/>
      <c r="E150" s="61"/>
      <c r="F150" s="61"/>
      <c r="G150" s="61"/>
      <c r="H150" s="61"/>
      <c r="I150" s="61"/>
      <c r="J150" s="86"/>
      <c r="K150" s="61"/>
      <c r="L150" s="61"/>
      <c r="M150" s="86"/>
      <c r="N150" s="61"/>
      <c r="O150" s="61"/>
      <c r="P150" s="62"/>
      <c r="Q150" s="61"/>
      <c r="R150" s="61"/>
      <c r="S150" s="61"/>
      <c r="T150" s="61"/>
      <c r="U150" s="61"/>
      <c r="V150" s="61"/>
      <c r="W150" s="61"/>
      <c r="X150" s="61"/>
      <c r="Y150" s="82"/>
      <c r="Z150" s="61"/>
      <c r="AA150" s="61"/>
      <c r="AB150" s="61"/>
      <c r="AC150" s="61"/>
      <c r="AD150" s="61"/>
      <c r="AE150" s="61"/>
      <c r="AF150" s="61"/>
      <c r="AG150" s="61"/>
      <c r="AH150" s="61"/>
      <c r="AI150" s="61"/>
      <c r="AJ150" s="61"/>
      <c r="AK150" s="61"/>
      <c r="AL150" s="61"/>
      <c r="AM150" s="59"/>
    </row>
    <row r="151" spans="1:39">
      <c r="A151" s="60"/>
      <c r="B151" s="84"/>
      <c r="C151" s="61"/>
      <c r="D151" s="62"/>
      <c r="E151" s="61"/>
      <c r="F151" s="61"/>
      <c r="G151" s="61"/>
      <c r="H151" s="61"/>
      <c r="I151" s="61"/>
      <c r="J151" s="86"/>
      <c r="K151" s="61"/>
      <c r="L151" s="61"/>
      <c r="M151" s="86"/>
      <c r="N151" s="61"/>
      <c r="O151" s="61"/>
      <c r="P151" s="62"/>
      <c r="Q151" s="61"/>
      <c r="R151" s="61"/>
      <c r="S151" s="61"/>
      <c r="T151" s="61"/>
      <c r="U151" s="61"/>
      <c r="V151" s="61"/>
      <c r="W151" s="61"/>
      <c r="X151" s="61"/>
      <c r="Y151" s="82"/>
      <c r="Z151" s="61"/>
      <c r="AA151" s="61"/>
      <c r="AB151" s="61"/>
      <c r="AC151" s="61"/>
      <c r="AD151" s="61"/>
      <c r="AE151" s="61"/>
      <c r="AF151" s="61"/>
      <c r="AG151" s="61"/>
      <c r="AH151" s="61"/>
      <c r="AI151" s="61"/>
      <c r="AJ151" s="61"/>
      <c r="AK151" s="61"/>
      <c r="AL151" s="61"/>
      <c r="AM151" s="59"/>
    </row>
    <row r="152" spans="1:39">
      <c r="A152" s="60"/>
      <c r="B152" s="84"/>
      <c r="C152" s="61"/>
      <c r="D152" s="62"/>
      <c r="E152" s="61"/>
      <c r="F152" s="61"/>
      <c r="G152" s="61"/>
      <c r="H152" s="61"/>
      <c r="I152" s="61"/>
      <c r="J152" s="86"/>
      <c r="K152" s="61"/>
      <c r="L152" s="61"/>
      <c r="M152" s="86"/>
      <c r="N152" s="61"/>
      <c r="O152" s="61"/>
      <c r="P152" s="62"/>
      <c r="Q152" s="61"/>
      <c r="R152" s="61"/>
      <c r="S152" s="61"/>
      <c r="T152" s="61"/>
      <c r="U152" s="61"/>
      <c r="V152" s="61"/>
      <c r="W152" s="61"/>
      <c r="X152" s="61"/>
      <c r="Y152" s="82"/>
      <c r="Z152" s="61"/>
      <c r="AA152" s="61"/>
      <c r="AB152" s="61"/>
      <c r="AC152" s="61"/>
      <c r="AD152" s="61"/>
      <c r="AE152" s="61"/>
      <c r="AF152" s="61"/>
      <c r="AG152" s="61"/>
      <c r="AH152" s="61"/>
      <c r="AI152" s="61"/>
      <c r="AJ152" s="61"/>
      <c r="AK152" s="61"/>
      <c r="AL152" s="61"/>
      <c r="AM152" s="59"/>
    </row>
    <row r="153" spans="1:39">
      <c r="A153" s="60"/>
      <c r="B153" s="84"/>
      <c r="C153" s="61"/>
      <c r="D153" s="62"/>
      <c r="E153" s="61"/>
      <c r="F153" s="61"/>
      <c r="G153" s="61"/>
      <c r="H153" s="61"/>
      <c r="I153" s="61"/>
      <c r="J153" s="86"/>
      <c r="K153" s="61"/>
      <c r="L153" s="61"/>
      <c r="M153" s="86"/>
      <c r="N153" s="61"/>
      <c r="O153" s="61"/>
      <c r="P153" s="62"/>
      <c r="Q153" s="61"/>
      <c r="R153" s="61"/>
      <c r="S153" s="61"/>
      <c r="T153" s="61"/>
      <c r="U153" s="61"/>
      <c r="V153" s="61"/>
      <c r="W153" s="61"/>
      <c r="X153" s="61"/>
      <c r="Y153" s="82"/>
      <c r="Z153" s="61"/>
      <c r="AA153" s="61"/>
      <c r="AB153" s="61"/>
      <c r="AC153" s="61"/>
      <c r="AD153" s="61"/>
      <c r="AE153" s="61"/>
      <c r="AF153" s="61"/>
      <c r="AG153" s="61"/>
      <c r="AH153" s="61"/>
      <c r="AI153" s="61"/>
      <c r="AJ153" s="61"/>
      <c r="AK153" s="61"/>
      <c r="AL153" s="61"/>
      <c r="AM153" s="59"/>
    </row>
    <row r="154" spans="1:39">
      <c r="A154" s="60"/>
      <c r="B154" s="84"/>
      <c r="C154" s="61"/>
      <c r="D154" s="62"/>
      <c r="E154" s="61"/>
      <c r="F154" s="61"/>
      <c r="G154" s="61"/>
      <c r="H154" s="61"/>
      <c r="I154" s="61"/>
      <c r="J154" s="86"/>
      <c r="K154" s="61"/>
      <c r="L154" s="61"/>
      <c r="M154" s="86"/>
      <c r="N154" s="61"/>
      <c r="O154" s="61"/>
      <c r="P154" s="62"/>
      <c r="Q154" s="61"/>
      <c r="R154" s="61"/>
      <c r="S154" s="61"/>
      <c r="T154" s="61"/>
      <c r="U154" s="61"/>
      <c r="V154" s="61"/>
      <c r="W154" s="61"/>
      <c r="X154" s="61"/>
      <c r="Y154" s="82"/>
      <c r="Z154" s="61"/>
      <c r="AA154" s="61"/>
      <c r="AB154" s="61"/>
      <c r="AC154" s="61"/>
      <c r="AD154" s="61"/>
      <c r="AE154" s="61"/>
      <c r="AF154" s="61"/>
      <c r="AG154" s="61"/>
      <c r="AH154" s="61"/>
      <c r="AI154" s="61"/>
      <c r="AJ154" s="61"/>
      <c r="AK154" s="61"/>
      <c r="AL154" s="61"/>
      <c r="AM154" s="59"/>
    </row>
    <row r="155" spans="1:39">
      <c r="A155" s="60"/>
      <c r="B155" s="84"/>
      <c r="C155" s="61"/>
      <c r="D155" s="62"/>
      <c r="E155" s="61"/>
      <c r="F155" s="61"/>
      <c r="G155" s="61"/>
      <c r="H155" s="61"/>
      <c r="I155" s="61"/>
      <c r="J155" s="86"/>
      <c r="K155" s="61"/>
      <c r="L155" s="61"/>
      <c r="M155" s="86"/>
      <c r="N155" s="61"/>
      <c r="O155" s="61"/>
      <c r="P155" s="62"/>
      <c r="Q155" s="61"/>
      <c r="R155" s="61"/>
      <c r="S155" s="61"/>
      <c r="T155" s="61"/>
      <c r="U155" s="61"/>
      <c r="V155" s="61"/>
      <c r="W155" s="61"/>
      <c r="X155" s="61"/>
      <c r="Y155" s="82"/>
      <c r="Z155" s="61"/>
      <c r="AA155" s="61"/>
      <c r="AB155" s="61"/>
      <c r="AC155" s="61"/>
      <c r="AD155" s="61"/>
      <c r="AE155" s="61"/>
      <c r="AF155" s="61"/>
      <c r="AG155" s="61"/>
      <c r="AH155" s="61"/>
      <c r="AI155" s="61"/>
      <c r="AJ155" s="61"/>
      <c r="AK155" s="61"/>
      <c r="AL155" s="61"/>
      <c r="AM155" s="59"/>
    </row>
    <row r="156" spans="1:39">
      <c r="A156" s="60"/>
      <c r="B156" s="84"/>
      <c r="C156" s="61"/>
      <c r="D156" s="62"/>
      <c r="E156" s="61"/>
      <c r="F156" s="61"/>
      <c r="G156" s="61"/>
      <c r="H156" s="61"/>
      <c r="I156" s="61"/>
      <c r="J156" s="86"/>
      <c r="K156" s="61"/>
      <c r="L156" s="61"/>
      <c r="M156" s="86"/>
      <c r="N156" s="61"/>
      <c r="O156" s="61"/>
      <c r="P156" s="62"/>
      <c r="Q156" s="61"/>
      <c r="R156" s="61"/>
      <c r="S156" s="61"/>
      <c r="T156" s="61"/>
      <c r="U156" s="61"/>
      <c r="V156" s="61"/>
      <c r="W156" s="61"/>
      <c r="X156" s="61"/>
      <c r="Y156" s="82"/>
      <c r="Z156" s="61"/>
      <c r="AA156" s="61"/>
      <c r="AB156" s="61"/>
      <c r="AC156" s="61"/>
      <c r="AD156" s="61"/>
      <c r="AE156" s="61"/>
      <c r="AF156" s="61"/>
      <c r="AG156" s="61"/>
      <c r="AH156" s="61"/>
      <c r="AI156" s="61"/>
      <c r="AJ156" s="61"/>
      <c r="AK156" s="61"/>
      <c r="AL156" s="61"/>
      <c r="AM156" s="59"/>
    </row>
    <row r="157" spans="1:39">
      <c r="A157" s="60"/>
      <c r="B157" s="84"/>
      <c r="C157" s="61"/>
      <c r="D157" s="62"/>
      <c r="E157" s="61"/>
      <c r="F157" s="61"/>
      <c r="G157" s="61"/>
      <c r="H157" s="61"/>
      <c r="I157" s="61"/>
      <c r="J157" s="86"/>
      <c r="K157" s="61"/>
      <c r="L157" s="61"/>
      <c r="M157" s="86"/>
      <c r="N157" s="61"/>
      <c r="O157" s="61"/>
      <c r="P157" s="62"/>
      <c r="Q157" s="61"/>
      <c r="R157" s="61"/>
      <c r="S157" s="61"/>
      <c r="T157" s="61"/>
      <c r="U157" s="61"/>
      <c r="V157" s="61"/>
      <c r="W157" s="61"/>
      <c r="X157" s="61"/>
      <c r="Y157" s="82"/>
      <c r="Z157" s="61"/>
      <c r="AA157" s="61"/>
      <c r="AB157" s="61"/>
      <c r="AC157" s="61"/>
      <c r="AD157" s="61"/>
      <c r="AE157" s="61"/>
      <c r="AF157" s="61"/>
      <c r="AG157" s="61"/>
      <c r="AH157" s="61"/>
      <c r="AI157" s="61"/>
      <c r="AJ157" s="61"/>
      <c r="AK157" s="61"/>
      <c r="AL157" s="61"/>
      <c r="AM157" s="59"/>
    </row>
    <row r="158" spans="1:39">
      <c r="A158" s="60"/>
      <c r="B158" s="84"/>
      <c r="C158" s="61"/>
      <c r="D158" s="62"/>
      <c r="E158" s="61"/>
      <c r="F158" s="61"/>
      <c r="G158" s="61"/>
      <c r="H158" s="61"/>
      <c r="I158" s="61"/>
      <c r="J158" s="86"/>
      <c r="K158" s="61"/>
      <c r="L158" s="61"/>
      <c r="M158" s="86"/>
      <c r="N158" s="61"/>
      <c r="O158" s="61"/>
      <c r="P158" s="62"/>
      <c r="Q158" s="61"/>
      <c r="R158" s="61"/>
      <c r="S158" s="61"/>
      <c r="T158" s="61"/>
      <c r="U158" s="61"/>
      <c r="V158" s="61"/>
      <c r="W158" s="61"/>
      <c r="X158" s="61"/>
      <c r="Y158" s="82"/>
      <c r="Z158" s="61"/>
      <c r="AA158" s="61"/>
      <c r="AB158" s="61"/>
      <c r="AC158" s="61"/>
      <c r="AD158" s="61"/>
      <c r="AE158" s="61"/>
      <c r="AF158" s="61"/>
      <c r="AG158" s="61"/>
      <c r="AH158" s="61"/>
      <c r="AI158" s="61"/>
      <c r="AJ158" s="61"/>
      <c r="AK158" s="61"/>
      <c r="AL158" s="61"/>
      <c r="AM158" s="59"/>
    </row>
    <row r="159" spans="1:39">
      <c r="A159" s="60"/>
      <c r="B159" s="84"/>
      <c r="C159" s="61"/>
      <c r="D159" s="62"/>
      <c r="E159" s="61"/>
      <c r="F159" s="61"/>
      <c r="G159" s="61"/>
      <c r="H159" s="61"/>
      <c r="I159" s="61"/>
      <c r="J159" s="86"/>
      <c r="K159" s="61"/>
      <c r="L159" s="61"/>
      <c r="M159" s="86"/>
      <c r="N159" s="61"/>
      <c r="O159" s="61"/>
      <c r="P159" s="62"/>
      <c r="Q159" s="61"/>
      <c r="R159" s="61"/>
      <c r="S159" s="61"/>
      <c r="T159" s="61"/>
      <c r="U159" s="61"/>
      <c r="V159" s="61"/>
      <c r="W159" s="61"/>
      <c r="X159" s="61"/>
      <c r="Y159" s="82"/>
      <c r="Z159" s="61"/>
      <c r="AA159" s="61"/>
      <c r="AB159" s="61"/>
      <c r="AC159" s="61"/>
      <c r="AD159" s="61"/>
      <c r="AE159" s="61"/>
      <c r="AF159" s="61"/>
      <c r="AG159" s="61"/>
      <c r="AH159" s="61"/>
      <c r="AI159" s="61"/>
      <c r="AJ159" s="61"/>
      <c r="AK159" s="61"/>
      <c r="AL159" s="61"/>
      <c r="AM159" s="59"/>
    </row>
    <row r="160" spans="1:39">
      <c r="A160" s="60"/>
      <c r="B160" s="84"/>
      <c r="C160" s="61"/>
      <c r="D160" s="62"/>
      <c r="E160" s="61"/>
      <c r="F160" s="61"/>
      <c r="G160" s="61"/>
      <c r="H160" s="61"/>
      <c r="I160" s="61"/>
      <c r="J160" s="86"/>
      <c r="K160" s="61"/>
      <c r="L160" s="61"/>
      <c r="M160" s="86"/>
      <c r="N160" s="61"/>
      <c r="O160" s="61"/>
      <c r="P160" s="62"/>
      <c r="Q160" s="61"/>
      <c r="R160" s="61"/>
      <c r="S160" s="61"/>
      <c r="T160" s="61"/>
      <c r="U160" s="61"/>
      <c r="V160" s="61"/>
      <c r="W160" s="61"/>
      <c r="X160" s="61"/>
      <c r="Y160" s="82"/>
      <c r="Z160" s="61"/>
      <c r="AA160" s="61"/>
      <c r="AB160" s="61"/>
      <c r="AC160" s="61"/>
      <c r="AD160" s="61"/>
      <c r="AE160" s="61"/>
      <c r="AF160" s="61"/>
      <c r="AG160" s="61"/>
      <c r="AH160" s="61"/>
      <c r="AI160" s="61"/>
      <c r="AJ160" s="61"/>
      <c r="AK160" s="61"/>
      <c r="AL160" s="61"/>
      <c r="AM160" s="59"/>
    </row>
    <row r="161" spans="1:39">
      <c r="A161" s="60"/>
      <c r="B161" s="84"/>
      <c r="C161" s="61"/>
      <c r="D161" s="62"/>
      <c r="E161" s="61"/>
      <c r="F161" s="61"/>
      <c r="G161" s="61"/>
      <c r="H161" s="61"/>
      <c r="I161" s="61"/>
      <c r="J161" s="86"/>
      <c r="K161" s="61"/>
      <c r="L161" s="61"/>
      <c r="M161" s="86"/>
      <c r="N161" s="61"/>
      <c r="O161" s="61"/>
      <c r="P161" s="62"/>
      <c r="Q161" s="61"/>
      <c r="R161" s="61"/>
      <c r="S161" s="61"/>
      <c r="T161" s="61"/>
      <c r="U161" s="61"/>
      <c r="V161" s="61"/>
      <c r="W161" s="61"/>
      <c r="X161" s="61"/>
      <c r="Y161" s="82"/>
      <c r="Z161" s="61"/>
      <c r="AA161" s="61"/>
      <c r="AB161" s="61"/>
      <c r="AC161" s="61"/>
      <c r="AD161" s="61"/>
      <c r="AE161" s="61"/>
      <c r="AF161" s="61"/>
      <c r="AG161" s="61"/>
      <c r="AH161" s="61"/>
      <c r="AI161" s="61"/>
      <c r="AJ161" s="61"/>
      <c r="AK161" s="61"/>
      <c r="AL161" s="61"/>
      <c r="AM161" s="59"/>
    </row>
    <row r="162" spans="1:39">
      <c r="A162" s="60"/>
      <c r="B162" s="84"/>
      <c r="C162" s="61"/>
      <c r="D162" s="62"/>
      <c r="E162" s="61"/>
      <c r="F162" s="61"/>
      <c r="G162" s="61"/>
      <c r="H162" s="61"/>
      <c r="I162" s="61"/>
      <c r="J162" s="86"/>
      <c r="K162" s="61"/>
      <c r="L162" s="61"/>
      <c r="M162" s="86"/>
      <c r="N162" s="61"/>
      <c r="O162" s="61"/>
      <c r="P162" s="62"/>
      <c r="Q162" s="61"/>
      <c r="R162" s="61"/>
      <c r="S162" s="61"/>
      <c r="T162" s="61"/>
      <c r="U162" s="61"/>
      <c r="V162" s="61"/>
      <c r="W162" s="61"/>
      <c r="X162" s="61"/>
      <c r="Y162" s="82"/>
      <c r="Z162" s="61"/>
      <c r="AA162" s="61"/>
      <c r="AB162" s="61"/>
      <c r="AC162" s="61"/>
      <c r="AD162" s="61"/>
      <c r="AE162" s="61"/>
      <c r="AF162" s="61"/>
      <c r="AG162" s="61"/>
      <c r="AH162" s="61"/>
      <c r="AI162" s="61"/>
      <c r="AJ162" s="61"/>
      <c r="AK162" s="61"/>
      <c r="AL162" s="61"/>
      <c r="AM162" s="59"/>
    </row>
    <row r="163" spans="1:39">
      <c r="A163" s="60"/>
      <c r="B163" s="84"/>
      <c r="C163" s="61"/>
      <c r="D163" s="62"/>
      <c r="E163" s="61"/>
      <c r="F163" s="61"/>
      <c r="G163" s="61"/>
      <c r="H163" s="61"/>
      <c r="I163" s="61"/>
      <c r="J163" s="86"/>
      <c r="K163" s="61"/>
      <c r="L163" s="61"/>
      <c r="M163" s="86"/>
      <c r="N163" s="61"/>
      <c r="O163" s="61"/>
      <c r="P163" s="62"/>
      <c r="Q163" s="61"/>
      <c r="R163" s="61"/>
      <c r="S163" s="61"/>
      <c r="T163" s="61"/>
      <c r="U163" s="61"/>
      <c r="V163" s="61"/>
      <c r="W163" s="61"/>
      <c r="X163" s="61"/>
      <c r="Y163" s="82"/>
      <c r="Z163" s="61"/>
      <c r="AA163" s="61"/>
      <c r="AB163" s="61"/>
      <c r="AC163" s="61"/>
      <c r="AD163" s="61"/>
      <c r="AE163" s="61"/>
      <c r="AF163" s="61"/>
      <c r="AG163" s="61"/>
      <c r="AH163" s="61"/>
      <c r="AI163" s="61"/>
      <c r="AJ163" s="61"/>
      <c r="AK163" s="61"/>
      <c r="AL163" s="61"/>
      <c r="AM163" s="59"/>
    </row>
    <row r="164" spans="1:39">
      <c r="A164" s="60"/>
      <c r="B164" s="84"/>
      <c r="C164" s="61"/>
      <c r="D164" s="62"/>
      <c r="E164" s="61"/>
      <c r="F164" s="61"/>
      <c r="G164" s="61"/>
      <c r="H164" s="61"/>
      <c r="I164" s="61"/>
      <c r="J164" s="86"/>
      <c r="K164" s="61"/>
      <c r="L164" s="61"/>
      <c r="M164" s="86"/>
      <c r="N164" s="61"/>
      <c r="O164" s="61"/>
      <c r="P164" s="62"/>
      <c r="Q164" s="61"/>
      <c r="R164" s="61"/>
      <c r="S164" s="61"/>
      <c r="T164" s="61"/>
      <c r="U164" s="61"/>
      <c r="V164" s="61"/>
      <c r="W164" s="61"/>
      <c r="X164" s="61"/>
      <c r="Y164" s="82"/>
      <c r="Z164" s="61"/>
      <c r="AA164" s="61"/>
      <c r="AB164" s="61"/>
      <c r="AC164" s="61"/>
      <c r="AD164" s="61"/>
      <c r="AE164" s="61"/>
      <c r="AF164" s="61"/>
      <c r="AG164" s="61"/>
      <c r="AH164" s="61"/>
      <c r="AI164" s="61"/>
      <c r="AJ164" s="61"/>
      <c r="AK164" s="61"/>
      <c r="AL164" s="61"/>
      <c r="AM164" s="59"/>
    </row>
    <row r="165" spans="1:39">
      <c r="A165" s="60"/>
      <c r="B165" s="84"/>
      <c r="C165" s="61"/>
      <c r="D165" s="62"/>
      <c r="E165" s="61"/>
      <c r="F165" s="61"/>
      <c r="G165" s="61"/>
      <c r="H165" s="61"/>
      <c r="I165" s="61"/>
      <c r="J165" s="86"/>
      <c r="K165" s="61"/>
      <c r="L165" s="61"/>
      <c r="M165" s="86"/>
      <c r="N165" s="61"/>
      <c r="O165" s="61"/>
      <c r="P165" s="62"/>
      <c r="Q165" s="61"/>
      <c r="R165" s="61"/>
      <c r="S165" s="61"/>
      <c r="T165" s="61"/>
      <c r="U165" s="61"/>
      <c r="V165" s="61"/>
      <c r="W165" s="61"/>
      <c r="X165" s="61"/>
      <c r="Y165" s="82"/>
      <c r="Z165" s="61"/>
      <c r="AA165" s="61"/>
      <c r="AB165" s="61"/>
      <c r="AC165" s="61"/>
      <c r="AD165" s="61"/>
      <c r="AE165" s="61"/>
      <c r="AF165" s="61"/>
      <c r="AG165" s="61"/>
      <c r="AH165" s="61"/>
      <c r="AI165" s="61"/>
      <c r="AJ165" s="61"/>
      <c r="AK165" s="61"/>
      <c r="AL165" s="61"/>
      <c r="AM165" s="59"/>
    </row>
    <row r="166" spans="1:39">
      <c r="A166" s="60"/>
      <c r="B166" s="84"/>
      <c r="C166" s="61"/>
      <c r="D166" s="62"/>
      <c r="E166" s="61"/>
      <c r="F166" s="61"/>
      <c r="G166" s="61"/>
      <c r="H166" s="61"/>
      <c r="I166" s="61"/>
      <c r="J166" s="86"/>
      <c r="K166" s="61"/>
      <c r="L166" s="61"/>
      <c r="M166" s="86"/>
      <c r="N166" s="61"/>
      <c r="O166" s="61"/>
      <c r="P166" s="62"/>
      <c r="Q166" s="61"/>
      <c r="R166" s="61"/>
      <c r="S166" s="61"/>
      <c r="T166" s="61"/>
      <c r="U166" s="61"/>
      <c r="V166" s="61"/>
      <c r="W166" s="61"/>
      <c r="X166" s="61"/>
      <c r="Y166" s="82"/>
      <c r="Z166" s="61"/>
      <c r="AA166" s="61"/>
      <c r="AB166" s="61"/>
      <c r="AC166" s="61"/>
      <c r="AD166" s="61"/>
      <c r="AE166" s="61"/>
      <c r="AF166" s="61"/>
      <c r="AG166" s="61"/>
      <c r="AH166" s="61"/>
      <c r="AI166" s="61"/>
      <c r="AJ166" s="61"/>
      <c r="AK166" s="61"/>
      <c r="AL166" s="61"/>
      <c r="AM166" s="59"/>
    </row>
    <row r="167" spans="1:39">
      <c r="A167" s="60"/>
      <c r="B167" s="84"/>
      <c r="C167" s="61"/>
      <c r="D167" s="62"/>
      <c r="E167" s="61"/>
      <c r="F167" s="61"/>
      <c r="G167" s="61"/>
      <c r="H167" s="61"/>
      <c r="I167" s="61"/>
      <c r="J167" s="86"/>
      <c r="K167" s="61"/>
      <c r="L167" s="61"/>
      <c r="M167" s="86"/>
      <c r="N167" s="61"/>
      <c r="O167" s="61"/>
      <c r="P167" s="62"/>
      <c r="Q167" s="61"/>
      <c r="R167" s="61"/>
      <c r="S167" s="61"/>
      <c r="T167" s="61"/>
      <c r="U167" s="61"/>
      <c r="V167" s="61"/>
      <c r="W167" s="61"/>
      <c r="X167" s="61"/>
      <c r="Y167" s="82"/>
      <c r="Z167" s="61"/>
      <c r="AA167" s="61"/>
      <c r="AB167" s="61"/>
      <c r="AC167" s="61"/>
      <c r="AD167" s="61"/>
      <c r="AE167" s="61"/>
      <c r="AF167" s="61"/>
      <c r="AG167" s="61"/>
      <c r="AH167" s="61"/>
      <c r="AI167" s="61"/>
      <c r="AJ167" s="61"/>
      <c r="AK167" s="61"/>
      <c r="AL167" s="61"/>
      <c r="AM167" s="59"/>
    </row>
    <row r="168" spans="1:39">
      <c r="A168" s="60"/>
      <c r="B168" s="84"/>
      <c r="C168" s="61"/>
      <c r="D168" s="62"/>
      <c r="E168" s="61"/>
      <c r="F168" s="61"/>
      <c r="G168" s="61"/>
      <c r="H168" s="61"/>
      <c r="I168" s="61"/>
      <c r="J168" s="86"/>
      <c r="K168" s="61"/>
      <c r="L168" s="61"/>
      <c r="M168" s="86"/>
      <c r="N168" s="61"/>
      <c r="O168" s="61"/>
      <c r="P168" s="62"/>
      <c r="Q168" s="61"/>
      <c r="R168" s="61"/>
      <c r="S168" s="61"/>
      <c r="T168" s="61"/>
      <c r="U168" s="61"/>
      <c r="V168" s="61"/>
      <c r="W168" s="61"/>
      <c r="X168" s="61"/>
      <c r="Y168" s="82"/>
      <c r="Z168" s="61"/>
      <c r="AA168" s="61"/>
      <c r="AB168" s="61"/>
      <c r="AC168" s="61"/>
      <c r="AD168" s="61"/>
      <c r="AE168" s="61"/>
      <c r="AF168" s="61"/>
      <c r="AG168" s="61"/>
      <c r="AH168" s="61"/>
      <c r="AI168" s="61"/>
      <c r="AJ168" s="61"/>
      <c r="AK168" s="61"/>
      <c r="AL168" s="61"/>
      <c r="AM168" s="59"/>
    </row>
    <row r="169" spans="1:39">
      <c r="A169" s="60"/>
      <c r="B169" s="84"/>
      <c r="C169" s="61"/>
      <c r="D169" s="62"/>
      <c r="E169" s="61"/>
      <c r="F169" s="61"/>
      <c r="G169" s="61"/>
      <c r="H169" s="61"/>
      <c r="I169" s="61"/>
      <c r="J169" s="86"/>
      <c r="K169" s="61"/>
      <c r="L169" s="61"/>
      <c r="M169" s="86"/>
      <c r="N169" s="61"/>
      <c r="O169" s="61"/>
      <c r="P169" s="62"/>
      <c r="Q169" s="61"/>
      <c r="R169" s="61"/>
      <c r="S169" s="61"/>
      <c r="T169" s="61"/>
      <c r="U169" s="61"/>
      <c r="V169" s="61"/>
      <c r="W169" s="61"/>
      <c r="X169" s="61"/>
      <c r="Y169" s="82"/>
      <c r="Z169" s="61"/>
      <c r="AA169" s="61"/>
      <c r="AB169" s="61"/>
      <c r="AC169" s="61"/>
      <c r="AD169" s="61"/>
      <c r="AE169" s="61"/>
      <c r="AF169" s="61"/>
      <c r="AG169" s="61"/>
      <c r="AH169" s="61"/>
      <c r="AI169" s="61"/>
      <c r="AJ169" s="61"/>
      <c r="AK169" s="61"/>
      <c r="AL169" s="61"/>
      <c r="AM169" s="59"/>
    </row>
    <row r="170" spans="1:39">
      <c r="A170" s="60"/>
      <c r="B170" s="84"/>
      <c r="C170" s="61"/>
      <c r="D170" s="62"/>
      <c r="E170" s="61"/>
      <c r="F170" s="61"/>
      <c r="G170" s="61"/>
      <c r="H170" s="61"/>
      <c r="I170" s="61"/>
      <c r="J170" s="86"/>
      <c r="K170" s="61"/>
      <c r="L170" s="61"/>
      <c r="M170" s="86"/>
      <c r="N170" s="61"/>
      <c r="O170" s="61"/>
      <c r="P170" s="62"/>
      <c r="Q170" s="61"/>
      <c r="R170" s="61"/>
      <c r="S170" s="61"/>
      <c r="T170" s="61"/>
      <c r="U170" s="61"/>
      <c r="V170" s="61"/>
      <c r="W170" s="61"/>
      <c r="X170" s="61"/>
      <c r="Y170" s="82"/>
      <c r="Z170" s="61"/>
      <c r="AA170" s="61"/>
      <c r="AB170" s="61"/>
      <c r="AC170" s="61"/>
      <c r="AD170" s="61"/>
      <c r="AE170" s="61"/>
      <c r="AF170" s="61"/>
      <c r="AG170" s="61"/>
      <c r="AH170" s="61"/>
      <c r="AI170" s="61"/>
      <c r="AJ170" s="61"/>
      <c r="AK170" s="61"/>
      <c r="AL170" s="61"/>
      <c r="AM170" s="59"/>
    </row>
    <row r="171" spans="1:39">
      <c r="A171" s="60"/>
      <c r="B171" s="84"/>
      <c r="C171" s="61"/>
      <c r="D171" s="62"/>
      <c r="E171" s="61"/>
      <c r="F171" s="61"/>
      <c r="G171" s="61"/>
      <c r="H171" s="61"/>
      <c r="I171" s="61"/>
      <c r="J171" s="86"/>
      <c r="K171" s="61"/>
      <c r="L171" s="61"/>
      <c r="M171" s="86"/>
      <c r="N171" s="61"/>
      <c r="O171" s="61"/>
      <c r="P171" s="62"/>
      <c r="Q171" s="61"/>
      <c r="R171" s="61"/>
      <c r="S171" s="61"/>
      <c r="T171" s="61"/>
      <c r="U171" s="61"/>
      <c r="V171" s="61"/>
      <c r="W171" s="61"/>
      <c r="X171" s="61"/>
      <c r="Y171" s="82"/>
      <c r="Z171" s="61"/>
      <c r="AA171" s="61"/>
      <c r="AB171" s="61"/>
      <c r="AC171" s="61"/>
      <c r="AD171" s="61"/>
      <c r="AE171" s="61"/>
      <c r="AF171" s="61"/>
      <c r="AG171" s="61"/>
      <c r="AH171" s="61"/>
      <c r="AI171" s="61"/>
      <c r="AJ171" s="61"/>
      <c r="AK171" s="61"/>
      <c r="AL171" s="61"/>
      <c r="AM171" s="59"/>
    </row>
    <row r="172" spans="1:39">
      <c r="A172" s="60"/>
      <c r="B172" s="84"/>
      <c r="C172" s="61"/>
      <c r="D172" s="62"/>
      <c r="E172" s="61"/>
      <c r="F172" s="61"/>
      <c r="G172" s="61"/>
      <c r="H172" s="61"/>
      <c r="I172" s="61"/>
      <c r="J172" s="86"/>
      <c r="K172" s="61"/>
      <c r="L172" s="61"/>
      <c r="M172" s="86"/>
      <c r="N172" s="61"/>
      <c r="O172" s="61"/>
      <c r="P172" s="62"/>
      <c r="Q172" s="61"/>
      <c r="R172" s="61"/>
      <c r="S172" s="61"/>
      <c r="T172" s="61"/>
      <c r="U172" s="61"/>
      <c r="V172" s="61"/>
      <c r="W172" s="61"/>
      <c r="X172" s="61"/>
      <c r="Y172" s="82"/>
      <c r="Z172" s="61"/>
      <c r="AA172" s="61"/>
      <c r="AB172" s="61"/>
      <c r="AC172" s="61"/>
      <c r="AD172" s="61"/>
      <c r="AE172" s="61"/>
      <c r="AF172" s="61"/>
      <c r="AG172" s="61"/>
      <c r="AH172" s="61"/>
      <c r="AI172" s="61"/>
      <c r="AJ172" s="61"/>
      <c r="AK172" s="61"/>
      <c r="AL172" s="61"/>
      <c r="AM172" s="59"/>
    </row>
    <row r="173" spans="1:39">
      <c r="A173" s="60"/>
      <c r="B173" s="84"/>
      <c r="C173" s="61"/>
      <c r="D173" s="62"/>
      <c r="E173" s="61"/>
      <c r="F173" s="61"/>
      <c r="G173" s="61"/>
      <c r="H173" s="61"/>
      <c r="I173" s="61"/>
      <c r="J173" s="86"/>
      <c r="K173" s="61"/>
      <c r="L173" s="61"/>
      <c r="M173" s="86"/>
      <c r="N173" s="61"/>
      <c r="O173" s="61"/>
      <c r="P173" s="62"/>
      <c r="Q173" s="61"/>
      <c r="R173" s="61"/>
      <c r="S173" s="61"/>
      <c r="T173" s="61"/>
      <c r="U173" s="61"/>
      <c r="V173" s="61"/>
      <c r="W173" s="61"/>
      <c r="X173" s="61"/>
      <c r="Y173" s="82"/>
      <c r="Z173" s="61"/>
      <c r="AA173" s="61"/>
      <c r="AB173" s="61"/>
      <c r="AC173" s="61"/>
      <c r="AD173" s="61"/>
      <c r="AE173" s="61"/>
      <c r="AF173" s="61"/>
      <c r="AG173" s="61"/>
      <c r="AH173" s="61"/>
      <c r="AI173" s="61"/>
      <c r="AJ173" s="61"/>
      <c r="AK173" s="61"/>
      <c r="AL173" s="61"/>
      <c r="AM173" s="59"/>
    </row>
    <row r="174" spans="1:39">
      <c r="A174" s="60"/>
      <c r="B174" s="84"/>
      <c r="C174" s="61"/>
      <c r="D174" s="62"/>
      <c r="E174" s="61"/>
      <c r="F174" s="61"/>
      <c r="G174" s="61"/>
      <c r="H174" s="61"/>
      <c r="I174" s="61"/>
      <c r="J174" s="86"/>
      <c r="K174" s="61"/>
      <c r="L174" s="61"/>
      <c r="M174" s="86"/>
      <c r="N174" s="61"/>
      <c r="O174" s="61"/>
      <c r="P174" s="62"/>
      <c r="Q174" s="61"/>
      <c r="R174" s="61"/>
      <c r="S174" s="61"/>
      <c r="T174" s="61"/>
      <c r="U174" s="61"/>
      <c r="V174" s="61"/>
      <c r="W174" s="61"/>
      <c r="X174" s="61"/>
      <c r="Y174" s="82"/>
      <c r="Z174" s="61"/>
      <c r="AA174" s="61"/>
      <c r="AB174" s="61"/>
      <c r="AC174" s="61"/>
      <c r="AD174" s="61"/>
      <c r="AE174" s="61"/>
      <c r="AF174" s="61"/>
      <c r="AG174" s="61"/>
      <c r="AH174" s="61"/>
      <c r="AI174" s="61"/>
      <c r="AJ174" s="61"/>
      <c r="AK174" s="61"/>
      <c r="AL174" s="61"/>
      <c r="AM174" s="59"/>
    </row>
    <row r="175" spans="1:39">
      <c r="A175" s="60"/>
      <c r="B175" s="84"/>
      <c r="C175" s="61"/>
      <c r="D175" s="62"/>
      <c r="E175" s="61"/>
      <c r="F175" s="61"/>
      <c r="G175" s="61"/>
      <c r="H175" s="61"/>
      <c r="I175" s="61"/>
      <c r="J175" s="86"/>
      <c r="K175" s="61"/>
      <c r="L175" s="61"/>
      <c r="M175" s="86"/>
      <c r="N175" s="61"/>
      <c r="O175" s="61"/>
      <c r="P175" s="62"/>
      <c r="Q175" s="61"/>
      <c r="R175" s="61"/>
      <c r="S175" s="61"/>
      <c r="T175" s="61"/>
      <c r="U175" s="61"/>
      <c r="V175" s="61"/>
      <c r="W175" s="61"/>
      <c r="X175" s="61"/>
      <c r="Y175" s="82"/>
      <c r="Z175" s="61"/>
      <c r="AA175" s="61"/>
      <c r="AB175" s="61"/>
      <c r="AC175" s="61"/>
      <c r="AD175" s="61"/>
      <c r="AE175" s="61"/>
      <c r="AF175" s="61"/>
      <c r="AG175" s="61"/>
      <c r="AH175" s="61"/>
      <c r="AI175" s="61"/>
      <c r="AJ175" s="61"/>
      <c r="AK175" s="61"/>
      <c r="AL175" s="61"/>
      <c r="AM175" s="59"/>
    </row>
    <row r="176" spans="1:39">
      <c r="A176" s="60"/>
      <c r="B176" s="84"/>
      <c r="C176" s="61"/>
      <c r="D176" s="62"/>
      <c r="E176" s="61"/>
      <c r="F176" s="61"/>
      <c r="G176" s="61"/>
      <c r="H176" s="61"/>
      <c r="I176" s="61"/>
      <c r="J176" s="86"/>
      <c r="K176" s="61"/>
      <c r="L176" s="61"/>
      <c r="M176" s="86"/>
      <c r="N176" s="61"/>
      <c r="O176" s="61"/>
      <c r="P176" s="62"/>
      <c r="Q176" s="61"/>
      <c r="R176" s="61"/>
      <c r="S176" s="61"/>
      <c r="T176" s="61"/>
      <c r="U176" s="61"/>
      <c r="V176" s="61"/>
      <c r="W176" s="61"/>
      <c r="X176" s="61"/>
      <c r="Y176" s="82"/>
      <c r="Z176" s="61"/>
      <c r="AA176" s="61"/>
      <c r="AB176" s="61"/>
      <c r="AC176" s="61"/>
      <c r="AD176" s="61"/>
      <c r="AE176" s="61"/>
      <c r="AF176" s="61"/>
      <c r="AG176" s="61"/>
      <c r="AH176" s="61"/>
      <c r="AI176" s="61"/>
      <c r="AJ176" s="61"/>
      <c r="AK176" s="61"/>
      <c r="AL176" s="61"/>
      <c r="AM176" s="59"/>
    </row>
    <row r="177" spans="1:39">
      <c r="A177" s="60"/>
      <c r="B177" s="84"/>
      <c r="C177" s="61"/>
      <c r="D177" s="62"/>
      <c r="E177" s="61"/>
      <c r="F177" s="61"/>
      <c r="G177" s="61"/>
      <c r="H177" s="61"/>
      <c r="I177" s="61"/>
      <c r="J177" s="86"/>
      <c r="K177" s="61"/>
      <c r="L177" s="61"/>
      <c r="M177" s="86"/>
      <c r="N177" s="61"/>
      <c r="O177" s="61"/>
      <c r="P177" s="62"/>
      <c r="Q177" s="61"/>
      <c r="R177" s="61"/>
      <c r="S177" s="61"/>
      <c r="T177" s="61"/>
      <c r="U177" s="61"/>
      <c r="V177" s="61"/>
      <c r="W177" s="61"/>
      <c r="X177" s="61"/>
      <c r="Y177" s="82"/>
      <c r="Z177" s="61"/>
      <c r="AA177" s="61"/>
      <c r="AB177" s="61"/>
      <c r="AC177" s="61"/>
      <c r="AD177" s="61"/>
      <c r="AE177" s="61"/>
      <c r="AF177" s="61"/>
      <c r="AG177" s="61"/>
      <c r="AH177" s="61"/>
      <c r="AI177" s="61"/>
      <c r="AJ177" s="61"/>
      <c r="AK177" s="61"/>
      <c r="AL177" s="61"/>
      <c r="AM177" s="59"/>
    </row>
    <row r="178" spans="1:39">
      <c r="A178" s="60"/>
      <c r="B178" s="84"/>
      <c r="C178" s="61"/>
      <c r="D178" s="62"/>
      <c r="E178" s="61"/>
      <c r="F178" s="61"/>
      <c r="G178" s="61"/>
      <c r="H178" s="61"/>
      <c r="I178" s="61"/>
      <c r="J178" s="86"/>
      <c r="K178" s="61"/>
      <c r="L178" s="61"/>
      <c r="M178" s="86"/>
      <c r="N178" s="61"/>
      <c r="O178" s="61"/>
      <c r="P178" s="62"/>
      <c r="Q178" s="61"/>
      <c r="R178" s="61"/>
      <c r="S178" s="61"/>
      <c r="T178" s="61"/>
      <c r="U178" s="61"/>
      <c r="V178" s="61"/>
      <c r="W178" s="61"/>
      <c r="X178" s="61"/>
      <c r="Y178" s="82"/>
      <c r="Z178" s="61"/>
      <c r="AA178" s="61"/>
      <c r="AB178" s="61"/>
      <c r="AC178" s="61"/>
      <c r="AD178" s="61"/>
      <c r="AE178" s="61"/>
      <c r="AF178" s="61"/>
      <c r="AG178" s="61"/>
      <c r="AH178" s="61"/>
      <c r="AI178" s="61"/>
      <c r="AJ178" s="61"/>
      <c r="AK178" s="61"/>
      <c r="AL178" s="61"/>
      <c r="AM178" s="59"/>
    </row>
    <row r="179" spans="1:39">
      <c r="A179" s="60"/>
      <c r="B179" s="84"/>
      <c r="C179" s="61"/>
      <c r="D179" s="62"/>
      <c r="E179" s="61"/>
      <c r="F179" s="61"/>
      <c r="G179" s="61"/>
      <c r="H179" s="61"/>
      <c r="I179" s="61"/>
      <c r="J179" s="86"/>
      <c r="K179" s="61"/>
      <c r="L179" s="61"/>
      <c r="M179" s="86"/>
      <c r="N179" s="61"/>
      <c r="O179" s="61"/>
      <c r="P179" s="62"/>
      <c r="Q179" s="61"/>
      <c r="R179" s="61"/>
      <c r="S179" s="61"/>
      <c r="T179" s="61"/>
      <c r="U179" s="61"/>
      <c r="V179" s="61"/>
      <c r="W179" s="61"/>
      <c r="X179" s="61"/>
      <c r="Y179" s="82"/>
      <c r="Z179" s="61"/>
      <c r="AA179" s="61"/>
      <c r="AB179" s="61"/>
      <c r="AC179" s="61"/>
      <c r="AD179" s="61"/>
      <c r="AE179" s="61"/>
      <c r="AF179" s="61"/>
      <c r="AG179" s="61"/>
      <c r="AH179" s="61"/>
      <c r="AI179" s="61"/>
      <c r="AJ179" s="61"/>
      <c r="AK179" s="61"/>
      <c r="AL179" s="61"/>
      <c r="AM179" s="59"/>
    </row>
    <row r="180" spans="1:39">
      <c r="A180" s="60"/>
      <c r="B180" s="84"/>
      <c r="C180" s="61"/>
      <c r="D180" s="62"/>
      <c r="E180" s="61"/>
      <c r="F180" s="61"/>
      <c r="G180" s="61"/>
      <c r="H180" s="61"/>
      <c r="I180" s="61"/>
      <c r="J180" s="86"/>
      <c r="K180" s="61"/>
      <c r="L180" s="61"/>
      <c r="M180" s="86"/>
      <c r="N180" s="61"/>
      <c r="O180" s="61"/>
      <c r="P180" s="62"/>
      <c r="Q180" s="61"/>
      <c r="R180" s="61"/>
      <c r="S180" s="61"/>
      <c r="T180" s="61"/>
      <c r="U180" s="61"/>
      <c r="V180" s="61"/>
      <c r="W180" s="61"/>
      <c r="X180" s="61"/>
      <c r="Y180" s="82"/>
      <c r="Z180" s="61"/>
      <c r="AA180" s="61"/>
      <c r="AB180" s="61"/>
      <c r="AC180" s="61"/>
      <c r="AD180" s="61"/>
      <c r="AE180" s="61"/>
      <c r="AF180" s="61"/>
      <c r="AG180" s="61"/>
      <c r="AH180" s="61"/>
      <c r="AI180" s="61"/>
      <c r="AJ180" s="61"/>
      <c r="AK180" s="61"/>
      <c r="AL180" s="61"/>
      <c r="AM180" s="59"/>
    </row>
    <row r="181" spans="1:39">
      <c r="A181" s="60"/>
      <c r="B181" s="84"/>
      <c r="C181" s="61"/>
      <c r="D181" s="62"/>
      <c r="E181" s="61"/>
      <c r="F181" s="61"/>
      <c r="G181" s="61"/>
      <c r="H181" s="61"/>
      <c r="I181" s="61"/>
      <c r="J181" s="86"/>
      <c r="K181" s="61"/>
      <c r="L181" s="61"/>
      <c r="M181" s="86"/>
      <c r="N181" s="61"/>
      <c r="O181" s="61"/>
      <c r="P181" s="62"/>
      <c r="Q181" s="61"/>
      <c r="R181" s="61"/>
      <c r="S181" s="61"/>
      <c r="T181" s="61"/>
      <c r="U181" s="61"/>
      <c r="V181" s="61"/>
      <c r="W181" s="61"/>
      <c r="X181" s="61"/>
      <c r="Y181" s="82"/>
      <c r="Z181" s="61"/>
      <c r="AA181" s="61"/>
      <c r="AB181" s="61"/>
      <c r="AC181" s="61"/>
      <c r="AD181" s="61"/>
      <c r="AE181" s="61"/>
      <c r="AF181" s="61"/>
      <c r="AG181" s="61"/>
      <c r="AH181" s="61"/>
      <c r="AI181" s="61"/>
      <c r="AJ181" s="61"/>
      <c r="AK181" s="61"/>
      <c r="AL181" s="61"/>
      <c r="AM181" s="59"/>
    </row>
    <row r="182" spans="1:39">
      <c r="A182" s="60"/>
      <c r="B182" s="84"/>
      <c r="C182" s="61"/>
      <c r="D182" s="62"/>
      <c r="E182" s="61"/>
      <c r="F182" s="61"/>
      <c r="G182" s="61"/>
      <c r="H182" s="61"/>
      <c r="I182" s="61"/>
      <c r="J182" s="86"/>
      <c r="K182" s="61"/>
      <c r="L182" s="61"/>
      <c r="M182" s="86"/>
      <c r="N182" s="61"/>
      <c r="O182" s="61"/>
      <c r="P182" s="62"/>
      <c r="Q182" s="61"/>
      <c r="R182" s="61"/>
      <c r="S182" s="61"/>
      <c r="T182" s="61"/>
      <c r="U182" s="61"/>
      <c r="V182" s="61"/>
      <c r="W182" s="61"/>
      <c r="X182" s="61"/>
      <c r="Y182" s="82"/>
      <c r="Z182" s="61"/>
      <c r="AA182" s="61"/>
      <c r="AB182" s="61"/>
      <c r="AC182" s="61"/>
      <c r="AD182" s="61"/>
      <c r="AE182" s="61"/>
      <c r="AF182" s="61"/>
      <c r="AG182" s="61"/>
      <c r="AH182" s="61"/>
      <c r="AI182" s="61"/>
      <c r="AJ182" s="61"/>
      <c r="AK182" s="61"/>
      <c r="AL182" s="61"/>
      <c r="AM182" s="59"/>
    </row>
    <row r="183" spans="1:39">
      <c r="A183" s="60"/>
      <c r="B183" s="84"/>
      <c r="C183" s="61"/>
      <c r="D183" s="62"/>
      <c r="E183" s="61"/>
      <c r="F183" s="61"/>
      <c r="G183" s="61"/>
      <c r="H183" s="61"/>
      <c r="I183" s="61"/>
      <c r="J183" s="86"/>
      <c r="K183" s="61"/>
      <c r="L183" s="61"/>
      <c r="M183" s="86"/>
      <c r="N183" s="61"/>
      <c r="O183" s="61"/>
      <c r="P183" s="62"/>
      <c r="Q183" s="61"/>
      <c r="R183" s="61"/>
      <c r="S183" s="61"/>
      <c r="T183" s="61"/>
      <c r="U183" s="61"/>
      <c r="V183" s="61"/>
      <c r="W183" s="61"/>
      <c r="X183" s="61"/>
      <c r="Y183" s="82"/>
      <c r="Z183" s="61"/>
      <c r="AA183" s="61"/>
      <c r="AB183" s="61"/>
      <c r="AC183" s="61"/>
      <c r="AD183" s="61"/>
      <c r="AE183" s="61"/>
      <c r="AF183" s="61"/>
      <c r="AG183" s="61"/>
      <c r="AH183" s="61"/>
      <c r="AI183" s="61"/>
      <c r="AJ183" s="61"/>
      <c r="AK183" s="61"/>
      <c r="AL183" s="61"/>
      <c r="AM183" s="59"/>
    </row>
    <row r="184" spans="1:39">
      <c r="A184" s="60"/>
      <c r="B184" s="84"/>
      <c r="C184" s="61"/>
      <c r="D184" s="62"/>
      <c r="E184" s="61"/>
      <c r="F184" s="61"/>
      <c r="G184" s="61"/>
      <c r="H184" s="61"/>
      <c r="I184" s="61"/>
      <c r="J184" s="86"/>
      <c r="K184" s="61"/>
      <c r="L184" s="61"/>
      <c r="M184" s="86"/>
      <c r="N184" s="61"/>
      <c r="O184" s="61"/>
      <c r="P184" s="62"/>
      <c r="Q184" s="61"/>
      <c r="R184" s="61"/>
      <c r="S184" s="61"/>
      <c r="T184" s="61"/>
      <c r="U184" s="61"/>
      <c r="V184" s="61"/>
      <c r="W184" s="61"/>
      <c r="X184" s="61"/>
      <c r="Y184" s="82"/>
      <c r="Z184" s="61"/>
      <c r="AA184" s="61"/>
      <c r="AB184" s="61"/>
      <c r="AC184" s="61"/>
      <c r="AD184" s="61"/>
      <c r="AE184" s="61"/>
      <c r="AF184" s="61"/>
      <c r="AG184" s="61"/>
      <c r="AH184" s="61"/>
      <c r="AI184" s="61"/>
      <c r="AJ184" s="61"/>
      <c r="AK184" s="61"/>
      <c r="AL184" s="61"/>
      <c r="AM184" s="59"/>
    </row>
    <row r="185" spans="1:39">
      <c r="A185" s="60"/>
      <c r="B185" s="84"/>
      <c r="C185" s="61"/>
      <c r="D185" s="62"/>
      <c r="E185" s="61"/>
      <c r="F185" s="61"/>
      <c r="G185" s="61"/>
      <c r="H185" s="61"/>
      <c r="I185" s="61"/>
      <c r="J185" s="86"/>
      <c r="K185" s="61"/>
      <c r="L185" s="61"/>
      <c r="M185" s="86"/>
      <c r="N185" s="61"/>
      <c r="O185" s="61"/>
      <c r="P185" s="62"/>
      <c r="Q185" s="61"/>
      <c r="R185" s="61"/>
      <c r="S185" s="61"/>
      <c r="T185" s="61"/>
      <c r="U185" s="61"/>
      <c r="V185" s="61"/>
      <c r="W185" s="61"/>
      <c r="X185" s="61"/>
      <c r="Y185" s="82"/>
      <c r="Z185" s="61"/>
      <c r="AA185" s="61"/>
      <c r="AB185" s="61"/>
      <c r="AC185" s="61"/>
      <c r="AD185" s="61"/>
      <c r="AE185" s="61"/>
      <c r="AF185" s="61"/>
      <c r="AG185" s="61"/>
      <c r="AH185" s="61"/>
      <c r="AI185" s="61"/>
      <c r="AJ185" s="61"/>
      <c r="AK185" s="61"/>
      <c r="AL185" s="61"/>
      <c r="AM185" s="59"/>
    </row>
    <row r="186" spans="1:39">
      <c r="A186" s="60"/>
      <c r="B186" s="84"/>
      <c r="C186" s="61"/>
      <c r="D186" s="62"/>
      <c r="E186" s="61"/>
      <c r="F186" s="61"/>
      <c r="G186" s="61"/>
      <c r="H186" s="61"/>
      <c r="I186" s="61"/>
      <c r="J186" s="86"/>
      <c r="K186" s="61"/>
      <c r="L186" s="61"/>
      <c r="M186" s="86"/>
      <c r="N186" s="61"/>
      <c r="O186" s="61"/>
      <c r="P186" s="62"/>
      <c r="Q186" s="61"/>
      <c r="R186" s="61"/>
      <c r="S186" s="61"/>
      <c r="T186" s="61"/>
      <c r="U186" s="61"/>
      <c r="V186" s="61"/>
      <c r="W186" s="61"/>
      <c r="X186" s="61"/>
      <c r="Y186" s="82"/>
      <c r="Z186" s="61"/>
      <c r="AA186" s="61"/>
      <c r="AB186" s="61"/>
      <c r="AC186" s="61"/>
      <c r="AD186" s="61"/>
      <c r="AE186" s="61"/>
      <c r="AF186" s="61"/>
      <c r="AG186" s="61"/>
      <c r="AH186" s="61"/>
      <c r="AI186" s="61"/>
      <c r="AJ186" s="61"/>
      <c r="AK186" s="61"/>
      <c r="AL186" s="61"/>
      <c r="AM186" s="59"/>
    </row>
    <row r="187" spans="1:39">
      <c r="A187" s="60"/>
      <c r="B187" s="84"/>
      <c r="C187" s="61"/>
      <c r="D187" s="62"/>
      <c r="E187" s="61"/>
      <c r="F187" s="61"/>
      <c r="G187" s="61"/>
      <c r="H187" s="61"/>
      <c r="I187" s="61"/>
      <c r="J187" s="86"/>
      <c r="K187" s="61"/>
      <c r="L187" s="61"/>
      <c r="M187" s="86"/>
      <c r="N187" s="61"/>
      <c r="O187" s="61"/>
      <c r="P187" s="62"/>
      <c r="Q187" s="61"/>
      <c r="R187" s="61"/>
      <c r="S187" s="61"/>
      <c r="T187" s="61"/>
      <c r="U187" s="61"/>
      <c r="V187" s="61"/>
      <c r="W187" s="61"/>
      <c r="X187" s="61"/>
      <c r="Y187" s="82"/>
      <c r="Z187" s="61"/>
      <c r="AA187" s="61"/>
      <c r="AB187" s="61"/>
      <c r="AC187" s="61"/>
      <c r="AD187" s="61"/>
      <c r="AE187" s="61"/>
      <c r="AF187" s="61"/>
      <c r="AG187" s="61"/>
      <c r="AH187" s="61"/>
      <c r="AI187" s="61"/>
      <c r="AJ187" s="61"/>
      <c r="AK187" s="61"/>
      <c r="AL187" s="61"/>
      <c r="AM187" s="59"/>
    </row>
    <row r="188" spans="1:39">
      <c r="A188" s="60"/>
      <c r="B188" s="84"/>
      <c r="C188" s="61"/>
      <c r="D188" s="62"/>
      <c r="E188" s="61"/>
      <c r="F188" s="61"/>
      <c r="G188" s="61"/>
      <c r="H188" s="61"/>
      <c r="I188" s="61"/>
      <c r="J188" s="86"/>
      <c r="K188" s="61"/>
      <c r="L188" s="61"/>
      <c r="M188" s="86"/>
      <c r="N188" s="61"/>
      <c r="O188" s="61"/>
      <c r="P188" s="62"/>
      <c r="Q188" s="61"/>
      <c r="R188" s="61"/>
      <c r="S188" s="61"/>
      <c r="T188" s="61"/>
      <c r="U188" s="61"/>
      <c r="V188" s="61"/>
      <c r="W188" s="61"/>
      <c r="X188" s="61"/>
      <c r="Y188" s="82"/>
      <c r="Z188" s="61"/>
      <c r="AA188" s="61"/>
      <c r="AB188" s="61"/>
      <c r="AC188" s="61"/>
      <c r="AD188" s="61"/>
      <c r="AE188" s="61"/>
      <c r="AF188" s="61"/>
      <c r="AG188" s="61"/>
      <c r="AH188" s="61"/>
      <c r="AI188" s="61"/>
      <c r="AJ188" s="61"/>
      <c r="AK188" s="61"/>
      <c r="AL188" s="61"/>
      <c r="AM188" s="59"/>
    </row>
    <row r="189" spans="1:39">
      <c r="A189" s="60"/>
      <c r="B189" s="84"/>
      <c r="C189" s="61"/>
      <c r="D189" s="62"/>
      <c r="E189" s="61"/>
      <c r="F189" s="61"/>
      <c r="G189" s="61"/>
      <c r="H189" s="61"/>
      <c r="I189" s="61"/>
      <c r="J189" s="86"/>
      <c r="K189" s="61"/>
      <c r="L189" s="61"/>
      <c r="M189" s="86"/>
      <c r="N189" s="61"/>
      <c r="O189" s="61"/>
      <c r="P189" s="62"/>
      <c r="Q189" s="61"/>
      <c r="R189" s="61"/>
      <c r="S189" s="61"/>
      <c r="T189" s="61"/>
      <c r="U189" s="61"/>
      <c r="V189" s="61"/>
      <c r="W189" s="61"/>
      <c r="X189" s="61"/>
      <c r="Y189" s="82"/>
      <c r="Z189" s="61"/>
      <c r="AA189" s="61"/>
      <c r="AB189" s="61"/>
      <c r="AC189" s="61"/>
      <c r="AD189" s="61"/>
      <c r="AE189" s="61"/>
      <c r="AF189" s="61"/>
      <c r="AG189" s="61"/>
      <c r="AH189" s="61"/>
      <c r="AI189" s="61"/>
      <c r="AJ189" s="61"/>
      <c r="AK189" s="61"/>
      <c r="AL189" s="61"/>
      <c r="AM189" s="59"/>
    </row>
    <row r="190" spans="1:39">
      <c r="A190" s="60"/>
      <c r="B190" s="84"/>
      <c r="C190" s="61"/>
      <c r="D190" s="62"/>
      <c r="E190" s="61"/>
      <c r="F190" s="61"/>
      <c r="G190" s="61"/>
      <c r="H190" s="61"/>
      <c r="I190" s="61"/>
      <c r="J190" s="86"/>
      <c r="K190" s="61"/>
      <c r="L190" s="61"/>
      <c r="M190" s="86"/>
      <c r="N190" s="61"/>
      <c r="O190" s="61"/>
      <c r="P190" s="62"/>
      <c r="Q190" s="61"/>
      <c r="R190" s="61"/>
      <c r="S190" s="61"/>
      <c r="T190" s="61"/>
      <c r="U190" s="61"/>
      <c r="V190" s="61"/>
      <c r="W190" s="61"/>
      <c r="X190" s="61"/>
      <c r="Y190" s="82"/>
      <c r="Z190" s="61"/>
      <c r="AA190" s="61"/>
      <c r="AB190" s="61"/>
      <c r="AC190" s="61"/>
      <c r="AD190" s="61"/>
      <c r="AE190" s="61"/>
      <c r="AF190" s="61"/>
      <c r="AG190" s="61"/>
      <c r="AH190" s="61"/>
      <c r="AI190" s="61"/>
      <c r="AJ190" s="61"/>
      <c r="AK190" s="61"/>
      <c r="AL190" s="61"/>
      <c r="AM190" s="59"/>
    </row>
    <row r="191" spans="1:39">
      <c r="A191" s="60"/>
      <c r="B191" s="84"/>
      <c r="C191" s="61"/>
      <c r="D191" s="62"/>
      <c r="E191" s="61"/>
      <c r="F191" s="61"/>
      <c r="G191" s="61"/>
      <c r="H191" s="61"/>
      <c r="I191" s="61"/>
      <c r="J191" s="86"/>
      <c r="K191" s="61"/>
      <c r="L191" s="61"/>
      <c r="M191" s="86"/>
      <c r="N191" s="61"/>
      <c r="O191" s="61"/>
      <c r="P191" s="62"/>
      <c r="Q191" s="61"/>
      <c r="R191" s="61"/>
      <c r="S191" s="61"/>
      <c r="T191" s="61"/>
      <c r="U191" s="61"/>
      <c r="V191" s="61"/>
      <c r="W191" s="61"/>
      <c r="X191" s="61"/>
      <c r="Y191" s="82"/>
      <c r="Z191" s="61"/>
      <c r="AA191" s="61"/>
      <c r="AB191" s="61"/>
      <c r="AC191" s="61"/>
      <c r="AD191" s="61"/>
      <c r="AE191" s="61"/>
      <c r="AF191" s="61"/>
      <c r="AG191" s="61"/>
      <c r="AH191" s="61"/>
      <c r="AI191" s="61"/>
      <c r="AJ191" s="61"/>
      <c r="AK191" s="61"/>
      <c r="AL191" s="61"/>
      <c r="AM191" s="59"/>
    </row>
    <row r="192" spans="1:39">
      <c r="A192" s="60"/>
      <c r="B192" s="84"/>
      <c r="C192" s="61"/>
      <c r="D192" s="62"/>
      <c r="E192" s="61"/>
      <c r="F192" s="61"/>
      <c r="G192" s="61"/>
      <c r="H192" s="61"/>
      <c r="I192" s="61"/>
      <c r="J192" s="86"/>
      <c r="K192" s="61"/>
      <c r="L192" s="61"/>
      <c r="M192" s="86"/>
      <c r="N192" s="61"/>
      <c r="O192" s="61"/>
      <c r="P192" s="62"/>
      <c r="Q192" s="61"/>
      <c r="R192" s="61"/>
      <c r="S192" s="61"/>
      <c r="T192" s="61"/>
      <c r="U192" s="61"/>
      <c r="V192" s="61"/>
      <c r="W192" s="61"/>
      <c r="X192" s="61"/>
      <c r="Y192" s="82"/>
      <c r="Z192" s="61"/>
      <c r="AA192" s="61"/>
      <c r="AB192" s="61"/>
      <c r="AC192" s="61"/>
      <c r="AD192" s="61"/>
      <c r="AE192" s="61"/>
      <c r="AF192" s="61"/>
      <c r="AG192" s="61"/>
      <c r="AH192" s="61"/>
      <c r="AI192" s="61"/>
      <c r="AJ192" s="61"/>
      <c r="AK192" s="61"/>
      <c r="AL192" s="61"/>
      <c r="AM192" s="59"/>
    </row>
    <row r="193" spans="1:39">
      <c r="A193" s="60"/>
      <c r="B193" s="84"/>
      <c r="C193" s="61"/>
      <c r="D193" s="62"/>
      <c r="E193" s="61"/>
      <c r="F193" s="61"/>
      <c r="G193" s="61"/>
      <c r="H193" s="61"/>
      <c r="I193" s="61"/>
      <c r="J193" s="86"/>
      <c r="K193" s="61"/>
      <c r="L193" s="61"/>
      <c r="M193" s="86"/>
      <c r="N193" s="61"/>
      <c r="O193" s="61"/>
      <c r="P193" s="62"/>
      <c r="Q193" s="61"/>
      <c r="R193" s="61"/>
      <c r="S193" s="61"/>
      <c r="T193" s="61"/>
      <c r="U193" s="61"/>
      <c r="V193" s="61"/>
      <c r="W193" s="61"/>
      <c r="X193" s="61"/>
      <c r="Y193" s="82"/>
      <c r="Z193" s="61"/>
      <c r="AA193" s="61"/>
      <c r="AB193" s="61"/>
      <c r="AC193" s="61"/>
      <c r="AD193" s="61"/>
      <c r="AE193" s="61"/>
      <c r="AF193" s="61"/>
      <c r="AG193" s="61"/>
      <c r="AH193" s="61"/>
      <c r="AI193" s="61"/>
      <c r="AJ193" s="61"/>
      <c r="AK193" s="61"/>
      <c r="AL193" s="61"/>
      <c r="AM193" s="59"/>
    </row>
    <row r="194" spans="1:39">
      <c r="A194" s="60"/>
      <c r="B194" s="84"/>
      <c r="C194" s="61"/>
      <c r="D194" s="62"/>
      <c r="E194" s="61"/>
      <c r="F194" s="61"/>
      <c r="G194" s="61"/>
      <c r="H194" s="61"/>
      <c r="I194" s="61"/>
      <c r="J194" s="86"/>
      <c r="K194" s="61"/>
      <c r="L194" s="61"/>
      <c r="M194" s="86"/>
      <c r="N194" s="61"/>
      <c r="O194" s="61"/>
      <c r="P194" s="62"/>
      <c r="Q194" s="61"/>
      <c r="R194" s="61"/>
      <c r="S194" s="61"/>
      <c r="T194" s="61"/>
      <c r="U194" s="61"/>
      <c r="V194" s="61"/>
      <c r="W194" s="61"/>
      <c r="X194" s="61"/>
      <c r="Y194" s="82"/>
      <c r="Z194" s="61"/>
      <c r="AA194" s="61"/>
      <c r="AB194" s="61"/>
      <c r="AC194" s="61"/>
      <c r="AD194" s="61"/>
      <c r="AE194" s="61"/>
      <c r="AF194" s="61"/>
      <c r="AG194" s="61"/>
      <c r="AH194" s="61"/>
      <c r="AI194" s="61"/>
      <c r="AJ194" s="61"/>
      <c r="AK194" s="61"/>
      <c r="AL194" s="61"/>
      <c r="AM194" s="59"/>
    </row>
    <row r="195" spans="1:39">
      <c r="A195" s="60"/>
      <c r="B195" s="84"/>
      <c r="C195" s="61"/>
      <c r="D195" s="62"/>
      <c r="E195" s="61"/>
      <c r="F195" s="61"/>
      <c r="G195" s="61"/>
      <c r="H195" s="61"/>
      <c r="I195" s="61"/>
      <c r="J195" s="86"/>
      <c r="K195" s="61"/>
      <c r="L195" s="61"/>
      <c r="M195" s="86"/>
      <c r="N195" s="61"/>
      <c r="O195" s="61"/>
      <c r="P195" s="62"/>
      <c r="Q195" s="61"/>
      <c r="R195" s="61"/>
      <c r="S195" s="61"/>
      <c r="T195" s="61"/>
      <c r="U195" s="61"/>
      <c r="V195" s="61"/>
      <c r="W195" s="61"/>
      <c r="X195" s="61"/>
      <c r="Y195" s="82"/>
      <c r="Z195" s="61"/>
      <c r="AA195" s="61"/>
      <c r="AB195" s="61"/>
      <c r="AC195" s="61"/>
      <c r="AD195" s="61"/>
      <c r="AE195" s="61"/>
      <c r="AF195" s="61"/>
      <c r="AG195" s="61"/>
      <c r="AH195" s="61"/>
      <c r="AI195" s="61"/>
      <c r="AJ195" s="61"/>
      <c r="AK195" s="61"/>
      <c r="AL195" s="61"/>
      <c r="AM195" s="59"/>
    </row>
    <row r="196" spans="1:39">
      <c r="A196" s="60"/>
      <c r="B196" s="84"/>
      <c r="C196" s="61"/>
      <c r="D196" s="62"/>
      <c r="E196" s="61"/>
      <c r="F196" s="61"/>
      <c r="G196" s="61"/>
      <c r="H196" s="61"/>
      <c r="I196" s="61"/>
      <c r="J196" s="86"/>
      <c r="K196" s="61"/>
      <c r="L196" s="61"/>
      <c r="M196" s="86"/>
      <c r="N196" s="61"/>
      <c r="O196" s="61"/>
      <c r="P196" s="62"/>
      <c r="Q196" s="61"/>
      <c r="R196" s="61"/>
      <c r="S196" s="61"/>
      <c r="T196" s="61"/>
      <c r="U196" s="61"/>
      <c r="V196" s="61"/>
      <c r="W196" s="61"/>
      <c r="X196" s="61"/>
      <c r="Y196" s="82"/>
      <c r="Z196" s="61"/>
      <c r="AA196" s="61"/>
      <c r="AB196" s="61"/>
      <c r="AC196" s="61"/>
      <c r="AD196" s="61"/>
      <c r="AE196" s="61"/>
      <c r="AF196" s="61"/>
      <c r="AG196" s="61"/>
      <c r="AH196" s="61"/>
      <c r="AI196" s="61"/>
      <c r="AJ196" s="61"/>
      <c r="AK196" s="61"/>
      <c r="AL196" s="61"/>
      <c r="AM196" s="59"/>
    </row>
    <row r="197" spans="1:39">
      <c r="A197" s="60"/>
      <c r="B197" s="84"/>
      <c r="C197" s="61"/>
      <c r="D197" s="62"/>
      <c r="E197" s="61"/>
      <c r="F197" s="61"/>
      <c r="G197" s="61"/>
      <c r="H197" s="61"/>
      <c r="I197" s="61"/>
      <c r="J197" s="86"/>
      <c r="K197" s="61"/>
      <c r="L197" s="61"/>
      <c r="M197" s="86"/>
      <c r="N197" s="61"/>
      <c r="O197" s="61"/>
      <c r="P197" s="62"/>
      <c r="Q197" s="61"/>
      <c r="R197" s="61"/>
      <c r="S197" s="61"/>
      <c r="T197" s="61"/>
      <c r="U197" s="61"/>
      <c r="V197" s="61"/>
      <c r="W197" s="61"/>
      <c r="X197" s="61"/>
      <c r="Y197" s="82"/>
      <c r="Z197" s="61"/>
      <c r="AA197" s="61"/>
      <c r="AB197" s="61"/>
      <c r="AC197" s="61"/>
      <c r="AD197" s="61"/>
      <c r="AE197" s="61"/>
      <c r="AF197" s="61"/>
      <c r="AG197" s="61"/>
      <c r="AH197" s="61"/>
      <c r="AI197" s="61"/>
      <c r="AJ197" s="61"/>
      <c r="AK197" s="61"/>
      <c r="AL197" s="61"/>
      <c r="AM197" s="59"/>
    </row>
    <row r="198" spans="1:39">
      <c r="A198" s="60"/>
      <c r="B198" s="84"/>
      <c r="C198" s="61"/>
      <c r="D198" s="62"/>
      <c r="E198" s="61"/>
      <c r="F198" s="61"/>
      <c r="G198" s="61"/>
      <c r="H198" s="61"/>
      <c r="I198" s="61"/>
      <c r="J198" s="86"/>
      <c r="K198" s="61"/>
      <c r="L198" s="61"/>
      <c r="M198" s="86"/>
      <c r="N198" s="61"/>
      <c r="O198" s="61"/>
      <c r="P198" s="62"/>
      <c r="Q198" s="61"/>
      <c r="R198" s="61"/>
      <c r="S198" s="61"/>
      <c r="T198" s="61"/>
      <c r="U198" s="61"/>
      <c r="V198" s="61"/>
      <c r="W198" s="61"/>
      <c r="X198" s="61"/>
      <c r="Y198" s="82"/>
      <c r="Z198" s="61"/>
      <c r="AA198" s="61"/>
      <c r="AB198" s="61"/>
      <c r="AC198" s="61"/>
      <c r="AD198" s="61"/>
      <c r="AE198" s="61"/>
      <c r="AF198" s="61"/>
      <c r="AG198" s="61"/>
      <c r="AH198" s="61"/>
      <c r="AI198" s="61"/>
      <c r="AJ198" s="61"/>
      <c r="AK198" s="61"/>
      <c r="AL198" s="61"/>
      <c r="AM198" s="59"/>
    </row>
    <row r="199" spans="1:39">
      <c r="A199" s="60"/>
      <c r="B199" s="84"/>
      <c r="C199" s="61"/>
      <c r="D199" s="62"/>
      <c r="E199" s="61"/>
      <c r="F199" s="61"/>
      <c r="G199" s="61"/>
      <c r="H199" s="61"/>
      <c r="I199" s="61"/>
      <c r="J199" s="86"/>
      <c r="K199" s="61"/>
      <c r="L199" s="61"/>
      <c r="M199" s="86"/>
      <c r="N199" s="61"/>
      <c r="O199" s="61"/>
      <c r="P199" s="62"/>
      <c r="Q199" s="61"/>
      <c r="R199" s="61"/>
      <c r="S199" s="61"/>
      <c r="T199" s="61"/>
      <c r="U199" s="61"/>
      <c r="V199" s="61"/>
      <c r="W199" s="61"/>
      <c r="X199" s="61"/>
      <c r="Y199" s="82"/>
      <c r="Z199" s="61"/>
      <c r="AA199" s="61"/>
      <c r="AB199" s="61"/>
      <c r="AC199" s="61"/>
      <c r="AD199" s="61"/>
      <c r="AE199" s="61"/>
      <c r="AF199" s="61"/>
      <c r="AG199" s="61"/>
      <c r="AH199" s="61"/>
      <c r="AI199" s="61"/>
      <c r="AJ199" s="61"/>
      <c r="AK199" s="61"/>
      <c r="AL199" s="61"/>
      <c r="AM199" s="59"/>
    </row>
    <row r="200" spans="1:39">
      <c r="A200" s="60"/>
      <c r="B200" s="84"/>
      <c r="C200" s="61"/>
      <c r="D200" s="62"/>
      <c r="E200" s="61"/>
      <c r="F200" s="61"/>
      <c r="G200" s="61"/>
      <c r="H200" s="61"/>
      <c r="I200" s="61"/>
      <c r="J200" s="86"/>
      <c r="K200" s="61"/>
      <c r="L200" s="61"/>
      <c r="M200" s="86"/>
      <c r="N200" s="61"/>
      <c r="O200" s="61"/>
      <c r="P200" s="62"/>
      <c r="Q200" s="61"/>
      <c r="R200" s="61"/>
      <c r="S200" s="61"/>
      <c r="T200" s="61"/>
      <c r="U200" s="61"/>
      <c r="V200" s="61"/>
      <c r="W200" s="61"/>
      <c r="X200" s="61"/>
      <c r="Y200" s="82"/>
      <c r="Z200" s="61"/>
      <c r="AA200" s="61"/>
      <c r="AB200" s="61"/>
      <c r="AC200" s="61"/>
      <c r="AD200" s="61"/>
      <c r="AE200" s="61"/>
      <c r="AF200" s="61"/>
      <c r="AG200" s="61"/>
      <c r="AH200" s="61"/>
      <c r="AI200" s="61"/>
      <c r="AJ200" s="61"/>
      <c r="AK200" s="61"/>
      <c r="AL200" s="61"/>
      <c r="AM200" s="59"/>
    </row>
    <row r="201" spans="1:39">
      <c r="A201" s="60"/>
      <c r="B201" s="84"/>
      <c r="C201" s="61"/>
      <c r="D201" s="62"/>
      <c r="E201" s="61"/>
      <c r="F201" s="61"/>
      <c r="G201" s="61"/>
      <c r="H201" s="61"/>
      <c r="I201" s="61"/>
      <c r="J201" s="86"/>
      <c r="K201" s="61"/>
      <c r="L201" s="61"/>
      <c r="M201" s="86"/>
      <c r="N201" s="61"/>
      <c r="O201" s="61"/>
      <c r="P201" s="62"/>
      <c r="Q201" s="61"/>
      <c r="R201" s="61"/>
      <c r="S201" s="61"/>
      <c r="T201" s="61"/>
      <c r="U201" s="61"/>
      <c r="V201" s="61"/>
      <c r="W201" s="61"/>
      <c r="X201" s="61"/>
      <c r="Y201" s="82"/>
      <c r="Z201" s="61"/>
      <c r="AA201" s="61"/>
      <c r="AB201" s="61"/>
      <c r="AC201" s="61"/>
      <c r="AD201" s="61"/>
      <c r="AE201" s="61"/>
      <c r="AF201" s="61"/>
      <c r="AG201" s="61"/>
      <c r="AH201" s="61"/>
      <c r="AI201" s="61"/>
      <c r="AJ201" s="61"/>
      <c r="AK201" s="61"/>
      <c r="AL201" s="61"/>
      <c r="AM201" s="59"/>
    </row>
    <row r="202" spans="1:39">
      <c r="A202" s="60"/>
      <c r="B202" s="84"/>
      <c r="C202" s="61"/>
      <c r="D202" s="62"/>
      <c r="E202" s="61"/>
      <c r="F202" s="61"/>
      <c r="G202" s="61"/>
      <c r="H202" s="61"/>
      <c r="I202" s="61"/>
      <c r="J202" s="86"/>
      <c r="K202" s="61"/>
      <c r="L202" s="61"/>
      <c r="M202" s="86"/>
      <c r="N202" s="61"/>
      <c r="O202" s="61"/>
      <c r="P202" s="62"/>
      <c r="Q202" s="61"/>
      <c r="R202" s="61"/>
      <c r="S202" s="61"/>
      <c r="T202" s="61"/>
      <c r="U202" s="61"/>
      <c r="V202" s="61"/>
      <c r="W202" s="61"/>
      <c r="X202" s="61"/>
      <c r="Y202" s="82"/>
      <c r="Z202" s="61"/>
      <c r="AA202" s="61"/>
      <c r="AB202" s="61"/>
      <c r="AC202" s="61"/>
      <c r="AD202" s="61"/>
      <c r="AE202" s="61"/>
      <c r="AF202" s="61"/>
      <c r="AG202" s="61"/>
      <c r="AH202" s="61"/>
      <c r="AI202" s="61"/>
      <c r="AJ202" s="61"/>
      <c r="AK202" s="61"/>
      <c r="AL202" s="61"/>
      <c r="AM202" s="59"/>
    </row>
    <row r="203" spans="1:39">
      <c r="A203" s="60"/>
      <c r="B203" s="84"/>
      <c r="C203" s="61"/>
      <c r="D203" s="62"/>
      <c r="E203" s="61"/>
      <c r="F203" s="61"/>
      <c r="G203" s="61"/>
      <c r="H203" s="61"/>
      <c r="I203" s="61"/>
      <c r="J203" s="86"/>
      <c r="K203" s="61"/>
      <c r="L203" s="61"/>
      <c r="M203" s="86"/>
      <c r="N203" s="61"/>
      <c r="O203" s="61"/>
      <c r="P203" s="62"/>
      <c r="Q203" s="61"/>
      <c r="R203" s="61"/>
      <c r="S203" s="61"/>
      <c r="T203" s="61"/>
      <c r="U203" s="61"/>
      <c r="V203" s="61"/>
      <c r="W203" s="61"/>
      <c r="X203" s="61"/>
      <c r="Y203" s="82"/>
      <c r="Z203" s="61"/>
      <c r="AA203" s="61"/>
      <c r="AB203" s="61"/>
      <c r="AC203" s="61"/>
      <c r="AD203" s="61"/>
      <c r="AE203" s="61"/>
      <c r="AF203" s="61"/>
      <c r="AG203" s="61"/>
      <c r="AH203" s="61"/>
      <c r="AI203" s="61"/>
      <c r="AJ203" s="61"/>
      <c r="AK203" s="61"/>
      <c r="AL203" s="61"/>
      <c r="AM203" s="59"/>
    </row>
    <row r="204" spans="1:39">
      <c r="A204" s="60"/>
      <c r="B204" s="84"/>
      <c r="C204" s="61"/>
      <c r="D204" s="62"/>
      <c r="E204" s="61"/>
      <c r="F204" s="61"/>
      <c r="G204" s="61"/>
      <c r="H204" s="61"/>
      <c r="I204" s="61"/>
      <c r="J204" s="86"/>
      <c r="K204" s="61"/>
      <c r="L204" s="61"/>
      <c r="M204" s="86"/>
      <c r="N204" s="61"/>
      <c r="O204" s="61"/>
      <c r="P204" s="62"/>
      <c r="Q204" s="61"/>
      <c r="R204" s="61"/>
      <c r="S204" s="61"/>
      <c r="T204" s="61"/>
      <c r="U204" s="61"/>
      <c r="V204" s="61"/>
      <c r="W204" s="61"/>
      <c r="X204" s="61"/>
      <c r="Y204" s="82"/>
      <c r="Z204" s="61"/>
      <c r="AA204" s="61"/>
      <c r="AB204" s="61"/>
      <c r="AC204" s="61"/>
      <c r="AD204" s="61"/>
      <c r="AE204" s="61"/>
      <c r="AF204" s="61"/>
      <c r="AG204" s="61"/>
      <c r="AH204" s="61"/>
      <c r="AI204" s="61"/>
      <c r="AJ204" s="61"/>
      <c r="AK204" s="61"/>
      <c r="AL204" s="61"/>
      <c r="AM204" s="59"/>
    </row>
    <row r="205" spans="1:39">
      <c r="A205" s="60"/>
      <c r="B205" s="84"/>
      <c r="C205" s="61"/>
      <c r="D205" s="62"/>
      <c r="E205" s="61"/>
      <c r="F205" s="61"/>
      <c r="G205" s="61"/>
      <c r="H205" s="61"/>
      <c r="I205" s="61"/>
      <c r="J205" s="86"/>
      <c r="K205" s="61"/>
      <c r="L205" s="61"/>
      <c r="M205" s="86"/>
      <c r="N205" s="61"/>
      <c r="O205" s="61"/>
      <c r="P205" s="62"/>
      <c r="Q205" s="61"/>
      <c r="R205" s="61"/>
      <c r="S205" s="61"/>
      <c r="T205" s="61"/>
      <c r="U205" s="61"/>
      <c r="V205" s="61"/>
      <c r="W205" s="61"/>
      <c r="X205" s="61"/>
      <c r="Y205" s="82"/>
      <c r="Z205" s="61"/>
      <c r="AA205" s="61"/>
      <c r="AB205" s="61"/>
      <c r="AC205" s="61"/>
      <c r="AD205" s="61"/>
      <c r="AE205" s="61"/>
      <c r="AF205" s="61"/>
      <c r="AG205" s="61"/>
      <c r="AH205" s="61"/>
      <c r="AI205" s="61"/>
      <c r="AJ205" s="61"/>
      <c r="AK205" s="61"/>
      <c r="AL205" s="61"/>
      <c r="AM205" s="59"/>
    </row>
    <row r="206" spans="1:39">
      <c r="A206" s="60"/>
      <c r="B206" s="84"/>
      <c r="C206" s="61"/>
      <c r="D206" s="62"/>
      <c r="E206" s="61"/>
      <c r="F206" s="61"/>
      <c r="G206" s="61"/>
      <c r="H206" s="61"/>
      <c r="I206" s="61"/>
      <c r="J206" s="86"/>
      <c r="K206" s="61"/>
      <c r="L206" s="61"/>
      <c r="M206" s="86"/>
      <c r="N206" s="61"/>
      <c r="O206" s="61"/>
      <c r="P206" s="62"/>
      <c r="Q206" s="61"/>
      <c r="R206" s="61"/>
      <c r="S206" s="61"/>
      <c r="T206" s="61"/>
      <c r="U206" s="61"/>
      <c r="V206" s="61"/>
      <c r="W206" s="61"/>
      <c r="X206" s="61"/>
      <c r="Y206" s="82"/>
      <c r="Z206" s="61"/>
      <c r="AA206" s="61"/>
      <c r="AB206" s="61"/>
      <c r="AC206" s="61"/>
      <c r="AD206" s="61"/>
      <c r="AE206" s="61"/>
      <c r="AF206" s="61"/>
      <c r="AG206" s="61"/>
      <c r="AH206" s="61"/>
      <c r="AI206" s="61"/>
      <c r="AJ206" s="61"/>
      <c r="AK206" s="61"/>
      <c r="AL206" s="61"/>
      <c r="AM206" s="59"/>
    </row>
    <row r="207" spans="1:39">
      <c r="A207" s="60"/>
      <c r="B207" s="84"/>
      <c r="C207" s="61"/>
      <c r="D207" s="62"/>
      <c r="E207" s="61"/>
      <c r="F207" s="61"/>
      <c r="G207" s="61"/>
      <c r="H207" s="61"/>
      <c r="I207" s="61"/>
      <c r="J207" s="86"/>
      <c r="K207" s="61"/>
      <c r="L207" s="61"/>
      <c r="M207" s="86"/>
      <c r="N207" s="61"/>
      <c r="O207" s="61"/>
      <c r="P207" s="62"/>
      <c r="Q207" s="61"/>
      <c r="R207" s="61"/>
      <c r="S207" s="61"/>
      <c r="T207" s="61"/>
      <c r="U207" s="61"/>
      <c r="V207" s="61"/>
      <c r="W207" s="61"/>
      <c r="X207" s="61"/>
      <c r="Y207" s="82"/>
      <c r="Z207" s="61"/>
      <c r="AA207" s="61"/>
      <c r="AB207" s="61"/>
      <c r="AC207" s="61"/>
      <c r="AD207" s="61"/>
      <c r="AE207" s="61"/>
      <c r="AF207" s="61"/>
      <c r="AG207" s="61"/>
      <c r="AH207" s="61"/>
      <c r="AI207" s="61"/>
      <c r="AJ207" s="61"/>
      <c r="AK207" s="61"/>
      <c r="AL207" s="61"/>
      <c r="AM207" s="59"/>
    </row>
    <row r="208" spans="1:39">
      <c r="A208" s="60"/>
      <c r="B208" s="84"/>
      <c r="C208" s="61"/>
      <c r="D208" s="62"/>
      <c r="E208" s="61"/>
      <c r="F208" s="61"/>
      <c r="G208" s="61"/>
      <c r="H208" s="61"/>
      <c r="I208" s="61"/>
      <c r="J208" s="86"/>
      <c r="K208" s="61"/>
      <c r="L208" s="61"/>
      <c r="M208" s="86"/>
      <c r="N208" s="61"/>
      <c r="O208" s="61"/>
      <c r="P208" s="62"/>
      <c r="Q208" s="61"/>
      <c r="R208" s="61"/>
      <c r="S208" s="61"/>
      <c r="T208" s="61"/>
      <c r="U208" s="61"/>
      <c r="V208" s="61"/>
      <c r="W208" s="61"/>
      <c r="X208" s="61"/>
      <c r="Y208" s="82"/>
      <c r="Z208" s="61"/>
      <c r="AA208" s="61"/>
      <c r="AB208" s="61"/>
      <c r="AC208" s="61"/>
      <c r="AD208" s="61"/>
      <c r="AE208" s="61"/>
      <c r="AF208" s="61"/>
      <c r="AG208" s="61"/>
      <c r="AH208" s="61"/>
      <c r="AI208" s="61"/>
      <c r="AJ208" s="61"/>
      <c r="AK208" s="61"/>
      <c r="AL208" s="61"/>
      <c r="AM208" s="59"/>
    </row>
    <row r="209" spans="1:39">
      <c r="A209" s="60"/>
      <c r="B209" s="84"/>
      <c r="C209" s="61"/>
      <c r="D209" s="62"/>
      <c r="E209" s="61"/>
      <c r="F209" s="61"/>
      <c r="G209" s="61"/>
      <c r="H209" s="61"/>
      <c r="I209" s="61"/>
      <c r="J209" s="86"/>
      <c r="K209" s="61"/>
      <c r="L209" s="61"/>
      <c r="M209" s="86"/>
      <c r="N209" s="61"/>
      <c r="O209" s="61"/>
      <c r="P209" s="62"/>
      <c r="Q209" s="61"/>
      <c r="R209" s="61"/>
      <c r="S209" s="61"/>
      <c r="T209" s="61"/>
      <c r="U209" s="61"/>
      <c r="V209" s="61"/>
      <c r="W209" s="61"/>
      <c r="X209" s="61"/>
      <c r="Y209" s="82"/>
      <c r="Z209" s="61"/>
      <c r="AA209" s="61"/>
      <c r="AB209" s="61"/>
      <c r="AC209" s="61"/>
      <c r="AD209" s="61"/>
      <c r="AE209" s="61"/>
      <c r="AF209" s="61"/>
      <c r="AG209" s="61"/>
      <c r="AH209" s="61"/>
      <c r="AI209" s="61"/>
      <c r="AJ209" s="61"/>
      <c r="AK209" s="61"/>
      <c r="AL209" s="61"/>
      <c r="AM209" s="59"/>
    </row>
    <row r="210" spans="1:39">
      <c r="A210" s="60"/>
      <c r="B210" s="84"/>
      <c r="C210" s="61"/>
      <c r="D210" s="62"/>
      <c r="E210" s="61"/>
      <c r="F210" s="61"/>
      <c r="G210" s="61"/>
      <c r="H210" s="61"/>
      <c r="I210" s="61"/>
      <c r="J210" s="86"/>
      <c r="K210" s="61"/>
      <c r="L210" s="61"/>
      <c r="M210" s="86"/>
      <c r="N210" s="61"/>
      <c r="O210" s="61"/>
      <c r="P210" s="62"/>
      <c r="Q210" s="61"/>
      <c r="R210" s="61"/>
      <c r="S210" s="61"/>
      <c r="T210" s="61"/>
      <c r="U210" s="61"/>
      <c r="V210" s="61"/>
      <c r="W210" s="61"/>
      <c r="X210" s="61"/>
      <c r="Y210" s="82"/>
      <c r="Z210" s="61"/>
      <c r="AA210" s="61"/>
      <c r="AB210" s="61"/>
      <c r="AC210" s="61"/>
      <c r="AD210" s="61"/>
      <c r="AE210" s="61"/>
      <c r="AF210" s="61"/>
      <c r="AG210" s="61"/>
      <c r="AH210" s="61"/>
      <c r="AI210" s="61"/>
      <c r="AJ210" s="61"/>
      <c r="AK210" s="61"/>
      <c r="AL210" s="61"/>
      <c r="AM210" s="59"/>
    </row>
    <row r="211" spans="1:39">
      <c r="A211" s="60"/>
      <c r="B211" s="84"/>
      <c r="C211" s="61"/>
      <c r="D211" s="62"/>
      <c r="E211" s="61"/>
      <c r="F211" s="61"/>
      <c r="G211" s="61"/>
      <c r="H211" s="61"/>
      <c r="I211" s="61"/>
      <c r="J211" s="86"/>
      <c r="K211" s="61"/>
      <c r="L211" s="61"/>
      <c r="M211" s="86"/>
      <c r="N211" s="61"/>
      <c r="O211" s="61"/>
      <c r="P211" s="62"/>
      <c r="Q211" s="61"/>
      <c r="R211" s="61"/>
      <c r="S211" s="61"/>
      <c r="T211" s="61"/>
      <c r="U211" s="61"/>
      <c r="V211" s="61"/>
      <c r="W211" s="61"/>
      <c r="X211" s="61"/>
      <c r="Y211" s="82"/>
      <c r="Z211" s="61"/>
      <c r="AA211" s="61"/>
      <c r="AB211" s="61"/>
      <c r="AC211" s="61"/>
      <c r="AD211" s="61"/>
      <c r="AE211" s="61"/>
      <c r="AF211" s="61"/>
      <c r="AG211" s="61"/>
      <c r="AH211" s="61"/>
      <c r="AI211" s="61"/>
      <c r="AJ211" s="61"/>
      <c r="AK211" s="61"/>
      <c r="AL211" s="61"/>
      <c r="AM211" s="59"/>
    </row>
    <row r="212" spans="1:39">
      <c r="A212" s="60"/>
      <c r="B212" s="84"/>
      <c r="C212" s="61"/>
      <c r="D212" s="62"/>
      <c r="E212" s="61"/>
      <c r="F212" s="61"/>
      <c r="G212" s="61"/>
      <c r="H212" s="61"/>
      <c r="I212" s="61"/>
      <c r="J212" s="86"/>
      <c r="K212" s="61"/>
      <c r="L212" s="61"/>
      <c r="M212" s="86"/>
      <c r="N212" s="61"/>
      <c r="O212" s="61"/>
      <c r="P212" s="62"/>
      <c r="Q212" s="61"/>
      <c r="R212" s="61"/>
      <c r="S212" s="61"/>
      <c r="T212" s="61"/>
      <c r="U212" s="61"/>
      <c r="V212" s="61"/>
      <c r="W212" s="61"/>
      <c r="X212" s="61"/>
      <c r="Y212" s="82"/>
      <c r="Z212" s="61"/>
      <c r="AA212" s="61"/>
      <c r="AB212" s="61"/>
      <c r="AC212" s="61"/>
      <c r="AD212" s="61"/>
      <c r="AE212" s="61"/>
      <c r="AF212" s="61"/>
      <c r="AG212" s="61"/>
      <c r="AH212" s="61"/>
      <c r="AI212" s="61"/>
      <c r="AJ212" s="61"/>
      <c r="AK212" s="61"/>
      <c r="AL212" s="61"/>
      <c r="AM212" s="59"/>
    </row>
    <row r="213" spans="1:39">
      <c r="A213" s="60"/>
      <c r="B213" s="84"/>
      <c r="C213" s="61"/>
      <c r="D213" s="62"/>
      <c r="E213" s="61"/>
      <c r="F213" s="61"/>
      <c r="G213" s="61"/>
      <c r="H213" s="61"/>
      <c r="I213" s="61"/>
      <c r="J213" s="86"/>
      <c r="K213" s="61"/>
      <c r="L213" s="61"/>
      <c r="M213" s="86"/>
      <c r="N213" s="61"/>
      <c r="O213" s="61"/>
      <c r="P213" s="62"/>
      <c r="Q213" s="61"/>
      <c r="R213" s="61"/>
      <c r="S213" s="61"/>
      <c r="T213" s="61"/>
      <c r="U213" s="61"/>
      <c r="V213" s="61"/>
      <c r="W213" s="61"/>
      <c r="X213" s="61"/>
      <c r="Y213" s="82"/>
      <c r="Z213" s="61"/>
      <c r="AA213" s="61"/>
      <c r="AB213" s="61"/>
      <c r="AC213" s="61"/>
      <c r="AD213" s="61"/>
      <c r="AE213" s="61"/>
      <c r="AF213" s="61"/>
      <c r="AG213" s="61"/>
      <c r="AH213" s="61"/>
      <c r="AI213" s="61"/>
      <c r="AJ213" s="61"/>
      <c r="AK213" s="61"/>
      <c r="AL213" s="61"/>
      <c r="AM213" s="59"/>
    </row>
    <row r="214" spans="1:39">
      <c r="A214" s="60"/>
      <c r="B214" s="84"/>
      <c r="C214" s="61"/>
      <c r="D214" s="62"/>
      <c r="E214" s="61"/>
      <c r="F214" s="61"/>
      <c r="G214" s="61"/>
      <c r="H214" s="61"/>
      <c r="I214" s="61"/>
      <c r="J214" s="86"/>
      <c r="K214" s="61"/>
      <c r="L214" s="61"/>
      <c r="M214" s="86"/>
      <c r="N214" s="61"/>
      <c r="O214" s="61"/>
      <c r="P214" s="62"/>
      <c r="Q214" s="61"/>
      <c r="R214" s="61"/>
      <c r="S214" s="61"/>
      <c r="T214" s="61"/>
      <c r="U214" s="61"/>
      <c r="V214" s="61"/>
      <c r="W214" s="61"/>
      <c r="X214" s="61"/>
      <c r="Y214" s="82"/>
      <c r="Z214" s="61"/>
      <c r="AA214" s="61"/>
      <c r="AB214" s="61"/>
      <c r="AC214" s="61"/>
      <c r="AD214" s="61"/>
      <c r="AE214" s="61"/>
      <c r="AF214" s="61"/>
      <c r="AG214" s="61"/>
      <c r="AH214" s="61"/>
      <c r="AI214" s="61"/>
      <c r="AJ214" s="61"/>
      <c r="AK214" s="61"/>
      <c r="AL214" s="61"/>
      <c r="AM214" s="59"/>
    </row>
    <row r="215" spans="1:39">
      <c r="A215" s="60"/>
      <c r="B215" s="84"/>
      <c r="C215" s="61"/>
      <c r="D215" s="62"/>
      <c r="E215" s="61"/>
      <c r="F215" s="61"/>
      <c r="G215" s="61"/>
      <c r="H215" s="61"/>
      <c r="I215" s="61"/>
      <c r="J215" s="86"/>
      <c r="K215" s="61"/>
      <c r="L215" s="61"/>
      <c r="M215" s="86"/>
      <c r="N215" s="61"/>
      <c r="O215" s="61"/>
      <c r="P215" s="62"/>
      <c r="Q215" s="61"/>
      <c r="R215" s="61"/>
      <c r="S215" s="61"/>
      <c r="T215" s="61"/>
      <c r="U215" s="61"/>
      <c r="V215" s="61"/>
      <c r="W215" s="61"/>
      <c r="X215" s="61"/>
      <c r="Y215" s="82"/>
      <c r="Z215" s="61"/>
      <c r="AA215" s="61"/>
      <c r="AB215" s="61"/>
      <c r="AC215" s="61"/>
      <c r="AD215" s="61"/>
      <c r="AE215" s="61"/>
      <c r="AF215" s="61"/>
      <c r="AG215" s="61"/>
      <c r="AH215" s="61"/>
      <c r="AI215" s="61"/>
      <c r="AJ215" s="61"/>
      <c r="AK215" s="61"/>
      <c r="AL215" s="61"/>
      <c r="AM215" s="59"/>
    </row>
    <row r="216" spans="1:39">
      <c r="A216" s="60"/>
      <c r="B216" s="84"/>
      <c r="C216" s="61"/>
      <c r="D216" s="62"/>
      <c r="E216" s="61"/>
      <c r="F216" s="61"/>
      <c r="G216" s="61"/>
      <c r="H216" s="61"/>
      <c r="I216" s="61"/>
      <c r="J216" s="86"/>
      <c r="K216" s="61"/>
      <c r="L216" s="61"/>
      <c r="M216" s="86"/>
      <c r="N216" s="61"/>
      <c r="O216" s="61"/>
      <c r="P216" s="62"/>
      <c r="Q216" s="61"/>
      <c r="R216" s="61"/>
      <c r="S216" s="61"/>
      <c r="T216" s="61"/>
      <c r="U216" s="61"/>
      <c r="V216" s="61"/>
      <c r="W216" s="61"/>
      <c r="X216" s="61"/>
      <c r="Y216" s="82"/>
      <c r="Z216" s="61"/>
      <c r="AA216" s="61"/>
      <c r="AB216" s="61"/>
      <c r="AC216" s="61"/>
      <c r="AD216" s="61"/>
      <c r="AE216" s="61"/>
      <c r="AF216" s="61"/>
      <c r="AG216" s="61"/>
      <c r="AH216" s="61"/>
      <c r="AI216" s="61"/>
      <c r="AJ216" s="61"/>
      <c r="AK216" s="61"/>
      <c r="AL216" s="61"/>
      <c r="AM216" s="59"/>
    </row>
    <row r="217" spans="1:39">
      <c r="A217" s="60"/>
      <c r="B217" s="84"/>
      <c r="C217" s="61"/>
      <c r="D217" s="62"/>
      <c r="E217" s="61"/>
      <c r="F217" s="61"/>
      <c r="G217" s="61"/>
      <c r="H217" s="61"/>
      <c r="I217" s="61"/>
      <c r="J217" s="86"/>
      <c r="K217" s="61"/>
      <c r="L217" s="61"/>
      <c r="M217" s="86"/>
      <c r="N217" s="61"/>
      <c r="O217" s="61"/>
      <c r="P217" s="62"/>
      <c r="Q217" s="61"/>
      <c r="R217" s="61"/>
      <c r="S217" s="61"/>
      <c r="T217" s="61"/>
      <c r="U217" s="61"/>
      <c r="V217" s="61"/>
      <c r="W217" s="61"/>
      <c r="X217" s="61"/>
      <c r="Y217" s="82"/>
      <c r="Z217" s="61"/>
      <c r="AA217" s="61"/>
      <c r="AB217" s="61"/>
      <c r="AC217" s="61"/>
      <c r="AD217" s="61"/>
      <c r="AE217" s="61"/>
      <c r="AF217" s="61"/>
      <c r="AG217" s="61"/>
      <c r="AH217" s="61"/>
      <c r="AI217" s="61"/>
      <c r="AJ217" s="61"/>
      <c r="AK217" s="61"/>
      <c r="AL217" s="61"/>
      <c r="AM217" s="59"/>
    </row>
    <row r="218" spans="1:39">
      <c r="A218" s="60"/>
      <c r="B218" s="84"/>
      <c r="C218" s="61"/>
      <c r="D218" s="62"/>
      <c r="E218" s="61"/>
      <c r="F218" s="61"/>
      <c r="G218" s="61"/>
      <c r="H218" s="61"/>
      <c r="I218" s="61"/>
      <c r="J218" s="86"/>
      <c r="K218" s="61"/>
      <c r="L218" s="61"/>
      <c r="M218" s="86"/>
      <c r="N218" s="61"/>
      <c r="O218" s="61"/>
      <c r="P218" s="62"/>
      <c r="Q218" s="61"/>
      <c r="R218" s="61"/>
      <c r="S218" s="61"/>
      <c r="T218" s="61"/>
      <c r="U218" s="61"/>
      <c r="V218" s="61"/>
      <c r="W218" s="61"/>
      <c r="X218" s="61"/>
      <c r="Y218" s="82"/>
      <c r="Z218" s="61"/>
      <c r="AA218" s="61"/>
      <c r="AB218" s="61"/>
      <c r="AC218" s="61"/>
      <c r="AD218" s="61"/>
      <c r="AE218" s="61"/>
      <c r="AF218" s="61"/>
      <c r="AG218" s="61"/>
      <c r="AH218" s="61"/>
      <c r="AI218" s="61"/>
      <c r="AJ218" s="61"/>
      <c r="AK218" s="61"/>
      <c r="AL218" s="61"/>
      <c r="AM218" s="59"/>
    </row>
    <row r="219" spans="1:39">
      <c r="A219" s="60"/>
      <c r="B219" s="84"/>
      <c r="C219" s="61"/>
      <c r="D219" s="62"/>
      <c r="E219" s="61"/>
      <c r="F219" s="61"/>
      <c r="G219" s="61"/>
      <c r="H219" s="61"/>
      <c r="I219" s="61"/>
      <c r="J219" s="86"/>
      <c r="K219" s="61"/>
      <c r="L219" s="61"/>
      <c r="M219" s="86"/>
      <c r="N219" s="61"/>
      <c r="O219" s="61"/>
      <c r="P219" s="62"/>
      <c r="Q219" s="61"/>
      <c r="R219" s="61"/>
      <c r="S219" s="61"/>
      <c r="T219" s="61"/>
      <c r="U219" s="61"/>
      <c r="V219" s="61"/>
      <c r="W219" s="61"/>
      <c r="X219" s="61"/>
      <c r="Y219" s="82"/>
      <c r="Z219" s="61"/>
      <c r="AA219" s="61"/>
      <c r="AB219" s="61"/>
      <c r="AC219" s="61"/>
      <c r="AD219" s="61"/>
      <c r="AE219" s="61"/>
      <c r="AF219" s="61"/>
      <c r="AG219" s="61"/>
      <c r="AH219" s="61"/>
      <c r="AI219" s="61"/>
      <c r="AJ219" s="61"/>
      <c r="AK219" s="61"/>
      <c r="AL219" s="61"/>
      <c r="AM219" s="59"/>
    </row>
    <row r="220" spans="1:39">
      <c r="A220" s="60"/>
      <c r="B220" s="84"/>
      <c r="C220" s="61"/>
      <c r="D220" s="62"/>
      <c r="E220" s="61"/>
      <c r="F220" s="61"/>
      <c r="G220" s="61"/>
      <c r="H220" s="61"/>
      <c r="I220" s="61"/>
      <c r="J220" s="86"/>
      <c r="K220" s="61"/>
      <c r="L220" s="61"/>
      <c r="M220" s="86"/>
      <c r="N220" s="61"/>
      <c r="O220" s="61"/>
      <c r="P220" s="62"/>
      <c r="Q220" s="61"/>
      <c r="R220" s="61"/>
      <c r="S220" s="61"/>
      <c r="T220" s="61"/>
      <c r="U220" s="61"/>
      <c r="V220" s="61"/>
      <c r="W220" s="61"/>
      <c r="X220" s="61"/>
      <c r="Y220" s="82"/>
      <c r="Z220" s="61"/>
      <c r="AA220" s="61"/>
      <c r="AB220" s="61"/>
      <c r="AC220" s="61"/>
      <c r="AD220" s="61"/>
      <c r="AE220" s="61"/>
      <c r="AF220" s="61"/>
      <c r="AG220" s="61"/>
      <c r="AH220" s="61"/>
      <c r="AI220" s="61"/>
      <c r="AJ220" s="61"/>
      <c r="AK220" s="61"/>
      <c r="AL220" s="61"/>
      <c r="AM220" s="59"/>
    </row>
    <row r="221" spans="1:39">
      <c r="A221" s="60"/>
      <c r="B221" s="84"/>
      <c r="C221" s="61"/>
      <c r="D221" s="62"/>
      <c r="E221" s="61"/>
      <c r="F221" s="61"/>
      <c r="G221" s="61"/>
      <c r="H221" s="61"/>
      <c r="I221" s="61"/>
      <c r="J221" s="86"/>
      <c r="K221" s="61"/>
      <c r="L221" s="61"/>
      <c r="M221" s="86"/>
      <c r="N221" s="61"/>
      <c r="O221" s="61"/>
      <c r="P221" s="62"/>
      <c r="Q221" s="61"/>
      <c r="R221" s="61"/>
      <c r="S221" s="61"/>
      <c r="T221" s="61"/>
      <c r="U221" s="61"/>
      <c r="V221" s="61"/>
      <c r="W221" s="61"/>
      <c r="X221" s="61"/>
      <c r="Y221" s="82"/>
      <c r="Z221" s="61"/>
      <c r="AA221" s="61"/>
      <c r="AB221" s="61"/>
      <c r="AC221" s="61"/>
      <c r="AD221" s="61"/>
      <c r="AE221" s="61"/>
      <c r="AF221" s="61"/>
      <c r="AG221" s="61"/>
      <c r="AH221" s="61"/>
      <c r="AI221" s="61"/>
      <c r="AJ221" s="61"/>
      <c r="AK221" s="61"/>
      <c r="AL221" s="61"/>
      <c r="AM221" s="59"/>
    </row>
    <row r="222" spans="1:39">
      <c r="A222" s="60"/>
      <c r="B222" s="84"/>
      <c r="C222" s="61"/>
      <c r="D222" s="62"/>
      <c r="E222" s="61"/>
      <c r="F222" s="61"/>
      <c r="G222" s="61"/>
      <c r="H222" s="61"/>
      <c r="I222" s="61"/>
      <c r="J222" s="86"/>
      <c r="K222" s="61"/>
      <c r="L222" s="61"/>
      <c r="M222" s="86"/>
      <c r="N222" s="61"/>
      <c r="O222" s="61"/>
      <c r="P222" s="62"/>
      <c r="Q222" s="61"/>
      <c r="R222" s="61"/>
      <c r="S222" s="61"/>
      <c r="T222" s="61"/>
      <c r="U222" s="61"/>
      <c r="V222" s="61"/>
      <c r="W222" s="61"/>
      <c r="X222" s="61"/>
      <c r="Y222" s="82"/>
      <c r="Z222" s="61"/>
      <c r="AA222" s="61"/>
      <c r="AB222" s="61"/>
      <c r="AC222" s="61"/>
      <c r="AD222" s="61"/>
      <c r="AE222" s="61"/>
      <c r="AF222" s="61"/>
      <c r="AG222" s="61"/>
      <c r="AH222" s="61"/>
      <c r="AI222" s="61"/>
      <c r="AJ222" s="61"/>
      <c r="AK222" s="61"/>
      <c r="AL222" s="61"/>
      <c r="AM222" s="59"/>
    </row>
    <row r="223" spans="1:39">
      <c r="A223" s="60"/>
      <c r="B223" s="84"/>
      <c r="C223" s="61"/>
      <c r="D223" s="62"/>
      <c r="E223" s="61"/>
      <c r="F223" s="61"/>
      <c r="G223" s="61"/>
      <c r="H223" s="61"/>
      <c r="I223" s="61"/>
      <c r="J223" s="86"/>
      <c r="K223" s="61"/>
      <c r="L223" s="61"/>
      <c r="M223" s="86"/>
      <c r="N223" s="61"/>
      <c r="O223" s="61"/>
      <c r="P223" s="62"/>
      <c r="Q223" s="61"/>
      <c r="R223" s="61"/>
      <c r="S223" s="61"/>
      <c r="T223" s="61"/>
      <c r="U223" s="61"/>
      <c r="V223" s="61"/>
      <c r="W223" s="61"/>
      <c r="X223" s="61"/>
      <c r="Y223" s="82"/>
      <c r="Z223" s="61"/>
      <c r="AA223" s="61"/>
      <c r="AB223" s="61"/>
      <c r="AC223" s="61"/>
      <c r="AD223" s="61"/>
      <c r="AE223" s="61"/>
      <c r="AF223" s="61"/>
      <c r="AG223" s="61"/>
      <c r="AH223" s="61"/>
      <c r="AI223" s="61"/>
      <c r="AJ223" s="61"/>
      <c r="AK223" s="61"/>
      <c r="AL223" s="61"/>
      <c r="AM223" s="59"/>
    </row>
    <row r="224" spans="1:39">
      <c r="A224" s="60"/>
      <c r="B224" s="84"/>
      <c r="C224" s="61"/>
      <c r="D224" s="62"/>
      <c r="E224" s="61"/>
      <c r="F224" s="61"/>
      <c r="G224" s="61"/>
      <c r="H224" s="61"/>
      <c r="I224" s="61"/>
      <c r="J224" s="86"/>
      <c r="K224" s="61"/>
      <c r="L224" s="61"/>
      <c r="M224" s="86"/>
      <c r="N224" s="61"/>
      <c r="O224" s="61"/>
      <c r="P224" s="62"/>
      <c r="Q224" s="61"/>
      <c r="R224" s="61"/>
      <c r="S224" s="61"/>
      <c r="T224" s="61"/>
      <c r="U224" s="61"/>
      <c r="V224" s="61"/>
      <c r="W224" s="61"/>
      <c r="X224" s="61"/>
      <c r="Y224" s="82"/>
      <c r="Z224" s="61"/>
      <c r="AA224" s="61"/>
      <c r="AB224" s="61"/>
      <c r="AC224" s="61"/>
      <c r="AD224" s="61"/>
      <c r="AE224" s="61"/>
      <c r="AF224" s="61"/>
      <c r="AG224" s="61"/>
      <c r="AH224" s="61"/>
      <c r="AI224" s="61"/>
      <c r="AJ224" s="61"/>
      <c r="AK224" s="61"/>
      <c r="AL224" s="61"/>
      <c r="AM224" s="59"/>
    </row>
    <row r="225" spans="1:39">
      <c r="A225" s="60"/>
      <c r="B225" s="84"/>
      <c r="C225" s="61"/>
      <c r="D225" s="62"/>
      <c r="E225" s="61"/>
      <c r="F225" s="61"/>
      <c r="G225" s="61"/>
      <c r="H225" s="61"/>
      <c r="I225" s="61"/>
      <c r="J225" s="86"/>
      <c r="K225" s="61"/>
      <c r="L225" s="61"/>
      <c r="M225" s="86"/>
      <c r="N225" s="61"/>
      <c r="O225" s="61"/>
      <c r="P225" s="62"/>
      <c r="Q225" s="61"/>
      <c r="R225" s="61"/>
      <c r="S225" s="61"/>
      <c r="T225" s="61"/>
      <c r="U225" s="61"/>
      <c r="V225" s="61"/>
      <c r="W225" s="61"/>
      <c r="X225" s="61"/>
      <c r="Y225" s="82"/>
      <c r="Z225" s="61"/>
      <c r="AA225" s="61"/>
      <c r="AB225" s="61"/>
      <c r="AC225" s="61"/>
      <c r="AD225" s="61"/>
      <c r="AE225" s="61"/>
      <c r="AF225" s="61"/>
      <c r="AG225" s="61"/>
      <c r="AH225" s="61"/>
      <c r="AI225" s="61"/>
      <c r="AJ225" s="61"/>
      <c r="AK225" s="61"/>
      <c r="AL225" s="61"/>
      <c r="AM225" s="59"/>
    </row>
    <row r="226" spans="1:39">
      <c r="A226" s="60"/>
      <c r="B226" s="84"/>
      <c r="C226" s="61"/>
      <c r="D226" s="62"/>
      <c r="E226" s="61"/>
      <c r="F226" s="61"/>
      <c r="G226" s="61"/>
      <c r="H226" s="61"/>
      <c r="I226" s="61"/>
      <c r="J226" s="86"/>
      <c r="K226" s="61"/>
      <c r="L226" s="61"/>
      <c r="M226" s="86"/>
      <c r="N226" s="61"/>
      <c r="O226" s="61"/>
      <c r="P226" s="62"/>
      <c r="Q226" s="61"/>
      <c r="R226" s="61"/>
      <c r="S226" s="61"/>
      <c r="T226" s="61"/>
      <c r="U226" s="61"/>
      <c r="V226" s="61"/>
      <c r="W226" s="61"/>
      <c r="X226" s="61"/>
      <c r="Y226" s="82"/>
      <c r="Z226" s="61"/>
      <c r="AA226" s="61"/>
      <c r="AB226" s="61"/>
      <c r="AC226" s="61"/>
      <c r="AD226" s="61"/>
      <c r="AE226" s="61"/>
      <c r="AF226" s="61"/>
      <c r="AG226" s="61"/>
      <c r="AH226" s="61"/>
      <c r="AI226" s="61"/>
      <c r="AJ226" s="61"/>
      <c r="AK226" s="61"/>
      <c r="AL226" s="61"/>
      <c r="AM226" s="59"/>
    </row>
    <row r="227" spans="1:39">
      <c r="A227" s="60"/>
      <c r="B227" s="84"/>
      <c r="C227" s="61"/>
      <c r="D227" s="62"/>
      <c r="E227" s="61"/>
      <c r="F227" s="61"/>
      <c r="G227" s="61"/>
      <c r="H227" s="61"/>
      <c r="I227" s="61"/>
      <c r="J227" s="86"/>
      <c r="K227" s="61"/>
      <c r="L227" s="61"/>
      <c r="M227" s="86"/>
      <c r="N227" s="61"/>
      <c r="O227" s="61"/>
      <c r="P227" s="62"/>
      <c r="Q227" s="61"/>
      <c r="R227" s="61"/>
      <c r="S227" s="61"/>
      <c r="T227" s="61"/>
      <c r="U227" s="61"/>
      <c r="V227" s="61"/>
      <c r="W227" s="61"/>
      <c r="X227" s="61"/>
      <c r="Y227" s="82"/>
      <c r="Z227" s="61"/>
      <c r="AA227" s="61"/>
      <c r="AB227" s="61"/>
      <c r="AC227" s="61"/>
      <c r="AD227" s="61"/>
      <c r="AE227" s="61"/>
      <c r="AF227" s="61"/>
      <c r="AG227" s="61"/>
      <c r="AH227" s="61"/>
      <c r="AI227" s="61"/>
      <c r="AJ227" s="61"/>
      <c r="AK227" s="61"/>
      <c r="AL227" s="61"/>
      <c r="AM227" s="59"/>
    </row>
    <row r="228" spans="1:39">
      <c r="A228" s="60"/>
      <c r="B228" s="84"/>
      <c r="C228" s="61"/>
      <c r="D228" s="62"/>
      <c r="E228" s="61"/>
      <c r="F228" s="61"/>
      <c r="G228" s="61"/>
      <c r="H228" s="61"/>
      <c r="I228" s="61"/>
      <c r="J228" s="86"/>
      <c r="K228" s="61"/>
      <c r="L228" s="61"/>
      <c r="M228" s="86"/>
      <c r="N228" s="61"/>
      <c r="O228" s="61"/>
      <c r="P228" s="62"/>
      <c r="Q228" s="61"/>
      <c r="R228" s="61"/>
      <c r="S228" s="61"/>
      <c r="T228" s="61"/>
      <c r="U228" s="61"/>
      <c r="V228" s="61"/>
      <c r="W228" s="61"/>
      <c r="X228" s="61"/>
      <c r="Y228" s="82"/>
      <c r="Z228" s="61"/>
      <c r="AA228" s="61"/>
      <c r="AB228" s="61"/>
      <c r="AC228" s="61"/>
      <c r="AD228" s="61"/>
      <c r="AE228" s="61"/>
      <c r="AF228" s="61"/>
      <c r="AG228" s="61"/>
      <c r="AH228" s="61"/>
      <c r="AI228" s="61"/>
      <c r="AJ228" s="61"/>
      <c r="AK228" s="61"/>
      <c r="AL228" s="61"/>
      <c r="AM228" s="59"/>
    </row>
    <row r="229" spans="1:39">
      <c r="A229" s="60"/>
      <c r="B229" s="84"/>
      <c r="C229" s="61"/>
      <c r="D229" s="62"/>
      <c r="E229" s="61"/>
      <c r="F229" s="61"/>
      <c r="G229" s="61"/>
      <c r="H229" s="61"/>
      <c r="I229" s="61"/>
      <c r="J229" s="86"/>
      <c r="K229" s="61"/>
      <c r="L229" s="61"/>
      <c r="M229" s="86"/>
      <c r="N229" s="61"/>
      <c r="O229" s="61"/>
      <c r="P229" s="62"/>
      <c r="Q229" s="61"/>
      <c r="R229" s="61"/>
      <c r="S229" s="61"/>
      <c r="T229" s="61"/>
      <c r="U229" s="61"/>
      <c r="V229" s="61"/>
      <c r="W229" s="61"/>
      <c r="X229" s="61"/>
      <c r="Y229" s="82"/>
      <c r="Z229" s="61"/>
      <c r="AA229" s="61"/>
      <c r="AB229" s="61"/>
      <c r="AC229" s="61"/>
      <c r="AD229" s="61"/>
      <c r="AE229" s="61"/>
      <c r="AF229" s="61"/>
      <c r="AG229" s="61"/>
      <c r="AH229" s="61"/>
      <c r="AI229" s="61"/>
      <c r="AJ229" s="61"/>
      <c r="AK229" s="61"/>
      <c r="AL229" s="61"/>
      <c r="AM229" s="59"/>
    </row>
    <row r="230" spans="1:39">
      <c r="A230" s="60"/>
      <c r="B230" s="84"/>
      <c r="C230" s="61"/>
      <c r="D230" s="62"/>
      <c r="E230" s="61"/>
      <c r="F230" s="61"/>
      <c r="G230" s="61"/>
      <c r="H230" s="61"/>
      <c r="I230" s="61"/>
      <c r="J230" s="86"/>
      <c r="K230" s="61"/>
      <c r="L230" s="61"/>
      <c r="M230" s="86"/>
      <c r="N230" s="61"/>
      <c r="O230" s="61"/>
      <c r="P230" s="62"/>
      <c r="Q230" s="61"/>
      <c r="R230" s="61"/>
      <c r="S230" s="61"/>
      <c r="T230" s="61"/>
      <c r="U230" s="61"/>
      <c r="V230" s="61"/>
      <c r="W230" s="61"/>
      <c r="X230" s="61"/>
      <c r="Y230" s="82"/>
      <c r="Z230" s="61"/>
      <c r="AA230" s="61"/>
      <c r="AB230" s="61"/>
      <c r="AC230" s="61"/>
      <c r="AD230" s="61"/>
      <c r="AE230" s="61"/>
      <c r="AF230" s="61"/>
      <c r="AG230" s="61"/>
      <c r="AH230" s="61"/>
      <c r="AI230" s="61"/>
      <c r="AJ230" s="61"/>
      <c r="AK230" s="61"/>
      <c r="AL230" s="61"/>
      <c r="AM230" s="59"/>
    </row>
    <row r="231" spans="1:39">
      <c r="A231" s="60"/>
      <c r="B231" s="84"/>
      <c r="C231" s="61"/>
      <c r="D231" s="62"/>
      <c r="E231" s="61"/>
      <c r="F231" s="61"/>
      <c r="G231" s="61"/>
      <c r="H231" s="61"/>
      <c r="I231" s="61"/>
      <c r="J231" s="86"/>
      <c r="K231" s="61"/>
      <c r="L231" s="61"/>
      <c r="M231" s="86"/>
      <c r="N231" s="61"/>
      <c r="O231" s="61"/>
      <c r="P231" s="62"/>
      <c r="Q231" s="61"/>
      <c r="R231" s="61"/>
      <c r="S231" s="61"/>
      <c r="T231" s="61"/>
      <c r="U231" s="61"/>
      <c r="V231" s="61"/>
      <c r="W231" s="61"/>
      <c r="X231" s="61"/>
      <c r="Y231" s="82"/>
      <c r="Z231" s="61"/>
      <c r="AA231" s="61"/>
      <c r="AB231" s="61"/>
      <c r="AC231" s="61"/>
      <c r="AD231" s="61"/>
      <c r="AE231" s="61"/>
      <c r="AF231" s="61"/>
      <c r="AG231" s="61"/>
      <c r="AH231" s="61"/>
      <c r="AI231" s="61"/>
      <c r="AJ231" s="61"/>
      <c r="AK231" s="61"/>
      <c r="AL231" s="61"/>
      <c r="AM231" s="59"/>
    </row>
    <row r="232" spans="1:39">
      <c r="A232" s="60"/>
      <c r="B232" s="84"/>
      <c r="C232" s="61"/>
      <c r="D232" s="62"/>
      <c r="E232" s="61"/>
      <c r="F232" s="61"/>
      <c r="G232" s="61"/>
      <c r="H232" s="61"/>
      <c r="I232" s="61"/>
      <c r="J232" s="86"/>
      <c r="K232" s="61"/>
      <c r="L232" s="61"/>
      <c r="M232" s="86"/>
      <c r="N232" s="61"/>
      <c r="O232" s="61"/>
      <c r="P232" s="62"/>
      <c r="Q232" s="61"/>
      <c r="R232" s="61"/>
      <c r="S232" s="61"/>
      <c r="T232" s="61"/>
      <c r="U232" s="61"/>
      <c r="V232" s="61"/>
      <c r="W232" s="61"/>
      <c r="X232" s="61"/>
      <c r="Y232" s="82"/>
      <c r="Z232" s="61"/>
      <c r="AA232" s="61"/>
      <c r="AB232" s="61"/>
      <c r="AC232" s="61"/>
      <c r="AD232" s="61"/>
      <c r="AE232" s="61"/>
      <c r="AF232" s="61"/>
      <c r="AG232" s="61"/>
      <c r="AH232" s="61"/>
      <c r="AI232" s="61"/>
      <c r="AJ232" s="61"/>
      <c r="AK232" s="61"/>
      <c r="AL232" s="61"/>
      <c r="AM232" s="59"/>
    </row>
    <row r="233" spans="1:39">
      <c r="A233" s="60"/>
      <c r="B233" s="84"/>
      <c r="C233" s="61"/>
      <c r="D233" s="62"/>
      <c r="E233" s="61"/>
      <c r="F233" s="61"/>
      <c r="G233" s="61"/>
      <c r="H233" s="61"/>
      <c r="I233" s="61"/>
      <c r="J233" s="86"/>
      <c r="K233" s="61"/>
      <c r="L233" s="78"/>
      <c r="M233" s="88"/>
      <c r="N233" s="78"/>
      <c r="O233" s="61"/>
      <c r="P233" s="62"/>
      <c r="Q233" s="61"/>
      <c r="R233" s="61"/>
      <c r="S233" s="62"/>
      <c r="T233" s="61"/>
      <c r="U233" s="78"/>
      <c r="V233" s="88"/>
      <c r="W233" s="78"/>
      <c r="X233" s="78"/>
      <c r="Y233" s="87"/>
      <c r="Z233" s="78"/>
      <c r="AA233" s="61"/>
      <c r="AB233" s="61"/>
      <c r="AC233" s="61"/>
      <c r="AD233" s="61"/>
      <c r="AE233" s="61"/>
      <c r="AF233" s="61"/>
      <c r="AG233" s="61"/>
      <c r="AH233" s="61"/>
      <c r="AI233" s="61"/>
      <c r="AJ233" s="61"/>
      <c r="AK233" s="62"/>
      <c r="AL233" s="61"/>
      <c r="AM233" s="59"/>
    </row>
    <row r="234" spans="1:39">
      <c r="A234" s="60"/>
      <c r="B234" s="84"/>
      <c r="C234" s="61"/>
      <c r="D234" s="62"/>
      <c r="E234" s="61"/>
      <c r="F234" s="61"/>
      <c r="G234" s="61"/>
      <c r="H234" s="61"/>
      <c r="I234" s="61"/>
      <c r="J234" s="86"/>
      <c r="K234" s="61"/>
      <c r="L234" s="61"/>
      <c r="M234" s="86"/>
      <c r="N234" s="61"/>
      <c r="O234" s="61"/>
      <c r="P234" s="62"/>
      <c r="Q234" s="61"/>
      <c r="R234" s="61"/>
      <c r="S234" s="61"/>
      <c r="T234" s="61"/>
      <c r="U234" s="61"/>
      <c r="V234" s="61"/>
      <c r="W234" s="61"/>
      <c r="X234" s="61"/>
      <c r="Y234" s="82"/>
      <c r="Z234" s="61"/>
      <c r="AA234" s="61"/>
      <c r="AB234" s="61"/>
      <c r="AC234" s="61"/>
      <c r="AD234" s="61"/>
      <c r="AE234" s="61"/>
      <c r="AF234" s="61"/>
      <c r="AG234" s="61"/>
      <c r="AH234" s="61"/>
      <c r="AI234" s="61"/>
      <c r="AJ234" s="61"/>
      <c r="AK234" s="61"/>
      <c r="AL234" s="61"/>
      <c r="AM234" s="59"/>
    </row>
    <row r="235" spans="1:39">
      <c r="A235" s="60"/>
      <c r="B235" s="84"/>
      <c r="C235" s="61"/>
      <c r="D235" s="62"/>
      <c r="E235" s="61"/>
      <c r="F235" s="61"/>
      <c r="G235" s="61"/>
      <c r="H235" s="61"/>
      <c r="I235" s="61"/>
      <c r="J235" s="86"/>
      <c r="K235" s="61"/>
      <c r="L235" s="61"/>
      <c r="M235" s="86"/>
      <c r="N235" s="61"/>
      <c r="O235" s="61"/>
      <c r="P235" s="62"/>
      <c r="Q235" s="61"/>
      <c r="R235" s="61"/>
      <c r="S235" s="61"/>
      <c r="T235" s="61"/>
      <c r="U235" s="61"/>
      <c r="V235" s="61"/>
      <c r="W235" s="61"/>
      <c r="X235" s="61"/>
      <c r="Y235" s="82"/>
      <c r="Z235" s="61"/>
      <c r="AA235" s="61"/>
      <c r="AB235" s="61"/>
      <c r="AC235" s="61"/>
      <c r="AD235" s="61"/>
      <c r="AE235" s="61"/>
      <c r="AF235" s="61"/>
      <c r="AG235" s="61"/>
      <c r="AH235" s="61"/>
      <c r="AI235" s="61"/>
      <c r="AJ235" s="61"/>
      <c r="AK235" s="61"/>
      <c r="AL235" s="61"/>
      <c r="AM235" s="59"/>
    </row>
    <row r="236" spans="1:39">
      <c r="A236" s="60"/>
      <c r="B236" s="84"/>
      <c r="C236" s="61"/>
      <c r="D236" s="62"/>
      <c r="E236" s="61"/>
      <c r="F236" s="61"/>
      <c r="G236" s="61"/>
      <c r="H236" s="61"/>
      <c r="I236" s="61"/>
      <c r="J236" s="86"/>
      <c r="K236" s="61"/>
      <c r="L236" s="61"/>
      <c r="M236" s="86"/>
      <c r="N236" s="61"/>
      <c r="O236" s="61"/>
      <c r="P236" s="62"/>
      <c r="Q236" s="61"/>
      <c r="R236" s="61"/>
      <c r="S236" s="61"/>
      <c r="T236" s="61"/>
      <c r="U236" s="61"/>
      <c r="V236" s="61"/>
      <c r="W236" s="61"/>
      <c r="X236" s="61"/>
      <c r="Y236" s="82"/>
      <c r="Z236" s="61"/>
      <c r="AA236" s="61"/>
      <c r="AB236" s="61"/>
      <c r="AC236" s="61"/>
      <c r="AD236" s="61"/>
      <c r="AE236" s="61"/>
      <c r="AF236" s="61"/>
      <c r="AG236" s="61"/>
      <c r="AH236" s="61"/>
      <c r="AI236" s="61"/>
      <c r="AJ236" s="61"/>
      <c r="AK236" s="61"/>
      <c r="AL236" s="61"/>
      <c r="AM236" s="59"/>
    </row>
    <row r="237" spans="1:39">
      <c r="A237" s="60"/>
      <c r="B237" s="84"/>
      <c r="C237" s="61"/>
      <c r="D237" s="62"/>
      <c r="E237" s="61"/>
      <c r="F237" s="61"/>
      <c r="G237" s="61"/>
      <c r="H237" s="61"/>
      <c r="I237" s="61"/>
      <c r="J237" s="86"/>
      <c r="K237" s="61"/>
      <c r="L237" s="61"/>
      <c r="M237" s="86"/>
      <c r="N237" s="61"/>
      <c r="O237" s="61"/>
      <c r="P237" s="62"/>
      <c r="Q237" s="61"/>
      <c r="R237" s="61"/>
      <c r="S237" s="61"/>
      <c r="T237" s="61"/>
      <c r="U237" s="61"/>
      <c r="V237" s="61"/>
      <c r="W237" s="61"/>
      <c r="X237" s="61"/>
      <c r="Y237" s="82"/>
      <c r="Z237" s="61"/>
      <c r="AA237" s="61"/>
      <c r="AB237" s="61"/>
      <c r="AC237" s="61"/>
      <c r="AD237" s="61"/>
      <c r="AE237" s="61"/>
      <c r="AF237" s="61"/>
      <c r="AG237" s="61"/>
      <c r="AH237" s="61"/>
      <c r="AI237" s="61"/>
      <c r="AJ237" s="61"/>
      <c r="AK237" s="61"/>
      <c r="AL237" s="61"/>
      <c r="AM237" s="59"/>
    </row>
    <row r="238" spans="1:39">
      <c r="A238" s="60"/>
      <c r="B238" s="84"/>
      <c r="C238" s="61"/>
      <c r="D238" s="62"/>
      <c r="E238" s="61"/>
      <c r="F238" s="61"/>
      <c r="G238" s="61"/>
      <c r="H238" s="61"/>
      <c r="I238" s="61"/>
      <c r="J238" s="86"/>
      <c r="K238" s="61"/>
      <c r="L238" s="61"/>
      <c r="M238" s="86"/>
      <c r="N238" s="61"/>
      <c r="O238" s="61"/>
      <c r="P238" s="62"/>
      <c r="Q238" s="61"/>
      <c r="R238" s="61"/>
      <c r="S238" s="61"/>
      <c r="T238" s="61"/>
      <c r="U238" s="61"/>
      <c r="V238" s="61"/>
      <c r="W238" s="61"/>
      <c r="X238" s="61"/>
      <c r="Y238" s="82"/>
      <c r="Z238" s="61"/>
      <c r="AA238" s="61"/>
      <c r="AB238" s="61"/>
      <c r="AC238" s="61"/>
      <c r="AD238" s="61"/>
      <c r="AE238" s="61"/>
      <c r="AF238" s="61"/>
      <c r="AG238" s="61"/>
      <c r="AH238" s="61"/>
      <c r="AI238" s="61"/>
      <c r="AJ238" s="61"/>
      <c r="AK238" s="61"/>
      <c r="AL238" s="61"/>
      <c r="AM238" s="59"/>
    </row>
    <row r="239" spans="1:39">
      <c r="A239" s="60"/>
      <c r="B239" s="84"/>
      <c r="C239" s="61"/>
      <c r="D239" s="62"/>
      <c r="E239" s="61"/>
      <c r="F239" s="63"/>
      <c r="G239" s="61"/>
      <c r="H239" s="63"/>
      <c r="I239" s="61"/>
      <c r="J239" s="86"/>
      <c r="K239" s="61"/>
      <c r="L239" s="61"/>
      <c r="M239" s="86"/>
      <c r="N239" s="61"/>
      <c r="O239" s="61"/>
      <c r="P239" s="62"/>
      <c r="Q239" s="61"/>
      <c r="R239" s="61"/>
      <c r="S239" s="61"/>
      <c r="T239" s="61"/>
      <c r="U239" s="61"/>
      <c r="V239" s="61"/>
      <c r="W239" s="61"/>
      <c r="X239" s="61"/>
      <c r="Y239" s="82"/>
      <c r="Z239" s="61"/>
      <c r="AA239" s="61"/>
      <c r="AB239" s="61"/>
      <c r="AC239" s="61"/>
      <c r="AD239" s="61"/>
      <c r="AE239" s="61"/>
      <c r="AF239" s="61"/>
      <c r="AG239" s="61"/>
      <c r="AH239" s="61"/>
      <c r="AI239" s="61"/>
      <c r="AJ239" s="61"/>
      <c r="AK239" s="61"/>
      <c r="AL239" s="61"/>
      <c r="AM239" s="59"/>
    </row>
    <row r="240" spans="1:39">
      <c r="A240" s="60"/>
      <c r="B240" s="84"/>
      <c r="C240" s="61"/>
      <c r="D240" s="62"/>
      <c r="E240" s="61"/>
      <c r="F240" s="61"/>
      <c r="G240" s="61"/>
      <c r="H240" s="61"/>
      <c r="I240" s="61"/>
      <c r="J240" s="86"/>
      <c r="K240" s="61"/>
      <c r="L240" s="61"/>
      <c r="M240" s="86"/>
      <c r="N240" s="61"/>
      <c r="O240" s="61"/>
      <c r="P240" s="62"/>
      <c r="Q240" s="61"/>
      <c r="R240" s="61"/>
      <c r="S240" s="61"/>
      <c r="T240" s="61"/>
      <c r="U240" s="61"/>
      <c r="V240" s="61"/>
      <c r="W240" s="61"/>
      <c r="X240" s="61"/>
      <c r="Y240" s="82"/>
      <c r="Z240" s="61"/>
      <c r="AA240" s="61"/>
      <c r="AB240" s="61"/>
      <c r="AC240" s="61"/>
      <c r="AD240" s="61"/>
      <c r="AE240" s="61"/>
      <c r="AF240" s="61"/>
      <c r="AG240" s="61"/>
      <c r="AH240" s="61"/>
      <c r="AI240" s="61"/>
      <c r="AJ240" s="61"/>
      <c r="AK240" s="61"/>
      <c r="AL240" s="61"/>
      <c r="AM240" s="59"/>
    </row>
    <row r="241" spans="1:39">
      <c r="A241" s="60"/>
      <c r="B241" s="84"/>
      <c r="C241" s="61"/>
      <c r="D241" s="62"/>
      <c r="E241" s="61"/>
      <c r="F241" s="61"/>
      <c r="G241" s="61"/>
      <c r="H241" s="61"/>
      <c r="I241" s="61"/>
      <c r="J241" s="86"/>
      <c r="K241" s="61"/>
      <c r="L241" s="61"/>
      <c r="M241" s="86"/>
      <c r="N241" s="61"/>
      <c r="O241" s="61"/>
      <c r="P241" s="62"/>
      <c r="Q241" s="61"/>
      <c r="R241" s="61"/>
      <c r="S241" s="61"/>
      <c r="T241" s="61"/>
      <c r="U241" s="61"/>
      <c r="V241" s="61"/>
      <c r="W241" s="61"/>
      <c r="X241" s="61"/>
      <c r="Y241" s="82"/>
      <c r="Z241" s="61"/>
      <c r="AA241" s="61"/>
      <c r="AB241" s="61"/>
      <c r="AC241" s="61"/>
      <c r="AD241" s="61"/>
      <c r="AE241" s="61"/>
      <c r="AF241" s="61"/>
      <c r="AG241" s="61"/>
      <c r="AH241" s="61"/>
      <c r="AI241" s="61"/>
      <c r="AJ241" s="61"/>
      <c r="AK241" s="61"/>
      <c r="AL241" s="61"/>
      <c r="AM241" s="59"/>
    </row>
    <row r="242" spans="1:39">
      <c r="A242" s="60"/>
      <c r="B242" s="84"/>
      <c r="C242" s="61"/>
      <c r="D242" s="62"/>
      <c r="E242" s="61"/>
      <c r="F242" s="61"/>
      <c r="G242" s="61"/>
      <c r="H242" s="61"/>
      <c r="I242" s="61"/>
      <c r="J242" s="86"/>
      <c r="K242" s="61"/>
      <c r="L242" s="61"/>
      <c r="M242" s="86"/>
      <c r="N242" s="61"/>
      <c r="O242" s="61"/>
      <c r="P242" s="62"/>
      <c r="Q242" s="61"/>
      <c r="R242" s="61"/>
      <c r="S242" s="61"/>
      <c r="T242" s="61"/>
      <c r="U242" s="61"/>
      <c r="V242" s="61"/>
      <c r="W242" s="61"/>
      <c r="X242" s="61"/>
      <c r="Y242" s="82"/>
      <c r="Z242" s="61"/>
      <c r="AA242" s="61"/>
      <c r="AB242" s="61"/>
      <c r="AC242" s="61"/>
      <c r="AD242" s="61"/>
      <c r="AE242" s="61"/>
      <c r="AF242" s="61"/>
      <c r="AG242" s="61"/>
      <c r="AH242" s="61"/>
      <c r="AI242" s="61"/>
      <c r="AJ242" s="61"/>
      <c r="AK242" s="61"/>
      <c r="AL242" s="61"/>
      <c r="AM242" s="59"/>
    </row>
    <row r="243" spans="1:39">
      <c r="A243" s="60"/>
      <c r="B243" s="84"/>
      <c r="C243" s="61"/>
      <c r="D243" s="62"/>
      <c r="E243" s="61"/>
      <c r="F243" s="61"/>
      <c r="G243" s="61"/>
      <c r="H243" s="61"/>
      <c r="I243" s="61"/>
      <c r="J243" s="86"/>
      <c r="K243" s="61"/>
      <c r="L243" s="61"/>
      <c r="M243" s="86"/>
      <c r="N243" s="61"/>
      <c r="O243" s="61"/>
      <c r="P243" s="62"/>
      <c r="Q243" s="61"/>
      <c r="R243" s="61"/>
      <c r="S243" s="61"/>
      <c r="T243" s="61"/>
      <c r="U243" s="61"/>
      <c r="V243" s="61"/>
      <c r="W243" s="61"/>
      <c r="X243" s="61"/>
      <c r="Y243" s="82"/>
      <c r="Z243" s="61"/>
      <c r="AA243" s="61"/>
      <c r="AB243" s="61"/>
      <c r="AC243" s="61"/>
      <c r="AD243" s="61"/>
      <c r="AE243" s="61"/>
      <c r="AF243" s="61"/>
      <c r="AG243" s="61"/>
      <c r="AH243" s="61"/>
      <c r="AI243" s="61"/>
      <c r="AJ243" s="61"/>
      <c r="AK243" s="61"/>
      <c r="AL243" s="61"/>
      <c r="AM243" s="59"/>
    </row>
    <row r="244" spans="1:39">
      <c r="A244" s="60"/>
      <c r="B244" s="84"/>
      <c r="C244" s="61"/>
      <c r="D244" s="62"/>
      <c r="E244" s="61"/>
      <c r="F244" s="61"/>
      <c r="G244" s="61"/>
      <c r="H244" s="61"/>
      <c r="I244" s="61"/>
      <c r="J244" s="86"/>
      <c r="K244" s="61"/>
      <c r="L244" s="61"/>
      <c r="M244" s="86"/>
      <c r="N244" s="61"/>
      <c r="O244" s="61"/>
      <c r="P244" s="62"/>
      <c r="Q244" s="61"/>
      <c r="R244" s="61"/>
      <c r="S244" s="61"/>
      <c r="T244" s="61"/>
      <c r="U244" s="61"/>
      <c r="V244" s="61"/>
      <c r="W244" s="61"/>
      <c r="X244" s="61"/>
      <c r="Y244" s="82"/>
      <c r="Z244" s="61"/>
      <c r="AA244" s="61"/>
      <c r="AB244" s="61"/>
      <c r="AC244" s="61"/>
      <c r="AD244" s="61"/>
      <c r="AE244" s="61"/>
      <c r="AF244" s="61"/>
      <c r="AG244" s="61"/>
      <c r="AH244" s="61"/>
      <c r="AI244" s="61"/>
      <c r="AJ244" s="61"/>
      <c r="AK244" s="61"/>
      <c r="AL244" s="61"/>
      <c r="AM244" s="59"/>
    </row>
    <row r="245" spans="1:39">
      <c r="A245" s="60"/>
      <c r="B245" s="84"/>
      <c r="C245" s="61"/>
      <c r="D245" s="62"/>
      <c r="E245" s="61"/>
      <c r="F245" s="61"/>
      <c r="G245" s="61"/>
      <c r="H245" s="61"/>
      <c r="I245" s="61"/>
      <c r="J245" s="86"/>
      <c r="K245" s="61"/>
      <c r="L245" s="61"/>
      <c r="M245" s="86"/>
      <c r="N245" s="61"/>
      <c r="O245" s="61"/>
      <c r="P245" s="62"/>
      <c r="Q245" s="61"/>
      <c r="R245" s="61"/>
      <c r="S245" s="61"/>
      <c r="T245" s="61"/>
      <c r="U245" s="61"/>
      <c r="V245" s="61"/>
      <c r="W245" s="61"/>
      <c r="X245" s="61"/>
      <c r="Y245" s="82"/>
      <c r="Z245" s="61"/>
      <c r="AA245" s="61"/>
      <c r="AB245" s="61"/>
      <c r="AC245" s="61"/>
      <c r="AD245" s="61"/>
      <c r="AE245" s="61"/>
      <c r="AF245" s="61"/>
      <c r="AG245" s="61"/>
      <c r="AH245" s="61"/>
      <c r="AI245" s="61"/>
      <c r="AJ245" s="61"/>
      <c r="AK245" s="61"/>
      <c r="AL245" s="61"/>
      <c r="AM245" s="59"/>
    </row>
    <row r="246" spans="1:39">
      <c r="A246" s="60"/>
      <c r="B246" s="84"/>
      <c r="C246" s="61"/>
      <c r="D246" s="62"/>
      <c r="E246" s="61"/>
      <c r="F246" s="61"/>
      <c r="G246" s="61"/>
      <c r="H246" s="61"/>
      <c r="I246" s="61"/>
      <c r="J246" s="86"/>
      <c r="K246" s="61"/>
      <c r="L246" s="61"/>
      <c r="M246" s="86"/>
      <c r="N246" s="61"/>
      <c r="O246" s="61"/>
      <c r="P246" s="62"/>
      <c r="Q246" s="61"/>
      <c r="R246" s="61"/>
      <c r="S246" s="61"/>
      <c r="T246" s="61"/>
      <c r="U246" s="61"/>
      <c r="V246" s="61"/>
      <c r="W246" s="61"/>
      <c r="X246" s="61"/>
      <c r="Y246" s="82"/>
      <c r="Z246" s="61"/>
      <c r="AA246" s="61"/>
      <c r="AB246" s="61"/>
      <c r="AC246" s="61"/>
      <c r="AD246" s="61"/>
      <c r="AE246" s="61"/>
      <c r="AF246" s="61"/>
      <c r="AG246" s="61"/>
      <c r="AH246" s="61"/>
      <c r="AI246" s="61"/>
      <c r="AJ246" s="61"/>
      <c r="AK246" s="61"/>
      <c r="AL246" s="61"/>
      <c r="AM246" s="59"/>
    </row>
    <row r="247" spans="1:39">
      <c r="A247" s="60"/>
      <c r="B247" s="84"/>
      <c r="C247" s="61"/>
      <c r="D247" s="62"/>
      <c r="E247" s="61"/>
      <c r="F247" s="61"/>
      <c r="G247" s="61"/>
      <c r="H247" s="61"/>
      <c r="I247" s="61"/>
      <c r="J247" s="86"/>
      <c r="K247" s="61"/>
      <c r="L247" s="61"/>
      <c r="M247" s="86"/>
      <c r="N247" s="61"/>
      <c r="O247" s="61"/>
      <c r="P247" s="62"/>
      <c r="Q247" s="61"/>
      <c r="R247" s="61"/>
      <c r="S247" s="61"/>
      <c r="T247" s="61"/>
      <c r="U247" s="61"/>
      <c r="V247" s="61"/>
      <c r="W247" s="61"/>
      <c r="X247" s="61"/>
      <c r="Y247" s="82"/>
      <c r="Z247" s="61"/>
      <c r="AA247" s="61"/>
      <c r="AB247" s="61"/>
      <c r="AC247" s="61"/>
      <c r="AD247" s="61"/>
      <c r="AE247" s="61"/>
      <c r="AF247" s="61"/>
      <c r="AG247" s="61"/>
      <c r="AH247" s="61"/>
      <c r="AI247" s="61"/>
      <c r="AJ247" s="61"/>
      <c r="AK247" s="61"/>
      <c r="AL247" s="61"/>
      <c r="AM247" s="59"/>
    </row>
    <row r="248" spans="1:39">
      <c r="A248" s="60"/>
      <c r="B248" s="84"/>
      <c r="C248" s="61"/>
      <c r="D248" s="62"/>
      <c r="E248" s="61"/>
      <c r="F248" s="61"/>
      <c r="G248" s="61"/>
      <c r="H248" s="61"/>
      <c r="I248" s="61"/>
      <c r="J248" s="86"/>
      <c r="K248" s="61"/>
      <c r="L248" s="61"/>
      <c r="M248" s="86"/>
      <c r="N248" s="61"/>
      <c r="O248" s="61"/>
      <c r="P248" s="62"/>
      <c r="Q248" s="61"/>
      <c r="R248" s="61"/>
      <c r="S248" s="61"/>
      <c r="T248" s="61"/>
      <c r="U248" s="61"/>
      <c r="V248" s="61"/>
      <c r="W248" s="61"/>
      <c r="X248" s="61"/>
      <c r="Y248" s="82"/>
      <c r="Z248" s="61"/>
      <c r="AA248" s="61"/>
      <c r="AB248" s="61"/>
      <c r="AC248" s="61"/>
      <c r="AD248" s="61"/>
      <c r="AE248" s="61"/>
      <c r="AF248" s="61"/>
      <c r="AG248" s="61"/>
      <c r="AH248" s="61"/>
      <c r="AI248" s="61"/>
      <c r="AJ248" s="61"/>
      <c r="AK248" s="61"/>
      <c r="AL248" s="61"/>
      <c r="AM248" s="59"/>
    </row>
    <row r="249" spans="1:39">
      <c r="A249" s="60"/>
      <c r="B249" s="84"/>
      <c r="C249" s="61"/>
      <c r="D249" s="62"/>
      <c r="E249" s="61"/>
      <c r="F249" s="61"/>
      <c r="G249" s="61"/>
      <c r="H249" s="61"/>
      <c r="I249" s="61"/>
      <c r="J249" s="86"/>
      <c r="K249" s="61"/>
      <c r="L249" s="61"/>
      <c r="M249" s="86"/>
      <c r="N249" s="61"/>
      <c r="O249" s="61"/>
      <c r="P249" s="62"/>
      <c r="Q249" s="61"/>
      <c r="R249" s="61"/>
      <c r="S249" s="61"/>
      <c r="T249" s="61"/>
      <c r="U249" s="61"/>
      <c r="V249" s="61"/>
      <c r="W249" s="61"/>
      <c r="X249" s="61"/>
      <c r="Y249" s="82"/>
      <c r="Z249" s="61"/>
      <c r="AA249" s="61"/>
      <c r="AB249" s="61"/>
      <c r="AC249" s="61"/>
      <c r="AD249" s="61"/>
      <c r="AE249" s="61"/>
      <c r="AF249" s="61"/>
      <c r="AG249" s="61"/>
      <c r="AH249" s="61"/>
      <c r="AI249" s="61"/>
      <c r="AJ249" s="61"/>
      <c r="AK249" s="61"/>
      <c r="AL249" s="61"/>
      <c r="AM249" s="59"/>
    </row>
    <row r="250" spans="1:39">
      <c r="A250" s="60"/>
      <c r="B250" s="84"/>
      <c r="C250" s="61"/>
      <c r="D250" s="62"/>
      <c r="E250" s="61"/>
      <c r="F250" s="61"/>
      <c r="G250" s="61"/>
      <c r="H250" s="61"/>
      <c r="I250" s="61"/>
      <c r="J250" s="86"/>
      <c r="K250" s="61"/>
      <c r="L250" s="61"/>
      <c r="M250" s="86"/>
      <c r="N250" s="61"/>
      <c r="O250" s="61"/>
      <c r="P250" s="62"/>
      <c r="Q250" s="61"/>
      <c r="R250" s="61"/>
      <c r="S250" s="61"/>
      <c r="T250" s="61"/>
      <c r="U250" s="61"/>
      <c r="V250" s="61"/>
      <c r="W250" s="61"/>
      <c r="X250" s="61"/>
      <c r="Y250" s="82"/>
      <c r="Z250" s="61"/>
      <c r="AA250" s="61"/>
      <c r="AB250" s="61"/>
      <c r="AC250" s="61"/>
      <c r="AD250" s="61"/>
      <c r="AE250" s="61"/>
      <c r="AF250" s="61"/>
      <c r="AG250" s="61"/>
      <c r="AH250" s="61"/>
      <c r="AI250" s="61"/>
      <c r="AJ250" s="61"/>
      <c r="AK250" s="61"/>
      <c r="AL250" s="61"/>
      <c r="AM250" s="59"/>
    </row>
    <row r="251" spans="1:39">
      <c r="A251" s="60"/>
      <c r="B251" s="84"/>
      <c r="C251" s="61"/>
      <c r="D251" s="62"/>
      <c r="E251" s="61"/>
      <c r="F251" s="61"/>
      <c r="G251" s="61"/>
      <c r="H251" s="61"/>
      <c r="I251" s="61"/>
      <c r="J251" s="86"/>
      <c r="K251" s="61"/>
      <c r="L251" s="61"/>
      <c r="M251" s="86"/>
      <c r="N251" s="61"/>
      <c r="O251" s="61"/>
      <c r="P251" s="62"/>
      <c r="Q251" s="61"/>
      <c r="R251" s="61"/>
      <c r="S251" s="61"/>
      <c r="T251" s="61"/>
      <c r="U251" s="61"/>
      <c r="V251" s="61"/>
      <c r="W251" s="61"/>
      <c r="X251" s="61"/>
      <c r="Y251" s="82"/>
      <c r="Z251" s="61"/>
      <c r="AA251" s="61"/>
      <c r="AB251" s="61"/>
      <c r="AC251" s="61"/>
      <c r="AD251" s="61"/>
      <c r="AE251" s="61"/>
      <c r="AF251" s="61"/>
      <c r="AG251" s="61"/>
      <c r="AH251" s="61"/>
      <c r="AI251" s="61"/>
      <c r="AJ251" s="61"/>
      <c r="AK251" s="61"/>
      <c r="AL251" s="61"/>
      <c r="AM251" s="59"/>
    </row>
    <row r="252" spans="1:39">
      <c r="A252" s="60"/>
      <c r="B252" s="84"/>
      <c r="C252" s="61"/>
      <c r="D252" s="62"/>
      <c r="E252" s="61"/>
      <c r="F252" s="61"/>
      <c r="G252" s="61"/>
      <c r="H252" s="61"/>
      <c r="I252" s="61"/>
      <c r="J252" s="86"/>
      <c r="K252" s="61"/>
      <c r="L252" s="61"/>
      <c r="M252" s="86"/>
      <c r="N252" s="61"/>
      <c r="O252" s="61"/>
      <c r="P252" s="62"/>
      <c r="Q252" s="61"/>
      <c r="R252" s="61"/>
      <c r="S252" s="61"/>
      <c r="T252" s="61"/>
      <c r="U252" s="61"/>
      <c r="V252" s="61"/>
      <c r="W252" s="61"/>
      <c r="X252" s="61"/>
      <c r="Y252" s="82"/>
      <c r="Z252" s="61"/>
      <c r="AA252" s="61"/>
      <c r="AB252" s="61"/>
      <c r="AC252" s="61"/>
      <c r="AD252" s="61"/>
      <c r="AE252" s="61"/>
      <c r="AF252" s="61"/>
      <c r="AG252" s="61"/>
      <c r="AH252" s="61"/>
      <c r="AI252" s="61"/>
      <c r="AJ252" s="61"/>
      <c r="AK252" s="61"/>
      <c r="AL252" s="61"/>
      <c r="AM252" s="59"/>
    </row>
    <row r="253" spans="1:39">
      <c r="A253" s="60"/>
      <c r="B253" s="84"/>
      <c r="C253" s="61"/>
      <c r="D253" s="62"/>
      <c r="E253" s="61"/>
      <c r="F253" s="61"/>
      <c r="G253" s="61"/>
      <c r="H253" s="61"/>
      <c r="I253" s="61"/>
      <c r="J253" s="86"/>
      <c r="K253" s="61"/>
      <c r="L253" s="61"/>
      <c r="M253" s="86"/>
      <c r="N253" s="61"/>
      <c r="O253" s="61"/>
      <c r="P253" s="62"/>
      <c r="Q253" s="61"/>
      <c r="R253" s="61"/>
      <c r="S253" s="61"/>
      <c r="T253" s="61"/>
      <c r="U253" s="61"/>
      <c r="V253" s="61"/>
      <c r="W253" s="61"/>
      <c r="X253" s="61"/>
      <c r="Y253" s="82"/>
      <c r="Z253" s="61"/>
      <c r="AA253" s="61"/>
      <c r="AB253" s="61"/>
      <c r="AC253" s="61"/>
      <c r="AD253" s="61"/>
      <c r="AE253" s="61"/>
      <c r="AF253" s="61"/>
      <c r="AG253" s="61"/>
      <c r="AH253" s="61"/>
      <c r="AI253" s="61"/>
      <c r="AJ253" s="61"/>
      <c r="AK253" s="61"/>
      <c r="AL253" s="61"/>
      <c r="AM253" s="59"/>
    </row>
    <row r="254" spans="1:39">
      <c r="A254" s="60"/>
      <c r="B254" s="84"/>
      <c r="C254" s="61"/>
      <c r="D254" s="62"/>
      <c r="E254" s="61"/>
      <c r="F254" s="61"/>
      <c r="G254" s="61"/>
      <c r="H254" s="61"/>
      <c r="I254" s="61"/>
      <c r="J254" s="86"/>
      <c r="K254" s="61"/>
      <c r="L254" s="61"/>
      <c r="M254" s="86"/>
      <c r="N254" s="61"/>
      <c r="O254" s="61"/>
      <c r="P254" s="62"/>
      <c r="Q254" s="61"/>
      <c r="R254" s="61"/>
      <c r="S254" s="61"/>
      <c r="T254" s="61"/>
      <c r="U254" s="61"/>
      <c r="V254" s="61"/>
      <c r="W254" s="61"/>
      <c r="X254" s="61"/>
      <c r="Y254" s="82"/>
      <c r="Z254" s="61"/>
      <c r="AA254" s="61"/>
      <c r="AB254" s="61"/>
      <c r="AC254" s="61"/>
      <c r="AD254" s="61"/>
      <c r="AE254" s="61"/>
      <c r="AF254" s="61"/>
      <c r="AG254" s="61"/>
      <c r="AH254" s="61"/>
      <c r="AI254" s="61"/>
      <c r="AJ254" s="61"/>
      <c r="AK254" s="61"/>
      <c r="AL254" s="61"/>
      <c r="AM254" s="59"/>
    </row>
    <row r="255" spans="1:39">
      <c r="A255" s="60"/>
      <c r="B255" s="84"/>
      <c r="C255" s="61"/>
      <c r="D255" s="62"/>
      <c r="E255" s="61"/>
      <c r="F255" s="61"/>
      <c r="G255" s="61"/>
      <c r="H255" s="61"/>
      <c r="I255" s="61"/>
      <c r="J255" s="86"/>
      <c r="K255" s="61"/>
      <c r="L255" s="61"/>
      <c r="M255" s="86"/>
      <c r="N255" s="61"/>
      <c r="O255" s="61"/>
      <c r="P255" s="62"/>
      <c r="Q255" s="61"/>
      <c r="R255" s="61"/>
      <c r="S255" s="61"/>
      <c r="T255" s="61"/>
      <c r="U255" s="61"/>
      <c r="V255" s="61"/>
      <c r="W255" s="61"/>
      <c r="X255" s="61"/>
      <c r="Y255" s="82"/>
      <c r="Z255" s="61"/>
      <c r="AA255" s="61"/>
      <c r="AB255" s="61"/>
      <c r="AC255" s="61"/>
      <c r="AD255" s="61"/>
      <c r="AE255" s="61"/>
      <c r="AF255" s="61"/>
      <c r="AG255" s="61"/>
      <c r="AH255" s="61"/>
      <c r="AI255" s="61"/>
      <c r="AJ255" s="61"/>
      <c r="AK255" s="61"/>
      <c r="AL255" s="61"/>
      <c r="AM255" s="59"/>
    </row>
    <row r="256" spans="1:39">
      <c r="A256" s="60"/>
      <c r="B256" s="84"/>
      <c r="C256" s="61"/>
      <c r="D256" s="62"/>
      <c r="E256" s="61"/>
      <c r="F256" s="61"/>
      <c r="G256" s="61"/>
      <c r="H256" s="61"/>
      <c r="I256" s="61"/>
      <c r="J256" s="86"/>
      <c r="K256" s="61"/>
      <c r="L256" s="61"/>
      <c r="M256" s="86"/>
      <c r="N256" s="61"/>
      <c r="O256" s="61"/>
      <c r="P256" s="62"/>
      <c r="Q256" s="61"/>
      <c r="R256" s="61"/>
      <c r="S256" s="61"/>
      <c r="T256" s="61"/>
      <c r="U256" s="61"/>
      <c r="V256" s="61"/>
      <c r="W256" s="61"/>
      <c r="X256" s="61"/>
      <c r="Y256" s="82"/>
      <c r="Z256" s="61"/>
      <c r="AA256" s="61"/>
      <c r="AB256" s="61"/>
      <c r="AC256" s="61"/>
      <c r="AD256" s="61"/>
      <c r="AE256" s="61"/>
      <c r="AF256" s="61"/>
      <c r="AG256" s="61"/>
      <c r="AH256" s="61"/>
      <c r="AI256" s="61"/>
      <c r="AJ256" s="61"/>
      <c r="AK256" s="61"/>
      <c r="AL256" s="61"/>
      <c r="AM256" s="59"/>
    </row>
    <row r="257" spans="1:39">
      <c r="A257" s="60"/>
      <c r="B257" s="84"/>
      <c r="C257" s="61"/>
      <c r="D257" s="62"/>
      <c r="E257" s="61"/>
      <c r="F257" s="61"/>
      <c r="G257" s="61"/>
      <c r="H257" s="61"/>
      <c r="I257" s="61"/>
      <c r="J257" s="86"/>
      <c r="K257" s="61"/>
      <c r="L257" s="61"/>
      <c r="M257" s="86"/>
      <c r="N257" s="61"/>
      <c r="O257" s="61"/>
      <c r="P257" s="62"/>
      <c r="Q257" s="61"/>
      <c r="R257" s="61"/>
      <c r="S257" s="61"/>
      <c r="T257" s="61"/>
      <c r="U257" s="61"/>
      <c r="V257" s="61"/>
      <c r="W257" s="61"/>
      <c r="X257" s="61"/>
      <c r="Y257" s="82"/>
      <c r="Z257" s="61"/>
      <c r="AA257" s="61"/>
      <c r="AB257" s="61"/>
      <c r="AC257" s="61"/>
      <c r="AD257" s="61"/>
      <c r="AE257" s="61"/>
      <c r="AF257" s="61"/>
      <c r="AG257" s="61"/>
      <c r="AH257" s="61"/>
      <c r="AI257" s="61"/>
      <c r="AJ257" s="61"/>
      <c r="AK257" s="61"/>
      <c r="AL257" s="61"/>
      <c r="AM257" s="59"/>
    </row>
    <row r="258" spans="1:39">
      <c r="A258" s="60"/>
      <c r="B258" s="84"/>
      <c r="C258" s="61"/>
      <c r="D258" s="62"/>
      <c r="E258" s="61"/>
      <c r="F258" s="61"/>
      <c r="G258" s="61"/>
      <c r="H258" s="61"/>
      <c r="I258" s="61"/>
      <c r="J258" s="86"/>
      <c r="K258" s="61"/>
      <c r="L258" s="61"/>
      <c r="M258" s="86"/>
      <c r="N258" s="61"/>
      <c r="O258" s="61"/>
      <c r="P258" s="62"/>
      <c r="Q258" s="61"/>
      <c r="R258" s="61"/>
      <c r="S258" s="61"/>
      <c r="T258" s="61"/>
      <c r="U258" s="61"/>
      <c r="V258" s="61"/>
      <c r="W258" s="61"/>
      <c r="X258" s="61"/>
      <c r="Y258" s="82"/>
      <c r="Z258" s="61"/>
      <c r="AA258" s="61"/>
      <c r="AB258" s="61"/>
      <c r="AC258" s="61"/>
      <c r="AD258" s="61"/>
      <c r="AE258" s="61"/>
      <c r="AF258" s="61"/>
      <c r="AG258" s="61"/>
      <c r="AH258" s="61"/>
      <c r="AI258" s="61"/>
      <c r="AJ258" s="61"/>
      <c r="AK258" s="61"/>
      <c r="AL258" s="61"/>
      <c r="AM258" s="59"/>
    </row>
    <row r="259" spans="1:39">
      <c r="A259" s="60"/>
      <c r="B259" s="84"/>
      <c r="C259" s="61"/>
      <c r="D259" s="62"/>
      <c r="E259" s="61"/>
      <c r="F259" s="61"/>
      <c r="G259" s="61"/>
      <c r="H259" s="61"/>
      <c r="I259" s="61"/>
      <c r="J259" s="86"/>
      <c r="K259" s="61"/>
      <c r="L259" s="61"/>
      <c r="M259" s="86"/>
      <c r="N259" s="61"/>
      <c r="O259" s="61"/>
      <c r="P259" s="62"/>
      <c r="Q259" s="61"/>
      <c r="R259" s="61"/>
      <c r="S259" s="61"/>
      <c r="T259" s="61"/>
      <c r="U259" s="61"/>
      <c r="V259" s="61"/>
      <c r="W259" s="61"/>
      <c r="X259" s="61"/>
      <c r="Y259" s="82"/>
      <c r="Z259" s="61"/>
      <c r="AA259" s="61"/>
      <c r="AB259" s="61"/>
      <c r="AC259" s="61"/>
      <c r="AD259" s="61"/>
      <c r="AE259" s="61"/>
      <c r="AF259" s="61"/>
      <c r="AG259" s="61"/>
      <c r="AH259" s="61"/>
      <c r="AI259" s="61"/>
      <c r="AJ259" s="61"/>
      <c r="AK259" s="61"/>
      <c r="AL259" s="61"/>
      <c r="AM259" s="59"/>
    </row>
    <row r="260" spans="1:39">
      <c r="A260" s="60"/>
      <c r="B260" s="84"/>
      <c r="C260" s="61"/>
      <c r="D260" s="62"/>
      <c r="E260" s="61"/>
      <c r="F260" s="61"/>
      <c r="G260" s="61"/>
      <c r="H260" s="61"/>
      <c r="I260" s="61"/>
      <c r="J260" s="86"/>
      <c r="K260" s="61"/>
      <c r="L260" s="61"/>
      <c r="M260" s="86"/>
      <c r="N260" s="61"/>
      <c r="O260" s="61"/>
      <c r="P260" s="62"/>
      <c r="Q260" s="61"/>
      <c r="R260" s="61"/>
      <c r="S260" s="61"/>
      <c r="T260" s="61"/>
      <c r="U260" s="61"/>
      <c r="V260" s="61"/>
      <c r="W260" s="61"/>
      <c r="X260" s="61"/>
      <c r="Y260" s="82"/>
      <c r="Z260" s="61"/>
      <c r="AA260" s="61"/>
      <c r="AB260" s="61"/>
      <c r="AC260" s="61"/>
      <c r="AD260" s="61"/>
      <c r="AE260" s="61"/>
      <c r="AF260" s="61"/>
      <c r="AG260" s="61"/>
      <c r="AH260" s="61"/>
      <c r="AI260" s="61"/>
      <c r="AJ260" s="61"/>
      <c r="AK260" s="61"/>
      <c r="AL260" s="61"/>
      <c r="AM260" s="59"/>
    </row>
    <row r="261" spans="1:39">
      <c r="A261" s="60"/>
      <c r="B261" s="84"/>
      <c r="C261" s="61"/>
      <c r="D261" s="62"/>
      <c r="E261" s="61"/>
      <c r="F261" s="61"/>
      <c r="G261" s="61"/>
      <c r="H261" s="61"/>
      <c r="I261" s="61"/>
      <c r="J261" s="86"/>
      <c r="K261" s="61"/>
      <c r="L261" s="61"/>
      <c r="M261" s="86"/>
      <c r="N261" s="61"/>
      <c r="O261" s="61"/>
      <c r="P261" s="62"/>
      <c r="Q261" s="61"/>
      <c r="R261" s="61"/>
      <c r="S261" s="61"/>
      <c r="T261" s="61"/>
      <c r="U261" s="61"/>
      <c r="V261" s="61"/>
      <c r="W261" s="61"/>
      <c r="X261" s="61"/>
      <c r="Y261" s="82"/>
      <c r="Z261" s="61"/>
      <c r="AA261" s="61"/>
      <c r="AB261" s="61"/>
      <c r="AC261" s="61"/>
      <c r="AD261" s="61"/>
      <c r="AE261" s="61"/>
      <c r="AF261" s="61"/>
      <c r="AG261" s="61"/>
      <c r="AH261" s="61"/>
      <c r="AI261" s="61"/>
      <c r="AJ261" s="61"/>
      <c r="AK261" s="61"/>
      <c r="AL261" s="61"/>
      <c r="AM261" s="59"/>
    </row>
    <row r="262" spans="1:39">
      <c r="A262" s="60"/>
      <c r="B262" s="84"/>
      <c r="C262" s="61"/>
      <c r="D262" s="62"/>
      <c r="E262" s="61"/>
      <c r="F262" s="61"/>
      <c r="G262" s="61"/>
      <c r="H262" s="61"/>
      <c r="I262" s="61"/>
      <c r="J262" s="86"/>
      <c r="K262" s="61"/>
      <c r="L262" s="61"/>
      <c r="M262" s="86"/>
      <c r="N262" s="61"/>
      <c r="O262" s="61"/>
      <c r="P262" s="62"/>
      <c r="Q262" s="61"/>
      <c r="R262" s="61"/>
      <c r="S262" s="61"/>
      <c r="T262" s="61"/>
      <c r="U262" s="61"/>
      <c r="V262" s="61"/>
      <c r="W262" s="61"/>
      <c r="X262" s="61"/>
      <c r="Y262" s="82"/>
      <c r="Z262" s="61"/>
      <c r="AA262" s="61"/>
      <c r="AB262" s="61"/>
      <c r="AC262" s="61"/>
      <c r="AD262" s="61"/>
      <c r="AE262" s="61"/>
      <c r="AF262" s="61"/>
      <c r="AG262" s="61"/>
      <c r="AH262" s="61"/>
      <c r="AI262" s="61"/>
      <c r="AJ262" s="61"/>
      <c r="AK262" s="61"/>
      <c r="AL262" s="61"/>
      <c r="AM262" s="59"/>
    </row>
    <row r="263" spans="1:39">
      <c r="A263" s="60"/>
      <c r="B263" s="84"/>
      <c r="C263" s="61"/>
      <c r="D263" s="62"/>
      <c r="E263" s="61"/>
      <c r="F263" s="61"/>
      <c r="G263" s="61"/>
      <c r="H263" s="61"/>
      <c r="I263" s="61"/>
      <c r="J263" s="86"/>
      <c r="K263" s="61"/>
      <c r="L263" s="61"/>
      <c r="M263" s="86"/>
      <c r="N263" s="61"/>
      <c r="O263" s="61"/>
      <c r="P263" s="62"/>
      <c r="Q263" s="61"/>
      <c r="R263" s="61"/>
      <c r="S263" s="61"/>
      <c r="T263" s="61"/>
      <c r="U263" s="61"/>
      <c r="V263" s="61"/>
      <c r="W263" s="61"/>
      <c r="X263" s="61"/>
      <c r="Y263" s="82"/>
      <c r="Z263" s="61"/>
      <c r="AA263" s="61"/>
      <c r="AB263" s="61"/>
      <c r="AC263" s="61"/>
      <c r="AD263" s="61"/>
      <c r="AE263" s="61"/>
      <c r="AF263" s="61"/>
      <c r="AG263" s="61"/>
      <c r="AH263" s="61"/>
      <c r="AI263" s="61"/>
      <c r="AJ263" s="61"/>
      <c r="AK263" s="61"/>
      <c r="AL263" s="61"/>
      <c r="AM263" s="59"/>
    </row>
    <row r="264" spans="1:39">
      <c r="A264" s="60"/>
      <c r="B264" s="84"/>
      <c r="C264" s="61"/>
      <c r="D264" s="62"/>
      <c r="E264" s="61"/>
      <c r="F264" s="61"/>
      <c r="G264" s="61"/>
      <c r="H264" s="61"/>
      <c r="I264" s="61"/>
      <c r="J264" s="86"/>
      <c r="K264" s="61"/>
      <c r="L264" s="61"/>
      <c r="M264" s="86"/>
      <c r="N264" s="61"/>
      <c r="O264" s="61"/>
      <c r="P264" s="62"/>
      <c r="Q264" s="61"/>
      <c r="R264" s="61"/>
      <c r="S264" s="61"/>
      <c r="T264" s="61"/>
      <c r="U264" s="61"/>
      <c r="V264" s="61"/>
      <c r="W264" s="61"/>
      <c r="X264" s="61"/>
      <c r="Y264" s="82"/>
      <c r="Z264" s="61"/>
      <c r="AA264" s="61"/>
      <c r="AB264" s="61"/>
      <c r="AC264" s="61"/>
      <c r="AD264" s="61"/>
      <c r="AE264" s="61"/>
      <c r="AF264" s="61"/>
      <c r="AG264" s="61"/>
      <c r="AH264" s="61"/>
      <c r="AI264" s="61"/>
      <c r="AJ264" s="61"/>
      <c r="AK264" s="61"/>
      <c r="AL264" s="61"/>
      <c r="AM264" s="59"/>
    </row>
    <row r="265" spans="1:39">
      <c r="A265" s="60"/>
      <c r="B265" s="84"/>
      <c r="C265" s="61"/>
      <c r="D265" s="62"/>
      <c r="E265" s="61"/>
      <c r="F265" s="61"/>
      <c r="G265" s="61"/>
      <c r="H265" s="61"/>
      <c r="I265" s="61"/>
      <c r="J265" s="86"/>
      <c r="K265" s="61"/>
      <c r="L265" s="61"/>
      <c r="M265" s="86"/>
      <c r="N265" s="61"/>
      <c r="O265" s="61"/>
      <c r="P265" s="62"/>
      <c r="Q265" s="61"/>
      <c r="R265" s="61"/>
      <c r="S265" s="61"/>
      <c r="T265" s="61"/>
      <c r="U265" s="61"/>
      <c r="V265" s="61"/>
      <c r="W265" s="61"/>
      <c r="X265" s="61"/>
      <c r="Y265" s="82"/>
      <c r="Z265" s="61"/>
      <c r="AA265" s="61"/>
      <c r="AB265" s="61"/>
      <c r="AC265" s="61"/>
      <c r="AD265" s="61"/>
      <c r="AE265" s="61"/>
      <c r="AF265" s="61"/>
      <c r="AG265" s="61"/>
      <c r="AH265" s="61"/>
      <c r="AI265" s="61"/>
      <c r="AJ265" s="61"/>
      <c r="AK265" s="61"/>
      <c r="AL265" s="61"/>
      <c r="AM265" s="59"/>
    </row>
    <row r="266" spans="1:39">
      <c r="A266" s="60"/>
      <c r="B266" s="84"/>
      <c r="C266" s="61"/>
      <c r="D266" s="62"/>
      <c r="E266" s="61"/>
      <c r="F266" s="63"/>
      <c r="G266" s="61"/>
      <c r="H266" s="63"/>
      <c r="I266" s="61"/>
      <c r="J266" s="86"/>
      <c r="K266" s="61"/>
      <c r="L266" s="61"/>
      <c r="M266" s="86"/>
      <c r="N266" s="61"/>
      <c r="O266" s="61"/>
      <c r="P266" s="62"/>
      <c r="Q266" s="61"/>
      <c r="R266" s="61"/>
      <c r="S266" s="61"/>
      <c r="T266" s="61"/>
      <c r="U266" s="61"/>
      <c r="V266" s="61"/>
      <c r="W266" s="61"/>
      <c r="X266" s="61"/>
      <c r="Y266" s="82"/>
      <c r="Z266" s="61"/>
      <c r="AA266" s="61"/>
      <c r="AB266" s="61"/>
      <c r="AC266" s="61"/>
      <c r="AD266" s="61"/>
      <c r="AE266" s="61"/>
      <c r="AF266" s="61"/>
      <c r="AG266" s="61"/>
      <c r="AH266" s="61"/>
      <c r="AI266" s="61"/>
      <c r="AJ266" s="61"/>
      <c r="AK266" s="61"/>
      <c r="AL266" s="61"/>
      <c r="AM266" s="59"/>
    </row>
    <row r="267" spans="1:39">
      <c r="A267" s="60"/>
      <c r="B267" s="84"/>
      <c r="C267" s="61"/>
      <c r="D267" s="62"/>
      <c r="E267" s="61"/>
      <c r="F267" s="61"/>
      <c r="G267" s="61"/>
      <c r="H267" s="61"/>
      <c r="I267" s="61"/>
      <c r="J267" s="86"/>
      <c r="K267" s="61"/>
      <c r="L267" s="61"/>
      <c r="M267" s="86"/>
      <c r="N267" s="61"/>
      <c r="O267" s="61"/>
      <c r="P267" s="62"/>
      <c r="Q267" s="61"/>
      <c r="R267" s="61"/>
      <c r="S267" s="61"/>
      <c r="T267" s="61"/>
      <c r="U267" s="61"/>
      <c r="V267" s="61"/>
      <c r="W267" s="61"/>
      <c r="X267" s="61"/>
      <c r="Y267" s="82"/>
      <c r="Z267" s="61"/>
      <c r="AA267" s="61"/>
      <c r="AB267" s="61"/>
      <c r="AC267" s="61"/>
      <c r="AD267" s="61"/>
      <c r="AE267" s="61"/>
      <c r="AF267" s="61"/>
      <c r="AG267" s="61"/>
      <c r="AH267" s="61"/>
      <c r="AI267" s="61"/>
      <c r="AJ267" s="61"/>
      <c r="AK267" s="61"/>
      <c r="AL267" s="61"/>
      <c r="AM267" s="59"/>
    </row>
    <row r="268" spans="1:39">
      <c r="A268" s="60"/>
      <c r="B268" s="84"/>
      <c r="C268" s="61"/>
      <c r="D268" s="62"/>
      <c r="E268" s="61"/>
      <c r="F268" s="61"/>
      <c r="G268" s="61"/>
      <c r="H268" s="61"/>
      <c r="I268" s="61"/>
      <c r="J268" s="86"/>
      <c r="K268" s="61"/>
      <c r="L268" s="61"/>
      <c r="M268" s="86"/>
      <c r="N268" s="61"/>
      <c r="O268" s="61"/>
      <c r="P268" s="62"/>
      <c r="Q268" s="61"/>
      <c r="R268" s="61"/>
      <c r="S268" s="61"/>
      <c r="T268" s="61"/>
      <c r="U268" s="61"/>
      <c r="V268" s="61"/>
      <c r="W268" s="61"/>
      <c r="X268" s="61"/>
      <c r="Y268" s="82"/>
      <c r="Z268" s="61"/>
      <c r="AA268" s="61"/>
      <c r="AB268" s="61"/>
      <c r="AC268" s="61"/>
      <c r="AD268" s="61"/>
      <c r="AE268" s="61"/>
      <c r="AF268" s="61"/>
      <c r="AG268" s="61"/>
      <c r="AH268" s="61"/>
      <c r="AI268" s="61"/>
      <c r="AJ268" s="61"/>
      <c r="AK268" s="61"/>
      <c r="AL268" s="61"/>
      <c r="AM268" s="59"/>
    </row>
    <row r="269" spans="1:39">
      <c r="A269" s="60"/>
      <c r="B269" s="84"/>
      <c r="C269" s="61"/>
      <c r="D269" s="62"/>
      <c r="E269" s="61"/>
      <c r="F269" s="61"/>
      <c r="G269" s="61"/>
      <c r="H269" s="61"/>
      <c r="I269" s="61"/>
      <c r="J269" s="86"/>
      <c r="K269" s="61"/>
      <c r="L269" s="61"/>
      <c r="M269" s="86"/>
      <c r="N269" s="61"/>
      <c r="O269" s="61"/>
      <c r="P269" s="62"/>
      <c r="Q269" s="61"/>
      <c r="R269" s="61"/>
      <c r="S269" s="61"/>
      <c r="T269" s="61"/>
      <c r="U269" s="61"/>
      <c r="V269" s="61"/>
      <c r="W269" s="61"/>
      <c r="X269" s="61"/>
      <c r="Y269" s="82"/>
      <c r="Z269" s="61"/>
      <c r="AA269" s="61"/>
      <c r="AB269" s="61"/>
      <c r="AC269" s="61"/>
      <c r="AD269" s="61"/>
      <c r="AE269" s="61"/>
      <c r="AF269" s="61"/>
      <c r="AG269" s="61"/>
      <c r="AH269" s="61"/>
      <c r="AI269" s="61"/>
      <c r="AJ269" s="61"/>
      <c r="AK269" s="61"/>
      <c r="AL269" s="61"/>
      <c r="AM269" s="59"/>
    </row>
    <row r="270" spans="1:39">
      <c r="A270" s="60"/>
      <c r="B270" s="84"/>
      <c r="C270" s="61"/>
      <c r="D270" s="62"/>
      <c r="E270" s="61"/>
      <c r="F270" s="61"/>
      <c r="G270" s="61"/>
      <c r="H270" s="61"/>
      <c r="I270" s="61"/>
      <c r="J270" s="86"/>
      <c r="K270" s="61"/>
      <c r="L270" s="61"/>
      <c r="M270" s="86"/>
      <c r="N270" s="61"/>
      <c r="O270" s="61"/>
      <c r="P270" s="62"/>
      <c r="Q270" s="61"/>
      <c r="R270" s="61"/>
      <c r="S270" s="61"/>
      <c r="T270" s="61"/>
      <c r="U270" s="61"/>
      <c r="V270" s="61"/>
      <c r="W270" s="61"/>
      <c r="X270" s="61"/>
      <c r="Y270" s="82"/>
      <c r="Z270" s="61"/>
      <c r="AA270" s="61"/>
      <c r="AB270" s="61"/>
      <c r="AC270" s="61"/>
      <c r="AD270" s="61"/>
      <c r="AE270" s="61"/>
      <c r="AF270" s="61"/>
      <c r="AG270" s="61"/>
      <c r="AH270" s="61"/>
      <c r="AI270" s="61"/>
      <c r="AJ270" s="61"/>
      <c r="AK270" s="61"/>
      <c r="AL270" s="61"/>
      <c r="AM270" s="59"/>
    </row>
    <row r="271" spans="1:39">
      <c r="A271" s="60"/>
      <c r="B271" s="84"/>
      <c r="C271" s="61"/>
      <c r="D271" s="62"/>
      <c r="E271" s="61"/>
      <c r="F271" s="61"/>
      <c r="G271" s="61"/>
      <c r="H271" s="61"/>
      <c r="I271" s="61"/>
      <c r="J271" s="86"/>
      <c r="K271" s="61"/>
      <c r="L271" s="61"/>
      <c r="M271" s="86"/>
      <c r="N271" s="61"/>
      <c r="O271" s="61"/>
      <c r="P271" s="62"/>
      <c r="Q271" s="61"/>
      <c r="R271" s="61"/>
      <c r="S271" s="61"/>
      <c r="T271" s="61"/>
      <c r="U271" s="61"/>
      <c r="V271" s="61"/>
      <c r="W271" s="61"/>
      <c r="X271" s="61"/>
      <c r="Y271" s="82"/>
      <c r="Z271" s="61"/>
      <c r="AA271" s="61"/>
      <c r="AB271" s="61"/>
      <c r="AC271" s="61"/>
      <c r="AD271" s="61"/>
      <c r="AE271" s="61"/>
      <c r="AF271" s="61"/>
      <c r="AG271" s="61"/>
      <c r="AH271" s="61"/>
      <c r="AI271" s="61"/>
      <c r="AJ271" s="61"/>
      <c r="AK271" s="61"/>
      <c r="AL271" s="61"/>
      <c r="AM271" s="59"/>
    </row>
    <row r="272" spans="1:39">
      <c r="A272" s="60"/>
      <c r="B272" s="84"/>
      <c r="C272" s="61"/>
      <c r="D272" s="62"/>
      <c r="E272" s="61"/>
      <c r="F272" s="61"/>
      <c r="G272" s="61"/>
      <c r="H272" s="61"/>
      <c r="I272" s="61"/>
      <c r="J272" s="86"/>
      <c r="K272" s="61"/>
      <c r="L272" s="61"/>
      <c r="M272" s="86"/>
      <c r="N272" s="61"/>
      <c r="O272" s="61"/>
      <c r="P272" s="62"/>
      <c r="Q272" s="61"/>
      <c r="R272" s="61"/>
      <c r="S272" s="61"/>
      <c r="T272" s="61"/>
      <c r="U272" s="61"/>
      <c r="V272" s="61"/>
      <c r="W272" s="61"/>
      <c r="X272" s="61"/>
      <c r="Y272" s="82"/>
      <c r="Z272" s="61"/>
      <c r="AA272" s="61"/>
      <c r="AB272" s="61"/>
      <c r="AC272" s="61"/>
      <c r="AD272" s="61"/>
      <c r="AE272" s="61"/>
      <c r="AF272" s="61"/>
      <c r="AG272" s="61"/>
      <c r="AH272" s="61"/>
      <c r="AI272" s="61"/>
      <c r="AJ272" s="61"/>
      <c r="AK272" s="61"/>
      <c r="AL272" s="61"/>
      <c r="AM272" s="59"/>
    </row>
    <row r="273" spans="1:39">
      <c r="A273" s="60"/>
      <c r="B273" s="84"/>
      <c r="C273" s="61"/>
      <c r="D273" s="62"/>
      <c r="E273" s="61"/>
      <c r="F273" s="63"/>
      <c r="G273" s="61"/>
      <c r="H273" s="63"/>
      <c r="I273" s="61"/>
      <c r="J273" s="86"/>
      <c r="K273" s="61"/>
      <c r="L273" s="61"/>
      <c r="M273" s="86"/>
      <c r="N273" s="61"/>
      <c r="O273" s="61"/>
      <c r="P273" s="62"/>
      <c r="Q273" s="61"/>
      <c r="R273" s="61"/>
      <c r="S273" s="61"/>
      <c r="T273" s="61"/>
      <c r="U273" s="61"/>
      <c r="V273" s="61"/>
      <c r="W273" s="61"/>
      <c r="X273" s="61"/>
      <c r="Y273" s="82"/>
      <c r="Z273" s="61"/>
      <c r="AA273" s="61"/>
      <c r="AB273" s="61"/>
      <c r="AC273" s="61"/>
      <c r="AD273" s="61"/>
      <c r="AE273" s="61"/>
      <c r="AF273" s="61"/>
      <c r="AG273" s="61"/>
      <c r="AH273" s="61"/>
      <c r="AI273" s="61"/>
      <c r="AJ273" s="61"/>
      <c r="AK273" s="61"/>
      <c r="AL273" s="61"/>
      <c r="AM273" s="59"/>
    </row>
    <row r="274" spans="1:39">
      <c r="A274" s="60"/>
      <c r="B274" s="84"/>
      <c r="C274" s="61"/>
      <c r="D274" s="62"/>
      <c r="E274" s="61"/>
      <c r="F274" s="61"/>
      <c r="G274" s="61"/>
      <c r="H274" s="61"/>
      <c r="I274" s="61"/>
      <c r="J274" s="86"/>
      <c r="K274" s="61"/>
      <c r="L274" s="61"/>
      <c r="M274" s="86"/>
      <c r="N274" s="61"/>
      <c r="O274" s="61"/>
      <c r="P274" s="62"/>
      <c r="Q274" s="61"/>
      <c r="R274" s="61"/>
      <c r="S274" s="61"/>
      <c r="T274" s="61"/>
      <c r="U274" s="61"/>
      <c r="V274" s="61"/>
      <c r="W274" s="61"/>
      <c r="X274" s="61"/>
      <c r="Y274" s="82"/>
      <c r="Z274" s="61"/>
      <c r="AA274" s="61"/>
      <c r="AB274" s="61"/>
      <c r="AC274" s="61"/>
      <c r="AD274" s="61"/>
      <c r="AE274" s="61"/>
      <c r="AF274" s="61"/>
      <c r="AG274" s="61"/>
      <c r="AH274" s="61"/>
      <c r="AI274" s="61"/>
      <c r="AJ274" s="61"/>
      <c r="AK274" s="61"/>
      <c r="AL274" s="61"/>
      <c r="AM274" s="59"/>
    </row>
    <row r="275" spans="1:39">
      <c r="A275" s="60"/>
      <c r="B275" s="84"/>
      <c r="C275" s="61"/>
      <c r="D275" s="62"/>
      <c r="E275" s="61"/>
      <c r="F275" s="61"/>
      <c r="G275" s="61"/>
      <c r="H275" s="61"/>
      <c r="I275" s="61"/>
      <c r="J275" s="86"/>
      <c r="K275" s="63"/>
      <c r="L275" s="62"/>
      <c r="M275" s="86"/>
      <c r="N275" s="62"/>
      <c r="O275" s="63"/>
      <c r="P275" s="62"/>
      <c r="Q275" s="63"/>
      <c r="R275" s="62"/>
      <c r="S275" s="62"/>
      <c r="T275" s="62"/>
      <c r="U275" s="62"/>
      <c r="V275" s="62"/>
      <c r="W275" s="62"/>
      <c r="X275" s="61"/>
      <c r="Y275" s="82"/>
      <c r="Z275" s="61"/>
      <c r="AA275" s="61"/>
      <c r="AB275" s="61"/>
      <c r="AC275" s="61"/>
      <c r="AD275" s="61"/>
      <c r="AE275" s="61"/>
      <c r="AF275" s="61"/>
      <c r="AG275" s="61"/>
      <c r="AH275" s="61"/>
      <c r="AI275" s="61"/>
      <c r="AJ275" s="62"/>
      <c r="AK275" s="62"/>
      <c r="AL275" s="62"/>
      <c r="AM275" s="59"/>
    </row>
    <row r="276" spans="1:39">
      <c r="A276" s="60"/>
      <c r="B276" s="84"/>
      <c r="C276" s="61"/>
      <c r="D276" s="62"/>
      <c r="E276" s="61"/>
      <c r="F276" s="61"/>
      <c r="G276" s="61"/>
      <c r="H276" s="61"/>
      <c r="I276" s="61"/>
      <c r="J276" s="86"/>
      <c r="K276" s="61"/>
      <c r="L276" s="61"/>
      <c r="M276" s="86"/>
      <c r="N276" s="61"/>
      <c r="O276" s="61"/>
      <c r="P276" s="62"/>
      <c r="Q276" s="61"/>
      <c r="R276" s="61"/>
      <c r="S276" s="61"/>
      <c r="T276" s="61"/>
      <c r="U276" s="61"/>
      <c r="V276" s="61"/>
      <c r="W276" s="61"/>
      <c r="X276" s="61"/>
      <c r="Y276" s="82"/>
      <c r="Z276" s="61"/>
      <c r="AA276" s="61"/>
      <c r="AB276" s="61"/>
      <c r="AC276" s="61"/>
      <c r="AD276" s="61"/>
      <c r="AE276" s="61"/>
      <c r="AF276" s="61"/>
      <c r="AG276" s="61"/>
      <c r="AH276" s="61"/>
      <c r="AI276" s="61"/>
      <c r="AJ276" s="61"/>
      <c r="AK276" s="61"/>
      <c r="AL276" s="61"/>
      <c r="AM276" s="59"/>
    </row>
    <row r="277" spans="1:39">
      <c r="A277" s="60"/>
      <c r="B277" s="84"/>
      <c r="C277" s="61"/>
      <c r="D277" s="62"/>
      <c r="E277" s="61"/>
      <c r="F277" s="61"/>
      <c r="G277" s="61"/>
      <c r="H277" s="61"/>
      <c r="I277" s="61"/>
      <c r="J277" s="86"/>
      <c r="K277" s="61"/>
      <c r="L277" s="61"/>
      <c r="M277" s="86"/>
      <c r="N277" s="61"/>
      <c r="O277" s="61"/>
      <c r="P277" s="62"/>
      <c r="Q277" s="61"/>
      <c r="R277" s="61"/>
      <c r="S277" s="61"/>
      <c r="T277" s="61"/>
      <c r="U277" s="61"/>
      <c r="V277" s="61"/>
      <c r="W277" s="61"/>
      <c r="X277" s="61"/>
      <c r="Y277" s="82"/>
      <c r="Z277" s="61"/>
      <c r="AA277" s="61"/>
      <c r="AB277" s="61"/>
      <c r="AC277" s="61"/>
      <c r="AD277" s="61"/>
      <c r="AE277" s="61"/>
      <c r="AF277" s="61"/>
      <c r="AG277" s="61"/>
      <c r="AH277" s="61"/>
      <c r="AI277" s="61"/>
      <c r="AJ277" s="61"/>
      <c r="AK277" s="61"/>
      <c r="AL277" s="61"/>
      <c r="AM277" s="59"/>
    </row>
    <row r="278" spans="1:39">
      <c r="A278" s="60"/>
      <c r="B278" s="84"/>
      <c r="C278" s="61"/>
      <c r="D278" s="62"/>
      <c r="E278" s="61"/>
      <c r="F278" s="61"/>
      <c r="G278" s="61"/>
      <c r="H278" s="61"/>
      <c r="I278" s="61"/>
      <c r="J278" s="86"/>
      <c r="K278" s="61"/>
      <c r="L278" s="61"/>
      <c r="M278" s="86"/>
      <c r="N278" s="61"/>
      <c r="O278" s="61"/>
      <c r="P278" s="62"/>
      <c r="Q278" s="61"/>
      <c r="R278" s="61"/>
      <c r="S278" s="61"/>
      <c r="T278" s="61"/>
      <c r="U278" s="61"/>
      <c r="V278" s="61"/>
      <c r="W278" s="61"/>
      <c r="X278" s="61"/>
      <c r="Y278" s="82"/>
      <c r="Z278" s="61"/>
      <c r="AA278" s="61"/>
      <c r="AB278" s="61"/>
      <c r="AC278" s="61"/>
      <c r="AD278" s="61"/>
      <c r="AE278" s="61"/>
      <c r="AF278" s="61"/>
      <c r="AG278" s="61"/>
      <c r="AH278" s="61"/>
      <c r="AI278" s="61"/>
      <c r="AJ278" s="61"/>
      <c r="AK278" s="61"/>
      <c r="AL278" s="61"/>
      <c r="AM278" s="59"/>
    </row>
    <row r="279" spans="1:39">
      <c r="A279" s="60"/>
      <c r="B279" s="84"/>
      <c r="C279" s="61"/>
      <c r="D279" s="62"/>
      <c r="E279" s="61"/>
      <c r="F279" s="61"/>
      <c r="G279" s="61"/>
      <c r="H279" s="61"/>
      <c r="I279" s="61"/>
      <c r="J279" s="86"/>
      <c r="K279" s="61"/>
      <c r="L279" s="61"/>
      <c r="M279" s="86"/>
      <c r="N279" s="61"/>
      <c r="O279" s="61"/>
      <c r="P279" s="62"/>
      <c r="Q279" s="61"/>
      <c r="R279" s="61"/>
      <c r="S279" s="61"/>
      <c r="T279" s="61"/>
      <c r="U279" s="61"/>
      <c r="V279" s="61"/>
      <c r="W279" s="61"/>
      <c r="X279" s="61"/>
      <c r="Y279" s="82"/>
      <c r="Z279" s="61"/>
      <c r="AA279" s="61"/>
      <c r="AB279" s="61"/>
      <c r="AC279" s="61"/>
      <c r="AD279" s="61"/>
      <c r="AE279" s="61"/>
      <c r="AF279" s="61"/>
      <c r="AG279" s="61"/>
      <c r="AH279" s="61"/>
      <c r="AI279" s="61"/>
      <c r="AJ279" s="61"/>
      <c r="AK279" s="61"/>
      <c r="AL279" s="61"/>
      <c r="AM279" s="59"/>
    </row>
    <row r="280" spans="1:39">
      <c r="A280" s="60"/>
      <c r="B280" s="84"/>
      <c r="C280" s="61"/>
      <c r="D280" s="62"/>
      <c r="E280" s="61"/>
      <c r="F280" s="61"/>
      <c r="G280" s="61"/>
      <c r="H280" s="61"/>
      <c r="I280" s="61"/>
      <c r="J280" s="86"/>
      <c r="K280" s="61"/>
      <c r="L280" s="61"/>
      <c r="M280" s="86"/>
      <c r="N280" s="61"/>
      <c r="O280" s="61"/>
      <c r="P280" s="62"/>
      <c r="Q280" s="61"/>
      <c r="R280" s="61"/>
      <c r="S280" s="61"/>
      <c r="T280" s="61"/>
      <c r="U280" s="61"/>
      <c r="V280" s="61"/>
      <c r="W280" s="61"/>
      <c r="X280" s="61"/>
      <c r="Y280" s="82"/>
      <c r="Z280" s="61"/>
      <c r="AA280" s="61"/>
      <c r="AB280" s="61"/>
      <c r="AC280" s="61"/>
      <c r="AD280" s="61"/>
      <c r="AE280" s="61"/>
      <c r="AF280" s="61"/>
      <c r="AG280" s="61"/>
      <c r="AH280" s="61"/>
      <c r="AI280" s="61"/>
      <c r="AJ280" s="61"/>
      <c r="AK280" s="61"/>
      <c r="AL280" s="61"/>
      <c r="AM280" s="59"/>
    </row>
    <row r="281" spans="1:39">
      <c r="A281" s="60"/>
      <c r="B281" s="84"/>
      <c r="C281" s="61"/>
      <c r="D281" s="62"/>
      <c r="E281" s="61"/>
      <c r="F281" s="61"/>
      <c r="G281" s="61"/>
      <c r="H281" s="61"/>
      <c r="I281" s="61"/>
      <c r="J281" s="86"/>
      <c r="K281" s="61"/>
      <c r="L281" s="61"/>
      <c r="M281" s="86"/>
      <c r="N281" s="61"/>
      <c r="O281" s="61"/>
      <c r="P281" s="62"/>
      <c r="Q281" s="61"/>
      <c r="R281" s="61"/>
      <c r="S281" s="61"/>
      <c r="T281" s="61"/>
      <c r="U281" s="61"/>
      <c r="V281" s="61"/>
      <c r="W281" s="61"/>
      <c r="X281" s="61"/>
      <c r="Y281" s="82"/>
      <c r="Z281" s="61"/>
      <c r="AA281" s="61"/>
      <c r="AB281" s="61"/>
      <c r="AC281" s="61"/>
      <c r="AD281" s="61"/>
      <c r="AE281" s="61"/>
      <c r="AF281" s="61"/>
      <c r="AG281" s="61"/>
      <c r="AH281" s="61"/>
      <c r="AI281" s="61"/>
      <c r="AJ281" s="61"/>
      <c r="AK281" s="61"/>
      <c r="AL281" s="61"/>
      <c r="AM281" s="59"/>
    </row>
    <row r="282" spans="1:39">
      <c r="A282" s="60"/>
      <c r="B282" s="84"/>
      <c r="C282" s="61"/>
      <c r="D282" s="62"/>
      <c r="E282" s="61"/>
      <c r="F282" s="61"/>
      <c r="G282" s="61"/>
      <c r="H282" s="61"/>
      <c r="I282" s="61"/>
      <c r="J282" s="86"/>
      <c r="K282" s="61"/>
      <c r="L282" s="61"/>
      <c r="M282" s="86"/>
      <c r="N282" s="61"/>
      <c r="O282" s="61"/>
      <c r="P282" s="62"/>
      <c r="Q282" s="61"/>
      <c r="R282" s="61"/>
      <c r="S282" s="61"/>
      <c r="T282" s="61"/>
      <c r="U282" s="61"/>
      <c r="V282" s="61"/>
      <c r="W282" s="61"/>
      <c r="X282" s="61"/>
      <c r="Y282" s="82"/>
      <c r="Z282" s="61"/>
      <c r="AA282" s="61"/>
      <c r="AB282" s="61"/>
      <c r="AC282" s="61"/>
      <c r="AD282" s="61"/>
      <c r="AE282" s="61"/>
      <c r="AF282" s="61"/>
      <c r="AG282" s="61"/>
      <c r="AH282" s="61"/>
      <c r="AI282" s="61"/>
      <c r="AJ282" s="61"/>
      <c r="AK282" s="61"/>
      <c r="AL282" s="61"/>
      <c r="AM282" s="59"/>
    </row>
    <row r="283" spans="1:39">
      <c r="A283" s="60"/>
      <c r="B283" s="84"/>
      <c r="C283" s="61"/>
      <c r="D283" s="62"/>
      <c r="E283" s="61"/>
      <c r="F283" s="61"/>
      <c r="G283" s="61"/>
      <c r="H283" s="61"/>
      <c r="I283" s="61"/>
      <c r="J283" s="86"/>
      <c r="K283" s="61"/>
      <c r="L283" s="61"/>
      <c r="M283" s="86"/>
      <c r="N283" s="61"/>
      <c r="O283" s="61"/>
      <c r="P283" s="62"/>
      <c r="Q283" s="61"/>
      <c r="R283" s="61"/>
      <c r="S283" s="61"/>
      <c r="T283" s="61"/>
      <c r="U283" s="61"/>
      <c r="V283" s="61"/>
      <c r="W283" s="61"/>
      <c r="X283" s="61"/>
      <c r="Y283" s="82"/>
      <c r="Z283" s="61"/>
      <c r="AA283" s="61"/>
      <c r="AB283" s="61"/>
      <c r="AC283" s="61"/>
      <c r="AD283" s="61"/>
      <c r="AE283" s="61"/>
      <c r="AF283" s="61"/>
      <c r="AG283" s="61"/>
      <c r="AH283" s="61"/>
      <c r="AI283" s="61"/>
      <c r="AJ283" s="61"/>
      <c r="AK283" s="61"/>
      <c r="AL283" s="61"/>
      <c r="AM283" s="59"/>
    </row>
    <row r="284" spans="1:39">
      <c r="A284" s="60"/>
      <c r="B284" s="84"/>
      <c r="C284" s="61"/>
      <c r="D284" s="62"/>
      <c r="E284" s="61"/>
      <c r="F284" s="61"/>
      <c r="G284" s="61"/>
      <c r="H284" s="61"/>
      <c r="I284" s="61"/>
      <c r="J284" s="86"/>
      <c r="K284" s="61"/>
      <c r="L284" s="61"/>
      <c r="M284" s="86"/>
      <c r="N284" s="61"/>
      <c r="O284" s="61"/>
      <c r="P284" s="62"/>
      <c r="Q284" s="61"/>
      <c r="R284" s="61"/>
      <c r="S284" s="61"/>
      <c r="T284" s="61"/>
      <c r="U284" s="61"/>
      <c r="V284" s="61"/>
      <c r="W284" s="61"/>
      <c r="X284" s="61"/>
      <c r="Y284" s="82"/>
      <c r="Z284" s="61"/>
      <c r="AA284" s="61"/>
      <c r="AB284" s="61"/>
      <c r="AC284" s="61"/>
      <c r="AD284" s="61"/>
      <c r="AE284" s="61"/>
      <c r="AF284" s="61"/>
      <c r="AG284" s="61"/>
      <c r="AH284" s="61"/>
      <c r="AI284" s="61"/>
      <c r="AJ284" s="61"/>
      <c r="AK284" s="61"/>
      <c r="AL284" s="61"/>
      <c r="AM284" s="59"/>
    </row>
    <row r="285" spans="1:39">
      <c r="A285" s="60"/>
      <c r="B285" s="84"/>
      <c r="C285" s="61"/>
      <c r="D285" s="62"/>
      <c r="E285" s="61"/>
      <c r="F285" s="61"/>
      <c r="G285" s="61"/>
      <c r="H285" s="61"/>
      <c r="I285" s="61"/>
      <c r="J285" s="86"/>
      <c r="K285" s="61"/>
      <c r="L285" s="61"/>
      <c r="M285" s="86"/>
      <c r="N285" s="61"/>
      <c r="O285" s="61"/>
      <c r="P285" s="62"/>
      <c r="Q285" s="61"/>
      <c r="R285" s="61"/>
      <c r="S285" s="61"/>
      <c r="T285" s="61"/>
      <c r="U285" s="61"/>
      <c r="V285" s="61"/>
      <c r="W285" s="61"/>
      <c r="X285" s="61"/>
      <c r="Y285" s="82"/>
      <c r="Z285" s="61"/>
      <c r="AA285" s="61"/>
      <c r="AB285" s="61"/>
      <c r="AC285" s="61"/>
      <c r="AD285" s="61"/>
      <c r="AE285" s="61"/>
      <c r="AF285" s="61"/>
      <c r="AG285" s="61"/>
      <c r="AH285" s="61"/>
      <c r="AI285" s="61"/>
      <c r="AJ285" s="61"/>
      <c r="AK285" s="61"/>
      <c r="AL285" s="61"/>
      <c r="AM285" s="59"/>
    </row>
    <row r="286" spans="1:39">
      <c r="A286" s="60"/>
      <c r="B286" s="84"/>
      <c r="C286" s="61"/>
      <c r="D286" s="62"/>
      <c r="E286" s="61"/>
      <c r="F286" s="61"/>
      <c r="G286" s="61"/>
      <c r="H286" s="61"/>
      <c r="I286" s="61"/>
      <c r="J286" s="86"/>
      <c r="K286" s="61"/>
      <c r="L286" s="61"/>
      <c r="M286" s="86"/>
      <c r="N286" s="61"/>
      <c r="O286" s="61"/>
      <c r="P286" s="62"/>
      <c r="Q286" s="61"/>
      <c r="R286" s="61"/>
      <c r="S286" s="61"/>
      <c r="T286" s="61"/>
      <c r="U286" s="61"/>
      <c r="V286" s="61"/>
      <c r="W286" s="61"/>
      <c r="X286" s="61"/>
      <c r="Y286" s="82"/>
      <c r="Z286" s="61"/>
      <c r="AA286" s="61"/>
      <c r="AB286" s="61"/>
      <c r="AC286" s="61"/>
      <c r="AD286" s="61"/>
      <c r="AE286" s="61"/>
      <c r="AF286" s="61"/>
      <c r="AG286" s="61"/>
      <c r="AH286" s="61"/>
      <c r="AI286" s="61"/>
      <c r="AJ286" s="61"/>
      <c r="AK286" s="61"/>
      <c r="AL286" s="61"/>
      <c r="AM286" s="59"/>
    </row>
    <row r="287" spans="1:39">
      <c r="A287" s="60"/>
      <c r="B287" s="84"/>
      <c r="C287" s="61"/>
      <c r="D287" s="62"/>
      <c r="E287" s="61"/>
      <c r="F287" s="61"/>
      <c r="G287" s="61"/>
      <c r="H287" s="61"/>
      <c r="I287" s="61"/>
      <c r="J287" s="86"/>
      <c r="K287" s="61"/>
      <c r="L287" s="61"/>
      <c r="M287" s="86"/>
      <c r="N287" s="61"/>
      <c r="O287" s="61"/>
      <c r="P287" s="62"/>
      <c r="Q287" s="61"/>
      <c r="R287" s="61"/>
      <c r="S287" s="61"/>
      <c r="T287" s="61"/>
      <c r="U287" s="61"/>
      <c r="V287" s="61"/>
      <c r="W287" s="61"/>
      <c r="X287" s="61"/>
      <c r="Y287" s="82"/>
      <c r="Z287" s="61"/>
      <c r="AA287" s="61"/>
      <c r="AB287" s="61"/>
      <c r="AC287" s="61"/>
      <c r="AD287" s="61"/>
      <c r="AE287" s="61"/>
      <c r="AF287" s="61"/>
      <c r="AG287" s="61"/>
      <c r="AH287" s="61"/>
      <c r="AI287" s="61"/>
      <c r="AJ287" s="61"/>
      <c r="AK287" s="61"/>
      <c r="AL287" s="61"/>
      <c r="AM287" s="59"/>
    </row>
    <row r="288" spans="1:39">
      <c r="A288" s="60"/>
      <c r="B288" s="84"/>
      <c r="C288" s="61"/>
      <c r="D288" s="62"/>
      <c r="E288" s="61"/>
      <c r="F288" s="61"/>
      <c r="G288" s="61"/>
      <c r="H288" s="61"/>
      <c r="I288" s="61"/>
      <c r="J288" s="86"/>
      <c r="K288" s="61"/>
      <c r="L288" s="61"/>
      <c r="M288" s="86"/>
      <c r="N288" s="61"/>
      <c r="O288" s="61"/>
      <c r="P288" s="62"/>
      <c r="Q288" s="61"/>
      <c r="R288" s="61"/>
      <c r="S288" s="61"/>
      <c r="T288" s="61"/>
      <c r="U288" s="61"/>
      <c r="V288" s="61"/>
      <c r="W288" s="61"/>
      <c r="X288" s="61"/>
      <c r="Y288" s="82"/>
      <c r="Z288" s="61"/>
      <c r="AA288" s="61"/>
      <c r="AB288" s="61"/>
      <c r="AC288" s="61"/>
      <c r="AD288" s="61"/>
      <c r="AE288" s="61"/>
      <c r="AF288" s="61"/>
      <c r="AG288" s="61"/>
      <c r="AH288" s="61"/>
      <c r="AI288" s="61"/>
      <c r="AJ288" s="61"/>
      <c r="AK288" s="61"/>
      <c r="AL288" s="61"/>
      <c r="AM288" s="59"/>
    </row>
    <row r="289" spans="1:39">
      <c r="A289" s="60"/>
      <c r="B289" s="84"/>
      <c r="C289" s="61"/>
      <c r="D289" s="62"/>
      <c r="E289" s="61"/>
      <c r="F289" s="61"/>
      <c r="G289" s="61"/>
      <c r="H289" s="61"/>
      <c r="I289" s="61"/>
      <c r="J289" s="86"/>
      <c r="K289" s="61"/>
      <c r="L289" s="61"/>
      <c r="M289" s="86"/>
      <c r="N289" s="61"/>
      <c r="O289" s="61"/>
      <c r="P289" s="62"/>
      <c r="Q289" s="61"/>
      <c r="R289" s="61"/>
      <c r="S289" s="61"/>
      <c r="T289" s="61"/>
      <c r="U289" s="61"/>
      <c r="V289" s="61"/>
      <c r="W289" s="61"/>
      <c r="X289" s="61"/>
      <c r="Y289" s="82"/>
      <c r="Z289" s="61"/>
      <c r="AA289" s="61"/>
      <c r="AB289" s="61"/>
      <c r="AC289" s="61"/>
      <c r="AD289" s="61"/>
      <c r="AE289" s="61"/>
      <c r="AF289" s="61"/>
      <c r="AG289" s="61"/>
      <c r="AH289" s="61"/>
      <c r="AI289" s="61"/>
      <c r="AJ289" s="61"/>
      <c r="AK289" s="61"/>
      <c r="AL289" s="61"/>
      <c r="AM289" s="59"/>
    </row>
    <row r="290" spans="1:39">
      <c r="A290" s="60"/>
      <c r="B290" s="84"/>
      <c r="C290" s="61"/>
      <c r="D290" s="62"/>
      <c r="E290" s="61"/>
      <c r="F290" s="61"/>
      <c r="G290" s="61"/>
      <c r="H290" s="61"/>
      <c r="I290" s="61"/>
      <c r="J290" s="86"/>
      <c r="K290" s="61"/>
      <c r="L290" s="61"/>
      <c r="M290" s="86"/>
      <c r="N290" s="61"/>
      <c r="O290" s="61"/>
      <c r="P290" s="62"/>
      <c r="Q290" s="61"/>
      <c r="R290" s="61"/>
      <c r="S290" s="61"/>
      <c r="T290" s="61"/>
      <c r="U290" s="61"/>
      <c r="V290" s="61"/>
      <c r="W290" s="61"/>
      <c r="X290" s="61"/>
      <c r="Y290" s="82"/>
      <c r="Z290" s="61"/>
      <c r="AA290" s="61"/>
      <c r="AB290" s="61"/>
      <c r="AC290" s="61"/>
      <c r="AD290" s="61"/>
      <c r="AE290" s="61"/>
      <c r="AF290" s="61"/>
      <c r="AG290" s="61"/>
      <c r="AH290" s="61"/>
      <c r="AI290" s="61"/>
      <c r="AJ290" s="61"/>
      <c r="AK290" s="61"/>
      <c r="AL290" s="61"/>
      <c r="AM290" s="59"/>
    </row>
    <row r="291" spans="1:39">
      <c r="A291" s="60"/>
      <c r="B291" s="84"/>
      <c r="C291" s="61"/>
      <c r="D291" s="62"/>
      <c r="E291" s="61"/>
      <c r="F291" s="61"/>
      <c r="G291" s="61"/>
      <c r="H291" s="61"/>
      <c r="I291" s="61"/>
      <c r="J291" s="86"/>
      <c r="K291" s="61"/>
      <c r="L291" s="61"/>
      <c r="M291" s="86"/>
      <c r="N291" s="61"/>
      <c r="O291" s="61"/>
      <c r="P291" s="62"/>
      <c r="Q291" s="61"/>
      <c r="R291" s="61"/>
      <c r="S291" s="61"/>
      <c r="T291" s="61"/>
      <c r="U291" s="61"/>
      <c r="V291" s="61"/>
      <c r="W291" s="61"/>
      <c r="X291" s="61"/>
      <c r="Y291" s="82"/>
      <c r="Z291" s="61"/>
      <c r="AA291" s="61"/>
      <c r="AB291" s="61"/>
      <c r="AC291" s="61"/>
      <c r="AD291" s="61"/>
      <c r="AE291" s="61"/>
      <c r="AF291" s="61"/>
      <c r="AG291" s="61"/>
      <c r="AH291" s="61"/>
      <c r="AI291" s="61"/>
      <c r="AJ291" s="61"/>
      <c r="AK291" s="61"/>
      <c r="AL291" s="61"/>
      <c r="AM291" s="59"/>
    </row>
    <row r="292" spans="1:39">
      <c r="A292" s="60"/>
      <c r="B292" s="84"/>
      <c r="C292" s="61"/>
      <c r="D292" s="62"/>
      <c r="E292" s="61"/>
      <c r="F292" s="61"/>
      <c r="G292" s="61"/>
      <c r="H292" s="61"/>
      <c r="I292" s="61"/>
      <c r="J292" s="86"/>
      <c r="K292" s="61"/>
      <c r="L292" s="61"/>
      <c r="M292" s="86"/>
      <c r="N292" s="61"/>
      <c r="O292" s="61"/>
      <c r="P292" s="62"/>
      <c r="Q292" s="61"/>
      <c r="R292" s="61"/>
      <c r="S292" s="61"/>
      <c r="T292" s="61"/>
      <c r="U292" s="61"/>
      <c r="V292" s="61"/>
      <c r="W292" s="61"/>
      <c r="X292" s="61"/>
      <c r="Y292" s="82"/>
      <c r="Z292" s="61"/>
      <c r="AA292" s="61"/>
      <c r="AB292" s="61"/>
      <c r="AC292" s="61"/>
      <c r="AD292" s="61"/>
      <c r="AE292" s="61"/>
      <c r="AF292" s="61"/>
      <c r="AG292" s="61"/>
      <c r="AH292" s="61"/>
      <c r="AI292" s="61"/>
      <c r="AJ292" s="61"/>
      <c r="AK292" s="61"/>
      <c r="AL292" s="61"/>
      <c r="AM292" s="59"/>
    </row>
    <row r="293" spans="1:39">
      <c r="A293" s="60"/>
      <c r="B293" s="84"/>
      <c r="C293" s="61"/>
      <c r="D293" s="62"/>
      <c r="E293" s="61"/>
      <c r="F293" s="61"/>
      <c r="G293" s="61"/>
      <c r="H293" s="61"/>
      <c r="I293" s="61"/>
      <c r="J293" s="86"/>
      <c r="K293" s="61"/>
      <c r="L293" s="61"/>
      <c r="M293" s="86"/>
      <c r="N293" s="61"/>
      <c r="O293" s="61"/>
      <c r="P293" s="62"/>
      <c r="Q293" s="61"/>
      <c r="R293" s="61"/>
      <c r="S293" s="61"/>
      <c r="T293" s="61"/>
      <c r="U293" s="61"/>
      <c r="V293" s="61"/>
      <c r="W293" s="61"/>
      <c r="X293" s="61"/>
      <c r="Y293" s="82"/>
      <c r="Z293" s="61"/>
      <c r="AA293" s="61"/>
      <c r="AB293" s="61"/>
      <c r="AC293" s="61"/>
      <c r="AD293" s="61"/>
      <c r="AE293" s="61"/>
      <c r="AF293" s="61"/>
      <c r="AG293" s="61"/>
      <c r="AH293" s="61"/>
      <c r="AI293" s="61"/>
      <c r="AJ293" s="61"/>
      <c r="AK293" s="61"/>
      <c r="AL293" s="61"/>
      <c r="AM293" s="59"/>
    </row>
    <row r="294" spans="1:39">
      <c r="A294" s="60"/>
      <c r="B294" s="84"/>
      <c r="C294" s="61"/>
      <c r="D294" s="62"/>
      <c r="E294" s="61"/>
      <c r="F294" s="61"/>
      <c r="G294" s="61"/>
      <c r="H294" s="61"/>
      <c r="I294" s="61"/>
      <c r="J294" s="86"/>
      <c r="K294" s="61"/>
      <c r="L294" s="61"/>
      <c r="M294" s="86"/>
      <c r="N294" s="61"/>
      <c r="O294" s="61"/>
      <c r="P294" s="62"/>
      <c r="Q294" s="61"/>
      <c r="R294" s="61"/>
      <c r="S294" s="61"/>
      <c r="T294" s="61"/>
      <c r="U294" s="61"/>
      <c r="V294" s="61"/>
      <c r="W294" s="61"/>
      <c r="X294" s="61"/>
      <c r="Y294" s="82"/>
      <c r="Z294" s="61"/>
      <c r="AA294" s="61"/>
      <c r="AB294" s="61"/>
      <c r="AC294" s="61"/>
      <c r="AD294" s="61"/>
      <c r="AE294" s="61"/>
      <c r="AF294" s="61"/>
      <c r="AG294" s="61"/>
      <c r="AH294" s="61"/>
      <c r="AI294" s="61"/>
      <c r="AJ294" s="61"/>
      <c r="AK294" s="61"/>
      <c r="AL294" s="61"/>
      <c r="AM294" s="59"/>
    </row>
    <row r="295" spans="1:39">
      <c r="A295" s="60"/>
      <c r="B295" s="84"/>
      <c r="C295" s="61"/>
      <c r="D295" s="62"/>
      <c r="E295" s="61"/>
      <c r="F295" s="61"/>
      <c r="G295" s="61"/>
      <c r="H295" s="61"/>
      <c r="I295" s="61"/>
      <c r="J295" s="86"/>
      <c r="K295" s="61"/>
      <c r="L295" s="61"/>
      <c r="M295" s="86"/>
      <c r="N295" s="61"/>
      <c r="O295" s="61"/>
      <c r="P295" s="62"/>
      <c r="Q295" s="61"/>
      <c r="R295" s="61"/>
      <c r="S295" s="61"/>
      <c r="T295" s="61"/>
      <c r="U295" s="61"/>
      <c r="V295" s="61"/>
      <c r="W295" s="61"/>
      <c r="X295" s="61"/>
      <c r="Y295" s="82"/>
      <c r="Z295" s="61"/>
      <c r="AA295" s="61"/>
      <c r="AB295" s="61"/>
      <c r="AC295" s="61"/>
      <c r="AD295" s="61"/>
      <c r="AE295" s="61"/>
      <c r="AF295" s="61"/>
      <c r="AG295" s="61"/>
      <c r="AH295" s="61"/>
      <c r="AI295" s="61"/>
      <c r="AJ295" s="61"/>
      <c r="AK295" s="61"/>
      <c r="AL295" s="61"/>
      <c r="AM295" s="59"/>
    </row>
    <row r="296" spans="1:39">
      <c r="A296" s="60"/>
      <c r="B296" s="84"/>
      <c r="C296" s="61"/>
      <c r="D296" s="62"/>
      <c r="E296" s="61"/>
      <c r="F296" s="61"/>
      <c r="G296" s="61"/>
      <c r="H296" s="61"/>
      <c r="I296" s="61"/>
      <c r="J296" s="86"/>
      <c r="K296" s="61"/>
      <c r="L296" s="61"/>
      <c r="M296" s="86"/>
      <c r="N296" s="61"/>
      <c r="O296" s="61"/>
      <c r="P296" s="62"/>
      <c r="Q296" s="61"/>
      <c r="R296" s="61"/>
      <c r="S296" s="61"/>
      <c r="T296" s="61"/>
      <c r="U296" s="61"/>
      <c r="V296" s="61"/>
      <c r="W296" s="61"/>
      <c r="X296" s="61"/>
      <c r="Y296" s="82"/>
      <c r="Z296" s="61"/>
      <c r="AA296" s="61"/>
      <c r="AB296" s="61"/>
      <c r="AC296" s="61"/>
      <c r="AD296" s="61"/>
      <c r="AE296" s="61"/>
      <c r="AF296" s="61"/>
      <c r="AG296" s="61"/>
      <c r="AH296" s="61"/>
      <c r="AI296" s="61"/>
      <c r="AJ296" s="61"/>
      <c r="AK296" s="61"/>
      <c r="AL296" s="61"/>
      <c r="AM296" s="59"/>
    </row>
    <row r="297" spans="1:39">
      <c r="A297" s="60"/>
      <c r="B297" s="84"/>
      <c r="C297" s="61"/>
      <c r="D297" s="62"/>
      <c r="E297" s="61"/>
      <c r="F297" s="61"/>
      <c r="G297" s="61"/>
      <c r="H297" s="61"/>
      <c r="I297" s="61"/>
      <c r="J297" s="86"/>
      <c r="K297" s="61"/>
      <c r="L297" s="61"/>
      <c r="M297" s="86"/>
      <c r="N297" s="61"/>
      <c r="O297" s="61"/>
      <c r="P297" s="62"/>
      <c r="Q297" s="61"/>
      <c r="R297" s="61"/>
      <c r="S297" s="61"/>
      <c r="T297" s="61"/>
      <c r="U297" s="61"/>
      <c r="V297" s="61"/>
      <c r="W297" s="61"/>
      <c r="X297" s="61"/>
      <c r="Y297" s="82"/>
      <c r="Z297" s="61"/>
      <c r="AA297" s="61"/>
      <c r="AB297" s="61"/>
      <c r="AC297" s="61"/>
      <c r="AD297" s="61"/>
      <c r="AE297" s="61"/>
      <c r="AF297" s="61"/>
      <c r="AG297" s="61"/>
      <c r="AH297" s="61"/>
      <c r="AI297" s="61"/>
      <c r="AJ297" s="61"/>
      <c r="AK297" s="61"/>
      <c r="AL297" s="61"/>
      <c r="AM297" s="59"/>
    </row>
    <row r="298" spans="1:39">
      <c r="A298" s="60"/>
      <c r="B298" s="84"/>
      <c r="C298" s="61"/>
      <c r="D298" s="62"/>
      <c r="E298" s="61"/>
      <c r="F298" s="61"/>
      <c r="G298" s="61"/>
      <c r="H298" s="61"/>
      <c r="I298" s="61"/>
      <c r="J298" s="86"/>
      <c r="K298" s="61"/>
      <c r="L298" s="61"/>
      <c r="M298" s="86"/>
      <c r="N298" s="61"/>
      <c r="O298" s="61"/>
      <c r="P298" s="62"/>
      <c r="Q298" s="61"/>
      <c r="R298" s="61"/>
      <c r="S298" s="61"/>
      <c r="T298" s="61"/>
      <c r="U298" s="61"/>
      <c r="V298" s="61"/>
      <c r="W298" s="61"/>
      <c r="X298" s="61"/>
      <c r="Y298" s="82"/>
      <c r="Z298" s="61"/>
      <c r="AA298" s="61"/>
      <c r="AB298" s="61"/>
      <c r="AC298" s="61"/>
      <c r="AD298" s="61"/>
      <c r="AE298" s="61"/>
      <c r="AF298" s="61"/>
      <c r="AG298" s="61"/>
      <c r="AH298" s="61"/>
      <c r="AI298" s="61"/>
      <c r="AJ298" s="61"/>
      <c r="AK298" s="61"/>
      <c r="AL298" s="61"/>
      <c r="AM298" s="59"/>
    </row>
    <row r="299" spans="1:39">
      <c r="A299" s="60"/>
      <c r="B299" s="84"/>
      <c r="C299" s="61"/>
      <c r="D299" s="62"/>
      <c r="E299" s="61"/>
      <c r="F299" s="61"/>
      <c r="G299" s="61"/>
      <c r="H299" s="61"/>
      <c r="I299" s="61"/>
      <c r="J299" s="86"/>
      <c r="K299" s="61"/>
      <c r="L299" s="61"/>
      <c r="M299" s="86"/>
      <c r="N299" s="61"/>
      <c r="O299" s="61"/>
      <c r="P299" s="62"/>
      <c r="Q299" s="61"/>
      <c r="R299" s="61"/>
      <c r="S299" s="61"/>
      <c r="T299" s="61"/>
      <c r="U299" s="61"/>
      <c r="V299" s="61"/>
      <c r="W299" s="61"/>
      <c r="X299" s="61"/>
      <c r="Y299" s="82"/>
      <c r="Z299" s="61"/>
      <c r="AA299" s="61"/>
      <c r="AB299" s="61"/>
      <c r="AC299" s="61"/>
      <c r="AD299" s="61"/>
      <c r="AE299" s="61"/>
      <c r="AF299" s="61"/>
      <c r="AG299" s="61"/>
      <c r="AH299" s="61"/>
      <c r="AI299" s="61"/>
      <c r="AJ299" s="61"/>
      <c r="AK299" s="61"/>
      <c r="AL299" s="61"/>
      <c r="AM299" s="59"/>
    </row>
    <row r="300" spans="1:39">
      <c r="A300" s="60"/>
      <c r="B300" s="84"/>
      <c r="C300" s="61"/>
      <c r="D300" s="62"/>
      <c r="E300" s="61"/>
      <c r="F300" s="61"/>
      <c r="G300" s="61"/>
      <c r="H300" s="61"/>
      <c r="I300" s="61"/>
      <c r="J300" s="86"/>
      <c r="K300" s="61"/>
      <c r="L300" s="61"/>
      <c r="M300" s="86"/>
      <c r="N300" s="61"/>
      <c r="O300" s="61"/>
      <c r="P300" s="62"/>
      <c r="Q300" s="61"/>
      <c r="R300" s="61"/>
      <c r="S300" s="61"/>
      <c r="T300" s="61"/>
      <c r="U300" s="61"/>
      <c r="V300" s="61"/>
      <c r="W300" s="61"/>
      <c r="X300" s="61"/>
      <c r="Y300" s="82"/>
      <c r="Z300" s="61"/>
      <c r="AA300" s="61"/>
      <c r="AB300" s="61"/>
      <c r="AC300" s="61"/>
      <c r="AD300" s="61"/>
      <c r="AE300" s="61"/>
      <c r="AF300" s="61"/>
      <c r="AG300" s="61"/>
      <c r="AH300" s="61"/>
      <c r="AI300" s="61"/>
      <c r="AJ300" s="61"/>
      <c r="AK300" s="61"/>
      <c r="AL300" s="61"/>
      <c r="AM300" s="59"/>
    </row>
    <row r="301" spans="1:39">
      <c r="A301" s="60"/>
      <c r="B301" s="84"/>
      <c r="C301" s="61"/>
      <c r="D301" s="62"/>
      <c r="E301" s="61"/>
      <c r="F301" s="61"/>
      <c r="G301" s="61"/>
      <c r="H301" s="61"/>
      <c r="I301" s="61"/>
      <c r="J301" s="86"/>
      <c r="K301" s="61"/>
      <c r="L301" s="61"/>
      <c r="M301" s="86"/>
      <c r="N301" s="61"/>
      <c r="O301" s="61"/>
      <c r="P301" s="62"/>
      <c r="Q301" s="61"/>
      <c r="R301" s="61"/>
      <c r="S301" s="61"/>
      <c r="T301" s="61"/>
      <c r="U301" s="61"/>
      <c r="V301" s="61"/>
      <c r="W301" s="61"/>
      <c r="X301" s="61"/>
      <c r="Y301" s="82"/>
      <c r="Z301" s="61"/>
      <c r="AA301" s="61"/>
      <c r="AB301" s="61"/>
      <c r="AC301" s="61"/>
      <c r="AD301" s="61"/>
      <c r="AE301" s="61"/>
      <c r="AF301" s="61"/>
      <c r="AG301" s="61"/>
      <c r="AH301" s="61"/>
      <c r="AI301" s="61"/>
      <c r="AJ301" s="61"/>
      <c r="AK301" s="61"/>
      <c r="AL301" s="61"/>
      <c r="AM301" s="59"/>
    </row>
    <row r="302" spans="1:39">
      <c r="A302" s="60"/>
      <c r="B302" s="84"/>
      <c r="C302" s="61"/>
      <c r="D302" s="62"/>
      <c r="E302" s="61"/>
      <c r="F302" s="61"/>
      <c r="G302" s="61"/>
      <c r="H302" s="61"/>
      <c r="I302" s="61"/>
      <c r="J302" s="86"/>
      <c r="K302" s="61"/>
      <c r="L302" s="61"/>
      <c r="M302" s="86"/>
      <c r="N302" s="61"/>
      <c r="O302" s="61"/>
      <c r="P302" s="62"/>
      <c r="Q302" s="61"/>
      <c r="R302" s="61"/>
      <c r="S302" s="61"/>
      <c r="T302" s="61"/>
      <c r="U302" s="61"/>
      <c r="V302" s="61"/>
      <c r="W302" s="61"/>
      <c r="X302" s="61"/>
      <c r="Y302" s="82"/>
      <c r="Z302" s="61"/>
      <c r="AA302" s="61"/>
      <c r="AB302" s="61"/>
      <c r="AC302" s="61"/>
      <c r="AD302" s="61"/>
      <c r="AE302" s="61"/>
      <c r="AF302" s="61"/>
      <c r="AG302" s="61"/>
      <c r="AH302" s="61"/>
      <c r="AI302" s="61"/>
      <c r="AJ302" s="61"/>
      <c r="AK302" s="61"/>
      <c r="AL302" s="61"/>
      <c r="AM302" s="59"/>
    </row>
    <row r="303" spans="1:39">
      <c r="A303" s="60"/>
      <c r="B303" s="84"/>
      <c r="C303" s="61"/>
      <c r="D303" s="62"/>
      <c r="E303" s="61"/>
      <c r="F303" s="61"/>
      <c r="G303" s="61"/>
      <c r="H303" s="61"/>
      <c r="I303" s="61"/>
      <c r="J303" s="86"/>
      <c r="K303" s="61"/>
      <c r="L303" s="61"/>
      <c r="M303" s="86"/>
      <c r="N303" s="61"/>
      <c r="O303" s="61"/>
      <c r="P303" s="62"/>
      <c r="Q303" s="61"/>
      <c r="R303" s="61"/>
      <c r="S303" s="61"/>
      <c r="T303" s="61"/>
      <c r="U303" s="61"/>
      <c r="V303" s="61"/>
      <c r="W303" s="61"/>
      <c r="X303" s="61"/>
      <c r="Y303" s="82"/>
      <c r="Z303" s="61"/>
      <c r="AA303" s="61"/>
      <c r="AB303" s="61"/>
      <c r="AC303" s="61"/>
      <c r="AD303" s="61"/>
      <c r="AE303" s="61"/>
      <c r="AF303" s="61"/>
      <c r="AG303" s="61"/>
      <c r="AH303" s="61"/>
      <c r="AI303" s="61"/>
      <c r="AJ303" s="61"/>
      <c r="AK303" s="61"/>
      <c r="AL303" s="61"/>
      <c r="AM303" s="59"/>
    </row>
    <row r="304" spans="1:39">
      <c r="A304" s="60"/>
      <c r="B304" s="84"/>
      <c r="C304" s="61"/>
      <c r="D304" s="62"/>
      <c r="E304" s="61"/>
      <c r="F304" s="61"/>
      <c r="G304" s="61"/>
      <c r="H304" s="61"/>
      <c r="I304" s="61"/>
      <c r="J304" s="86"/>
      <c r="K304" s="61"/>
      <c r="L304" s="61"/>
      <c r="M304" s="86"/>
      <c r="N304" s="61"/>
      <c r="O304" s="61"/>
      <c r="P304" s="62"/>
      <c r="Q304" s="61"/>
      <c r="R304" s="61"/>
      <c r="S304" s="61"/>
      <c r="T304" s="61"/>
      <c r="U304" s="61"/>
      <c r="V304" s="61"/>
      <c r="W304" s="61"/>
      <c r="X304" s="61"/>
      <c r="Y304" s="82"/>
      <c r="Z304" s="61"/>
      <c r="AA304" s="61"/>
      <c r="AB304" s="61"/>
      <c r="AC304" s="61"/>
      <c r="AD304" s="61"/>
      <c r="AE304" s="61"/>
      <c r="AF304" s="61"/>
      <c r="AG304" s="61"/>
      <c r="AH304" s="61"/>
      <c r="AI304" s="61"/>
      <c r="AJ304" s="61"/>
      <c r="AK304" s="61"/>
      <c r="AL304" s="61"/>
      <c r="AM304" s="59"/>
    </row>
    <row r="305" spans="1:39">
      <c r="A305" s="60"/>
      <c r="B305" s="84"/>
      <c r="C305" s="61"/>
      <c r="D305" s="62"/>
      <c r="E305" s="61"/>
      <c r="F305" s="61"/>
      <c r="G305" s="61"/>
      <c r="H305" s="61"/>
      <c r="I305" s="61"/>
      <c r="J305" s="86"/>
      <c r="K305" s="61"/>
      <c r="L305" s="61"/>
      <c r="M305" s="86"/>
      <c r="N305" s="61"/>
      <c r="O305" s="61"/>
      <c r="P305" s="62"/>
      <c r="Q305" s="61"/>
      <c r="R305" s="61"/>
      <c r="S305" s="61"/>
      <c r="T305" s="61"/>
      <c r="U305" s="61"/>
      <c r="V305" s="61"/>
      <c r="W305" s="61"/>
      <c r="X305" s="61"/>
      <c r="Y305" s="82"/>
      <c r="Z305" s="61"/>
      <c r="AA305" s="61"/>
      <c r="AB305" s="61"/>
      <c r="AC305" s="61"/>
      <c r="AD305" s="61"/>
      <c r="AE305" s="61"/>
      <c r="AF305" s="61"/>
      <c r="AG305" s="61"/>
      <c r="AH305" s="61"/>
      <c r="AI305" s="61"/>
      <c r="AJ305" s="61"/>
      <c r="AK305" s="61"/>
      <c r="AL305" s="61"/>
      <c r="AM305" s="59"/>
    </row>
    <row r="306" spans="1:39">
      <c r="A306" s="60"/>
      <c r="B306" s="84"/>
      <c r="C306" s="61"/>
      <c r="D306" s="62"/>
      <c r="E306" s="61"/>
      <c r="F306" s="63"/>
      <c r="G306" s="61"/>
      <c r="H306" s="63"/>
      <c r="I306" s="63"/>
      <c r="J306" s="86"/>
      <c r="K306" s="63"/>
      <c r="L306" s="61"/>
      <c r="M306" s="86"/>
      <c r="N306" s="61"/>
      <c r="O306" s="61"/>
      <c r="P306" s="62"/>
      <c r="Q306" s="61"/>
      <c r="R306" s="61"/>
      <c r="S306" s="76"/>
      <c r="T306" s="66"/>
      <c r="U306" s="61"/>
      <c r="V306" s="61"/>
      <c r="W306" s="61"/>
      <c r="X306" s="61"/>
      <c r="Y306" s="82"/>
      <c r="Z306" s="61"/>
      <c r="AA306" s="61"/>
      <c r="AB306" s="61"/>
      <c r="AC306" s="61"/>
      <c r="AD306" s="61"/>
      <c r="AE306" s="61"/>
      <c r="AF306" s="61"/>
      <c r="AG306" s="61"/>
      <c r="AH306" s="61"/>
      <c r="AI306" s="61"/>
      <c r="AJ306" s="61"/>
      <c r="AK306" s="61"/>
      <c r="AL306" s="61"/>
      <c r="AM306" s="59"/>
    </row>
    <row r="307" spans="1:39">
      <c r="A307" s="60"/>
      <c r="B307" s="84"/>
      <c r="C307" s="61"/>
      <c r="D307" s="62"/>
      <c r="E307" s="61"/>
      <c r="F307" s="63"/>
      <c r="G307" s="61"/>
      <c r="H307" s="63"/>
      <c r="I307" s="61"/>
      <c r="J307" s="86"/>
      <c r="K307" s="61"/>
      <c r="L307" s="61"/>
      <c r="M307" s="86"/>
      <c r="N307" s="61"/>
      <c r="O307" s="63"/>
      <c r="P307" s="62"/>
      <c r="Q307" s="61"/>
      <c r="R307" s="61"/>
      <c r="S307" s="61"/>
      <c r="T307" s="61"/>
      <c r="U307" s="61"/>
      <c r="V307" s="61"/>
      <c r="W307" s="61"/>
      <c r="X307" s="61"/>
      <c r="Y307" s="82"/>
      <c r="Z307" s="61"/>
      <c r="AA307" s="61"/>
      <c r="AB307" s="61"/>
      <c r="AC307" s="61"/>
      <c r="AD307" s="61"/>
      <c r="AE307" s="61"/>
      <c r="AF307" s="61"/>
      <c r="AG307" s="61"/>
      <c r="AH307" s="61"/>
      <c r="AI307" s="61"/>
      <c r="AJ307" s="61"/>
      <c r="AK307" s="61"/>
      <c r="AL307" s="61"/>
      <c r="AM307" s="59"/>
    </row>
    <row r="308" spans="1:39">
      <c r="A308" s="60"/>
      <c r="B308" s="84"/>
      <c r="C308" s="61"/>
      <c r="D308" s="62"/>
      <c r="E308" s="61"/>
      <c r="F308" s="61"/>
      <c r="G308" s="61"/>
      <c r="H308" s="61"/>
      <c r="I308" s="61"/>
      <c r="J308" s="86"/>
      <c r="K308" s="61"/>
      <c r="L308" s="61"/>
      <c r="M308" s="86"/>
      <c r="N308" s="61"/>
      <c r="O308" s="61"/>
      <c r="P308" s="62"/>
      <c r="Q308" s="61"/>
      <c r="R308" s="61"/>
      <c r="S308" s="61"/>
      <c r="T308" s="61"/>
      <c r="U308" s="61"/>
      <c r="V308" s="61"/>
      <c r="W308" s="61"/>
      <c r="X308" s="61"/>
      <c r="Y308" s="82"/>
      <c r="Z308" s="61"/>
      <c r="AA308" s="61"/>
      <c r="AB308" s="61"/>
      <c r="AC308" s="61"/>
      <c r="AD308" s="61"/>
      <c r="AE308" s="61"/>
      <c r="AF308" s="61"/>
      <c r="AG308" s="61"/>
      <c r="AH308" s="61"/>
      <c r="AI308" s="61"/>
      <c r="AJ308" s="61"/>
      <c r="AK308" s="61"/>
      <c r="AL308" s="61"/>
      <c r="AM308" s="59"/>
    </row>
    <row r="309" spans="1:39">
      <c r="A309" s="60"/>
      <c r="B309" s="84"/>
      <c r="C309" s="61"/>
      <c r="D309" s="62"/>
      <c r="E309" s="61"/>
      <c r="F309" s="61"/>
      <c r="G309" s="61"/>
      <c r="H309" s="61"/>
      <c r="I309" s="61"/>
      <c r="J309" s="86"/>
      <c r="K309" s="61"/>
      <c r="L309" s="61"/>
      <c r="M309" s="86"/>
      <c r="N309" s="61"/>
      <c r="O309" s="61"/>
      <c r="P309" s="62"/>
      <c r="Q309" s="61"/>
      <c r="R309" s="61"/>
      <c r="S309" s="61"/>
      <c r="T309" s="61"/>
      <c r="U309" s="61"/>
      <c r="V309" s="61"/>
      <c r="W309" s="61"/>
      <c r="X309" s="61"/>
      <c r="Y309" s="82"/>
      <c r="Z309" s="61"/>
      <c r="AA309" s="61"/>
      <c r="AB309" s="61"/>
      <c r="AC309" s="61"/>
      <c r="AD309" s="61"/>
      <c r="AE309" s="61"/>
      <c r="AF309" s="61"/>
      <c r="AG309" s="61"/>
      <c r="AH309" s="61"/>
      <c r="AI309" s="61"/>
      <c r="AJ309" s="61"/>
      <c r="AK309" s="61"/>
      <c r="AL309" s="61"/>
      <c r="AM309" s="59"/>
    </row>
    <row r="310" spans="1:39">
      <c r="A310" s="60"/>
      <c r="B310" s="84"/>
      <c r="C310" s="61"/>
      <c r="D310" s="62"/>
      <c r="E310" s="61"/>
      <c r="F310" s="61"/>
      <c r="G310" s="61"/>
      <c r="H310" s="61"/>
      <c r="I310" s="61"/>
      <c r="J310" s="86"/>
      <c r="K310" s="61"/>
      <c r="L310" s="61"/>
      <c r="M310" s="86"/>
      <c r="N310" s="61"/>
      <c r="O310" s="61"/>
      <c r="P310" s="62"/>
      <c r="Q310" s="61"/>
      <c r="R310" s="61"/>
      <c r="S310" s="61"/>
      <c r="T310" s="61"/>
      <c r="U310" s="61"/>
      <c r="V310" s="61"/>
      <c r="W310" s="61"/>
      <c r="X310" s="61"/>
      <c r="Y310" s="82"/>
      <c r="Z310" s="61"/>
      <c r="AA310" s="61"/>
      <c r="AB310" s="61"/>
      <c r="AC310" s="61"/>
      <c r="AD310" s="61"/>
      <c r="AE310" s="61"/>
      <c r="AF310" s="61"/>
      <c r="AG310" s="61"/>
      <c r="AH310" s="61"/>
      <c r="AI310" s="61"/>
      <c r="AJ310" s="61"/>
      <c r="AK310" s="61"/>
      <c r="AL310" s="61"/>
      <c r="AM310" s="59"/>
    </row>
    <row r="311" spans="1:39">
      <c r="A311" s="60"/>
      <c r="B311" s="84"/>
      <c r="C311" s="61"/>
      <c r="D311" s="62"/>
      <c r="E311" s="61"/>
      <c r="F311" s="61"/>
      <c r="G311" s="61"/>
      <c r="H311" s="61"/>
      <c r="I311" s="61"/>
      <c r="J311" s="86"/>
      <c r="K311" s="61"/>
      <c r="L311" s="61"/>
      <c r="M311" s="86"/>
      <c r="N311" s="61"/>
      <c r="O311" s="61"/>
      <c r="P311" s="62"/>
      <c r="Q311" s="61"/>
      <c r="R311" s="61"/>
      <c r="S311" s="61"/>
      <c r="T311" s="61"/>
      <c r="U311" s="61"/>
      <c r="V311" s="61"/>
      <c r="W311" s="61"/>
      <c r="X311" s="61"/>
      <c r="Y311" s="82"/>
      <c r="Z311" s="61"/>
      <c r="AA311" s="61"/>
      <c r="AB311" s="61"/>
      <c r="AC311" s="61"/>
      <c r="AD311" s="61"/>
      <c r="AE311" s="61"/>
      <c r="AF311" s="61"/>
      <c r="AG311" s="61"/>
      <c r="AH311" s="61"/>
      <c r="AI311" s="61"/>
      <c r="AJ311" s="61"/>
      <c r="AK311" s="61"/>
      <c r="AL311" s="61"/>
      <c r="AM311" s="59"/>
    </row>
    <row r="312" spans="1:39">
      <c r="A312" s="60"/>
      <c r="B312" s="84"/>
      <c r="C312" s="61"/>
      <c r="D312" s="62"/>
      <c r="E312" s="61"/>
      <c r="F312" s="61"/>
      <c r="G312" s="61"/>
      <c r="H312" s="61"/>
      <c r="I312" s="61"/>
      <c r="J312" s="86"/>
      <c r="K312" s="61"/>
      <c r="L312" s="61"/>
      <c r="M312" s="86"/>
      <c r="N312" s="61"/>
      <c r="O312" s="61"/>
      <c r="P312" s="62"/>
      <c r="Q312" s="61"/>
      <c r="R312" s="61"/>
      <c r="S312" s="61"/>
      <c r="T312" s="61"/>
      <c r="U312" s="61"/>
      <c r="V312" s="61"/>
      <c r="W312" s="61"/>
      <c r="X312" s="61"/>
      <c r="Y312" s="82"/>
      <c r="Z312" s="61"/>
      <c r="AA312" s="61"/>
      <c r="AB312" s="61"/>
      <c r="AC312" s="61"/>
      <c r="AD312" s="61"/>
      <c r="AE312" s="61"/>
      <c r="AF312" s="61"/>
      <c r="AG312" s="61"/>
      <c r="AH312" s="61"/>
      <c r="AI312" s="61"/>
      <c r="AJ312" s="61"/>
      <c r="AK312" s="61"/>
      <c r="AL312" s="61"/>
      <c r="AM312" s="59"/>
    </row>
    <row r="313" spans="1:39">
      <c r="A313" s="60"/>
      <c r="B313" s="84"/>
      <c r="C313" s="61"/>
      <c r="D313" s="62"/>
      <c r="E313" s="61"/>
      <c r="F313" s="61"/>
      <c r="G313" s="61"/>
      <c r="H313" s="61"/>
      <c r="I313" s="61"/>
      <c r="J313" s="86"/>
      <c r="K313" s="61"/>
      <c r="L313" s="61"/>
      <c r="M313" s="86"/>
      <c r="N313" s="61"/>
      <c r="O313" s="61"/>
      <c r="P313" s="62"/>
      <c r="Q313" s="61"/>
      <c r="R313" s="61"/>
      <c r="S313" s="61"/>
      <c r="T313" s="61"/>
      <c r="U313" s="61"/>
      <c r="V313" s="61"/>
      <c r="W313" s="61"/>
      <c r="X313" s="61"/>
      <c r="Y313" s="82"/>
      <c r="Z313" s="61"/>
      <c r="AA313" s="61"/>
      <c r="AB313" s="61"/>
      <c r="AC313" s="61"/>
      <c r="AD313" s="61"/>
      <c r="AE313" s="61"/>
      <c r="AF313" s="61"/>
      <c r="AG313" s="61"/>
      <c r="AH313" s="61"/>
      <c r="AI313" s="61"/>
      <c r="AJ313" s="61"/>
      <c r="AK313" s="61"/>
      <c r="AL313" s="61"/>
      <c r="AM313" s="59"/>
    </row>
    <row r="314" spans="1:39">
      <c r="A314" s="60"/>
      <c r="B314" s="84"/>
      <c r="C314" s="61"/>
      <c r="D314" s="62"/>
      <c r="E314" s="61"/>
      <c r="F314" s="61"/>
      <c r="G314" s="61"/>
      <c r="H314" s="61"/>
      <c r="I314" s="61"/>
      <c r="J314" s="86"/>
      <c r="K314" s="61"/>
      <c r="L314" s="61"/>
      <c r="M314" s="86"/>
      <c r="N314" s="61"/>
      <c r="O314" s="61"/>
      <c r="P314" s="62"/>
      <c r="Q314" s="61"/>
      <c r="R314" s="61"/>
      <c r="S314" s="61"/>
      <c r="T314" s="61"/>
      <c r="U314" s="61"/>
      <c r="V314" s="61"/>
      <c r="W314" s="61"/>
      <c r="X314" s="61"/>
      <c r="Y314" s="82"/>
      <c r="Z314" s="61"/>
      <c r="AA314" s="61"/>
      <c r="AB314" s="61"/>
      <c r="AC314" s="61"/>
      <c r="AD314" s="61"/>
      <c r="AE314" s="61"/>
      <c r="AF314" s="61"/>
      <c r="AG314" s="61"/>
      <c r="AH314" s="61"/>
      <c r="AI314" s="61"/>
      <c r="AJ314" s="61"/>
      <c r="AK314" s="61"/>
      <c r="AL314" s="61"/>
      <c r="AM314" s="59"/>
    </row>
    <row r="315" spans="1:39">
      <c r="A315" s="60"/>
      <c r="B315" s="84"/>
      <c r="C315" s="61"/>
      <c r="D315" s="62"/>
      <c r="E315" s="61"/>
      <c r="F315" s="61"/>
      <c r="G315" s="61"/>
      <c r="H315" s="61"/>
      <c r="I315" s="61"/>
      <c r="J315" s="86"/>
      <c r="K315" s="61"/>
      <c r="L315" s="61"/>
      <c r="M315" s="86"/>
      <c r="N315" s="61"/>
      <c r="O315" s="61"/>
      <c r="P315" s="62"/>
      <c r="Q315" s="61"/>
      <c r="R315" s="61"/>
      <c r="S315" s="61"/>
      <c r="T315" s="61"/>
      <c r="U315" s="61"/>
      <c r="V315" s="61"/>
      <c r="W315" s="61"/>
      <c r="X315" s="61"/>
      <c r="Y315" s="82"/>
      <c r="Z315" s="61"/>
      <c r="AA315" s="61"/>
      <c r="AB315" s="61"/>
      <c r="AC315" s="61"/>
      <c r="AD315" s="61"/>
      <c r="AE315" s="61"/>
      <c r="AF315" s="61"/>
      <c r="AG315" s="61"/>
      <c r="AH315" s="61"/>
      <c r="AI315" s="61"/>
      <c r="AJ315" s="61"/>
      <c r="AK315" s="61"/>
      <c r="AL315" s="61"/>
      <c r="AM315" s="59"/>
    </row>
    <row r="316" spans="1:39">
      <c r="A316" s="60"/>
      <c r="B316" s="84"/>
      <c r="C316" s="61"/>
      <c r="D316" s="62"/>
      <c r="E316" s="61"/>
      <c r="F316" s="61"/>
      <c r="G316" s="61"/>
      <c r="H316" s="61"/>
      <c r="I316" s="61"/>
      <c r="J316" s="86"/>
      <c r="K316" s="61"/>
      <c r="L316" s="61"/>
      <c r="M316" s="86"/>
      <c r="N316" s="61"/>
      <c r="O316" s="61"/>
      <c r="P316" s="62"/>
      <c r="Q316" s="61"/>
      <c r="R316" s="61"/>
      <c r="S316" s="61"/>
      <c r="T316" s="61"/>
      <c r="U316" s="61"/>
      <c r="V316" s="61"/>
      <c r="W316" s="61"/>
      <c r="X316" s="61"/>
      <c r="Y316" s="82"/>
      <c r="Z316" s="61"/>
      <c r="AA316" s="61"/>
      <c r="AB316" s="61"/>
      <c r="AC316" s="61"/>
      <c r="AD316" s="61"/>
      <c r="AE316" s="61"/>
      <c r="AF316" s="61"/>
      <c r="AG316" s="61"/>
      <c r="AH316" s="61"/>
      <c r="AI316" s="61"/>
      <c r="AJ316" s="61"/>
      <c r="AK316" s="61"/>
      <c r="AL316" s="61"/>
      <c r="AM316" s="59"/>
    </row>
    <row r="317" spans="1:39">
      <c r="A317" s="60"/>
      <c r="B317" s="84"/>
      <c r="C317" s="61"/>
      <c r="D317" s="62"/>
      <c r="E317" s="61"/>
      <c r="F317" s="61"/>
      <c r="G317" s="61"/>
      <c r="H317" s="61"/>
      <c r="I317" s="61"/>
      <c r="J317" s="86"/>
      <c r="K317" s="61"/>
      <c r="L317" s="61"/>
      <c r="M317" s="86"/>
      <c r="N317" s="61"/>
      <c r="O317" s="61"/>
      <c r="P317" s="62"/>
      <c r="Q317" s="61"/>
      <c r="R317" s="61"/>
      <c r="S317" s="61"/>
      <c r="T317" s="61"/>
      <c r="U317" s="61"/>
      <c r="V317" s="61"/>
      <c r="W317" s="61"/>
      <c r="X317" s="61"/>
      <c r="Y317" s="82"/>
      <c r="Z317" s="61"/>
      <c r="AA317" s="61"/>
      <c r="AB317" s="61"/>
      <c r="AC317" s="61"/>
      <c r="AD317" s="61"/>
      <c r="AE317" s="61"/>
      <c r="AF317" s="61"/>
      <c r="AG317" s="61"/>
      <c r="AH317" s="61"/>
      <c r="AI317" s="61"/>
      <c r="AJ317" s="61"/>
      <c r="AK317" s="61"/>
      <c r="AL317" s="61"/>
      <c r="AM317" s="59"/>
    </row>
    <row r="318" spans="1:39">
      <c r="A318" s="60"/>
      <c r="B318" s="84"/>
      <c r="C318" s="61"/>
      <c r="D318" s="62"/>
      <c r="E318" s="61"/>
      <c r="F318" s="61"/>
      <c r="G318" s="61"/>
      <c r="H318" s="61"/>
      <c r="I318" s="61"/>
      <c r="J318" s="86"/>
      <c r="K318" s="61"/>
      <c r="L318" s="61"/>
      <c r="M318" s="86"/>
      <c r="N318" s="61"/>
      <c r="O318" s="61"/>
      <c r="P318" s="62"/>
      <c r="Q318" s="61"/>
      <c r="R318" s="61"/>
      <c r="S318" s="61"/>
      <c r="T318" s="61"/>
      <c r="U318" s="61"/>
      <c r="V318" s="61"/>
      <c r="W318" s="61"/>
      <c r="X318" s="61"/>
      <c r="Y318" s="82"/>
      <c r="Z318" s="61"/>
      <c r="AA318" s="61"/>
      <c r="AB318" s="61"/>
      <c r="AC318" s="61"/>
      <c r="AD318" s="61"/>
      <c r="AE318" s="61"/>
      <c r="AF318" s="61"/>
      <c r="AG318" s="61"/>
      <c r="AH318" s="61"/>
      <c r="AI318" s="61"/>
      <c r="AJ318" s="61"/>
      <c r="AK318" s="61"/>
      <c r="AL318" s="61"/>
      <c r="AM318" s="59"/>
    </row>
    <row r="319" spans="1:39">
      <c r="A319" s="60"/>
      <c r="B319" s="84"/>
      <c r="C319" s="61"/>
      <c r="D319" s="62"/>
      <c r="E319" s="61"/>
      <c r="F319" s="61"/>
      <c r="G319" s="61"/>
      <c r="H319" s="61"/>
      <c r="I319" s="61"/>
      <c r="J319" s="86"/>
      <c r="K319" s="61"/>
      <c r="L319" s="61"/>
      <c r="M319" s="86"/>
      <c r="N319" s="61"/>
      <c r="O319" s="61"/>
      <c r="P319" s="62"/>
      <c r="Q319" s="61"/>
      <c r="R319" s="61"/>
      <c r="S319" s="61"/>
      <c r="T319" s="61"/>
      <c r="U319" s="61"/>
      <c r="V319" s="61"/>
      <c r="W319" s="61"/>
      <c r="X319" s="61"/>
      <c r="Y319" s="82"/>
      <c r="Z319" s="61"/>
      <c r="AA319" s="61"/>
      <c r="AB319" s="61"/>
      <c r="AC319" s="61"/>
      <c r="AD319" s="61"/>
      <c r="AE319" s="61"/>
      <c r="AF319" s="61"/>
      <c r="AG319" s="61"/>
      <c r="AH319" s="61"/>
      <c r="AI319" s="61"/>
      <c r="AJ319" s="61"/>
      <c r="AK319" s="61"/>
      <c r="AL319" s="61"/>
      <c r="AM319" s="59"/>
    </row>
    <row r="320" spans="1:39">
      <c r="A320" s="60"/>
      <c r="B320" s="84"/>
      <c r="C320" s="61"/>
      <c r="D320" s="62"/>
      <c r="E320" s="61"/>
      <c r="F320" s="61"/>
      <c r="G320" s="61"/>
      <c r="H320" s="61"/>
      <c r="I320" s="61"/>
      <c r="J320" s="86"/>
      <c r="K320" s="61"/>
      <c r="L320" s="61"/>
      <c r="M320" s="86"/>
      <c r="N320" s="61"/>
      <c r="O320" s="61"/>
      <c r="P320" s="62"/>
      <c r="Q320" s="61"/>
      <c r="R320" s="61"/>
      <c r="S320" s="61"/>
      <c r="T320" s="61"/>
      <c r="U320" s="61"/>
      <c r="V320" s="61"/>
      <c r="W320" s="61"/>
      <c r="X320" s="61"/>
      <c r="Y320" s="82"/>
      <c r="Z320" s="61"/>
      <c r="AA320" s="61"/>
      <c r="AB320" s="61"/>
      <c r="AC320" s="61"/>
      <c r="AD320" s="61"/>
      <c r="AE320" s="61"/>
      <c r="AF320" s="61"/>
      <c r="AG320" s="61"/>
      <c r="AH320" s="61"/>
      <c r="AI320" s="61"/>
      <c r="AJ320" s="61"/>
      <c r="AK320" s="61"/>
      <c r="AL320" s="61"/>
      <c r="AM320" s="59"/>
    </row>
    <row r="321" spans="1:39">
      <c r="A321" s="60"/>
      <c r="B321" s="84"/>
      <c r="C321" s="61"/>
      <c r="D321" s="62"/>
      <c r="E321" s="61"/>
      <c r="F321" s="61"/>
      <c r="G321" s="61"/>
      <c r="H321" s="61"/>
      <c r="I321" s="61"/>
      <c r="J321" s="86"/>
      <c r="K321" s="61"/>
      <c r="L321" s="61"/>
      <c r="M321" s="86"/>
      <c r="N321" s="61"/>
      <c r="O321" s="61"/>
      <c r="P321" s="62"/>
      <c r="Q321" s="61"/>
      <c r="R321" s="61"/>
      <c r="S321" s="61"/>
      <c r="T321" s="61"/>
      <c r="U321" s="61"/>
      <c r="V321" s="61"/>
      <c r="W321" s="61"/>
      <c r="X321" s="61"/>
      <c r="Y321" s="82"/>
      <c r="Z321" s="61"/>
      <c r="AA321" s="61"/>
      <c r="AB321" s="61"/>
      <c r="AC321" s="61"/>
      <c r="AD321" s="61"/>
      <c r="AE321" s="61"/>
      <c r="AF321" s="61"/>
      <c r="AG321" s="61"/>
      <c r="AH321" s="61"/>
      <c r="AI321" s="61"/>
      <c r="AJ321" s="61"/>
      <c r="AK321" s="61"/>
      <c r="AL321" s="61"/>
      <c r="AM321" s="59"/>
    </row>
    <row r="322" spans="1:39">
      <c r="A322" s="60"/>
      <c r="B322" s="84"/>
      <c r="C322" s="61"/>
      <c r="D322" s="62"/>
      <c r="E322" s="61"/>
      <c r="F322" s="61"/>
      <c r="G322" s="61"/>
      <c r="H322" s="61"/>
      <c r="I322" s="61"/>
      <c r="J322" s="86"/>
      <c r="K322" s="61"/>
      <c r="L322" s="61"/>
      <c r="M322" s="86"/>
      <c r="N322" s="61"/>
      <c r="O322" s="61"/>
      <c r="P322" s="62"/>
      <c r="Q322" s="61"/>
      <c r="R322" s="61"/>
      <c r="S322" s="61"/>
      <c r="T322" s="61"/>
      <c r="U322" s="61"/>
      <c r="V322" s="61"/>
      <c r="W322" s="61"/>
      <c r="X322" s="61"/>
      <c r="Y322" s="82"/>
      <c r="Z322" s="61"/>
      <c r="AA322" s="61"/>
      <c r="AB322" s="61"/>
      <c r="AC322" s="61"/>
      <c r="AD322" s="61"/>
      <c r="AE322" s="61"/>
      <c r="AF322" s="61"/>
      <c r="AG322" s="61"/>
      <c r="AH322" s="61"/>
      <c r="AI322" s="61"/>
      <c r="AJ322" s="61"/>
      <c r="AK322" s="61"/>
      <c r="AL322" s="61"/>
      <c r="AM322" s="59"/>
    </row>
    <row r="323" spans="1:39">
      <c r="A323" s="60"/>
      <c r="B323" s="84"/>
      <c r="C323" s="61"/>
      <c r="D323" s="62"/>
      <c r="E323" s="61"/>
      <c r="F323" s="61"/>
      <c r="G323" s="61"/>
      <c r="H323" s="61"/>
      <c r="I323" s="61"/>
      <c r="J323" s="86"/>
      <c r="K323" s="61"/>
      <c r="L323" s="61"/>
      <c r="M323" s="86"/>
      <c r="N323" s="61"/>
      <c r="O323" s="61"/>
      <c r="P323" s="62"/>
      <c r="Q323" s="61"/>
      <c r="R323" s="61"/>
      <c r="S323" s="61"/>
      <c r="T323" s="61"/>
      <c r="U323" s="61"/>
      <c r="V323" s="61"/>
      <c r="W323" s="61"/>
      <c r="X323" s="61"/>
      <c r="Y323" s="82"/>
      <c r="Z323" s="61"/>
      <c r="AA323" s="61"/>
      <c r="AB323" s="61"/>
      <c r="AC323" s="61"/>
      <c r="AD323" s="61"/>
      <c r="AE323" s="61"/>
      <c r="AF323" s="61"/>
      <c r="AG323" s="61"/>
      <c r="AH323" s="61"/>
      <c r="AI323" s="61"/>
      <c r="AJ323" s="61"/>
      <c r="AK323" s="61"/>
      <c r="AL323" s="61"/>
      <c r="AM323" s="59"/>
    </row>
    <row r="324" spans="1:39">
      <c r="A324" s="60"/>
      <c r="B324" s="84"/>
      <c r="C324" s="61"/>
      <c r="D324" s="62"/>
      <c r="E324" s="61"/>
      <c r="F324" s="61"/>
      <c r="G324" s="61"/>
      <c r="H324" s="61"/>
      <c r="I324" s="61"/>
      <c r="J324" s="86"/>
      <c r="K324" s="61"/>
      <c r="L324" s="61"/>
      <c r="M324" s="86"/>
      <c r="N324" s="61"/>
      <c r="O324" s="61"/>
      <c r="P324" s="62"/>
      <c r="Q324" s="61"/>
      <c r="R324" s="61"/>
      <c r="S324" s="61"/>
      <c r="T324" s="61"/>
      <c r="U324" s="61"/>
      <c r="V324" s="61"/>
      <c r="W324" s="61"/>
      <c r="X324" s="61"/>
      <c r="Y324" s="82"/>
      <c r="Z324" s="61"/>
      <c r="AA324" s="61"/>
      <c r="AB324" s="61"/>
      <c r="AC324" s="61"/>
      <c r="AD324" s="61"/>
      <c r="AE324" s="61"/>
      <c r="AF324" s="61"/>
      <c r="AG324" s="61"/>
      <c r="AH324" s="61"/>
      <c r="AI324" s="61"/>
      <c r="AJ324" s="61"/>
      <c r="AK324" s="61"/>
      <c r="AL324" s="61"/>
      <c r="AM324" s="59"/>
    </row>
    <row r="325" spans="1:39">
      <c r="A325" s="60"/>
      <c r="B325" s="84"/>
      <c r="C325" s="61"/>
      <c r="D325" s="62"/>
      <c r="E325" s="61"/>
      <c r="F325" s="61"/>
      <c r="G325" s="61"/>
      <c r="H325" s="61"/>
      <c r="I325" s="61"/>
      <c r="J325" s="86"/>
      <c r="K325" s="61"/>
      <c r="L325" s="61"/>
      <c r="M325" s="86"/>
      <c r="N325" s="61"/>
      <c r="O325" s="61"/>
      <c r="P325" s="62"/>
      <c r="Q325" s="61"/>
      <c r="R325" s="61"/>
      <c r="S325" s="61"/>
      <c r="T325" s="61"/>
      <c r="U325" s="61"/>
      <c r="V325" s="61"/>
      <c r="W325" s="61"/>
      <c r="X325" s="61"/>
      <c r="Y325" s="82"/>
      <c r="Z325" s="61"/>
      <c r="AA325" s="61"/>
      <c r="AB325" s="61"/>
      <c r="AC325" s="61"/>
      <c r="AD325" s="61"/>
      <c r="AE325" s="61"/>
      <c r="AF325" s="61"/>
      <c r="AG325" s="61"/>
      <c r="AH325" s="61"/>
      <c r="AI325" s="61"/>
      <c r="AJ325" s="61"/>
      <c r="AK325" s="61"/>
      <c r="AL325" s="61"/>
      <c r="AM325" s="59"/>
    </row>
    <row r="326" spans="1:39">
      <c r="A326" s="60"/>
      <c r="B326" s="84"/>
      <c r="C326" s="61"/>
      <c r="D326" s="62"/>
      <c r="E326" s="61"/>
      <c r="F326" s="61"/>
      <c r="G326" s="61"/>
      <c r="H326" s="61"/>
      <c r="I326" s="61"/>
      <c r="J326" s="86"/>
      <c r="K326" s="61"/>
      <c r="L326" s="61"/>
      <c r="M326" s="86"/>
      <c r="N326" s="61"/>
      <c r="O326" s="61"/>
      <c r="P326" s="62"/>
      <c r="Q326" s="61"/>
      <c r="R326" s="61"/>
      <c r="S326" s="61"/>
      <c r="T326" s="61"/>
      <c r="U326" s="61"/>
      <c r="V326" s="61"/>
      <c r="W326" s="61"/>
      <c r="X326" s="61"/>
      <c r="Y326" s="82"/>
      <c r="Z326" s="61"/>
      <c r="AA326" s="61"/>
      <c r="AB326" s="61"/>
      <c r="AC326" s="61"/>
      <c r="AD326" s="61"/>
      <c r="AE326" s="61"/>
      <c r="AF326" s="61"/>
      <c r="AG326" s="61"/>
      <c r="AH326" s="61"/>
      <c r="AI326" s="61"/>
      <c r="AJ326" s="61"/>
      <c r="AK326" s="61"/>
      <c r="AL326" s="61"/>
      <c r="AM326" s="59"/>
    </row>
    <row r="327" spans="1:39">
      <c r="A327" s="60"/>
      <c r="B327" s="84"/>
      <c r="C327" s="61"/>
      <c r="D327" s="62"/>
      <c r="E327" s="61"/>
      <c r="F327" s="61"/>
      <c r="G327" s="61"/>
      <c r="H327" s="61"/>
      <c r="I327" s="61"/>
      <c r="J327" s="86"/>
      <c r="K327" s="61"/>
      <c r="L327" s="61"/>
      <c r="M327" s="86"/>
      <c r="N327" s="61"/>
      <c r="O327" s="61"/>
      <c r="P327" s="62"/>
      <c r="Q327" s="61"/>
      <c r="R327" s="61"/>
      <c r="S327" s="61"/>
      <c r="T327" s="61"/>
      <c r="U327" s="61"/>
      <c r="V327" s="61"/>
      <c r="W327" s="61"/>
      <c r="X327" s="61"/>
      <c r="Y327" s="82"/>
      <c r="Z327" s="61"/>
      <c r="AA327" s="61"/>
      <c r="AB327" s="61"/>
      <c r="AC327" s="61"/>
      <c r="AD327" s="61"/>
      <c r="AE327" s="61"/>
      <c r="AF327" s="61"/>
      <c r="AG327" s="61"/>
      <c r="AH327" s="61"/>
      <c r="AI327" s="61"/>
      <c r="AJ327" s="61"/>
      <c r="AK327" s="61"/>
      <c r="AL327" s="61"/>
      <c r="AM327" s="59"/>
    </row>
    <row r="328" spans="1:39">
      <c r="A328" s="60"/>
      <c r="B328" s="84"/>
      <c r="C328" s="61"/>
      <c r="D328" s="62"/>
      <c r="E328" s="61"/>
      <c r="F328" s="61"/>
      <c r="G328" s="61"/>
      <c r="H328" s="61"/>
      <c r="I328" s="61"/>
      <c r="J328" s="86"/>
      <c r="K328" s="61"/>
      <c r="L328" s="61"/>
      <c r="M328" s="86"/>
      <c r="N328" s="61"/>
      <c r="O328" s="61"/>
      <c r="P328" s="62"/>
      <c r="Q328" s="61"/>
      <c r="R328" s="61"/>
      <c r="S328" s="61"/>
      <c r="T328" s="61"/>
      <c r="U328" s="61"/>
      <c r="V328" s="61"/>
      <c r="W328" s="61"/>
      <c r="X328" s="61"/>
      <c r="Y328" s="82"/>
      <c r="Z328" s="61"/>
      <c r="AA328" s="61"/>
      <c r="AB328" s="61"/>
      <c r="AC328" s="61"/>
      <c r="AD328" s="61"/>
      <c r="AE328" s="61"/>
      <c r="AF328" s="61"/>
      <c r="AG328" s="61"/>
      <c r="AH328" s="61"/>
      <c r="AI328" s="61"/>
      <c r="AJ328" s="61"/>
      <c r="AK328" s="61"/>
      <c r="AL328" s="61"/>
      <c r="AM328" s="59"/>
    </row>
    <row r="329" spans="1:39">
      <c r="A329" s="60"/>
      <c r="B329" s="84"/>
      <c r="C329" s="61"/>
      <c r="D329" s="62"/>
      <c r="E329" s="61"/>
      <c r="F329" s="61"/>
      <c r="G329" s="61"/>
      <c r="H329" s="61"/>
      <c r="I329" s="61"/>
      <c r="J329" s="86"/>
      <c r="K329" s="61"/>
      <c r="L329" s="61"/>
      <c r="M329" s="86"/>
      <c r="N329" s="61"/>
      <c r="O329" s="61"/>
      <c r="P329" s="62"/>
      <c r="Q329" s="61"/>
      <c r="R329" s="61"/>
      <c r="S329" s="61"/>
      <c r="T329" s="61"/>
      <c r="U329" s="61"/>
      <c r="V329" s="61"/>
      <c r="W329" s="61"/>
      <c r="X329" s="61"/>
      <c r="Y329" s="82"/>
      <c r="Z329" s="61"/>
      <c r="AA329" s="61"/>
      <c r="AB329" s="61"/>
      <c r="AC329" s="61"/>
      <c r="AD329" s="61"/>
      <c r="AE329" s="61"/>
      <c r="AF329" s="61"/>
      <c r="AG329" s="61"/>
      <c r="AH329" s="61"/>
      <c r="AI329" s="61"/>
      <c r="AJ329" s="61"/>
      <c r="AK329" s="61"/>
      <c r="AL329" s="61"/>
      <c r="AM329" s="59"/>
    </row>
    <row r="330" spans="1:39">
      <c r="A330" s="60"/>
      <c r="B330" s="84"/>
      <c r="C330" s="61"/>
      <c r="D330" s="62"/>
      <c r="E330" s="61"/>
      <c r="F330" s="61"/>
      <c r="G330" s="61"/>
      <c r="H330" s="61"/>
      <c r="I330" s="61"/>
      <c r="J330" s="86"/>
      <c r="K330" s="61"/>
      <c r="L330" s="61"/>
      <c r="M330" s="86"/>
      <c r="N330" s="61"/>
      <c r="O330" s="61"/>
      <c r="P330" s="62"/>
      <c r="Q330" s="61"/>
      <c r="R330" s="61"/>
      <c r="S330" s="61"/>
      <c r="T330" s="61"/>
      <c r="U330" s="61"/>
      <c r="V330" s="61"/>
      <c r="W330" s="61"/>
      <c r="X330" s="61"/>
      <c r="Y330" s="82"/>
      <c r="Z330" s="61"/>
      <c r="AA330" s="61"/>
      <c r="AB330" s="61"/>
      <c r="AC330" s="61"/>
      <c r="AD330" s="61"/>
      <c r="AE330" s="61"/>
      <c r="AF330" s="61"/>
      <c r="AG330" s="61"/>
      <c r="AH330" s="61"/>
      <c r="AI330" s="61"/>
      <c r="AJ330" s="61"/>
      <c r="AK330" s="61"/>
      <c r="AL330" s="61"/>
      <c r="AM330" s="59"/>
    </row>
    <row r="331" spans="1:39">
      <c r="A331" s="60"/>
      <c r="B331" s="84"/>
      <c r="C331" s="61"/>
      <c r="D331" s="62"/>
      <c r="E331" s="61"/>
      <c r="F331" s="61"/>
      <c r="G331" s="61"/>
      <c r="H331" s="61"/>
      <c r="I331" s="61"/>
      <c r="J331" s="86"/>
      <c r="K331" s="61"/>
      <c r="L331" s="61"/>
      <c r="M331" s="86"/>
      <c r="N331" s="61"/>
      <c r="O331" s="61"/>
      <c r="P331" s="62"/>
      <c r="Q331" s="61"/>
      <c r="R331" s="61"/>
      <c r="S331" s="61"/>
      <c r="T331" s="61"/>
      <c r="U331" s="61"/>
      <c r="V331" s="61"/>
      <c r="W331" s="61"/>
      <c r="X331" s="61"/>
      <c r="Y331" s="82"/>
      <c r="Z331" s="61"/>
      <c r="AA331" s="61"/>
      <c r="AB331" s="61"/>
      <c r="AC331" s="61"/>
      <c r="AD331" s="61"/>
      <c r="AE331" s="61"/>
      <c r="AF331" s="61"/>
      <c r="AG331" s="61"/>
      <c r="AH331" s="61"/>
      <c r="AI331" s="61"/>
      <c r="AJ331" s="61"/>
      <c r="AK331" s="61"/>
      <c r="AL331" s="61"/>
      <c r="AM331" s="59"/>
    </row>
    <row r="332" spans="1:39">
      <c r="A332" s="60"/>
      <c r="B332" s="84"/>
      <c r="C332" s="61"/>
      <c r="D332" s="62"/>
      <c r="E332" s="61"/>
      <c r="F332" s="61"/>
      <c r="G332" s="61"/>
      <c r="H332" s="61"/>
      <c r="I332" s="61"/>
      <c r="J332" s="86"/>
      <c r="K332" s="61"/>
      <c r="L332" s="61"/>
      <c r="M332" s="86"/>
      <c r="N332" s="61"/>
      <c r="O332" s="61"/>
      <c r="P332" s="62"/>
      <c r="Q332" s="61"/>
      <c r="R332" s="61"/>
      <c r="S332" s="61"/>
      <c r="T332" s="61"/>
      <c r="U332" s="61"/>
      <c r="V332" s="61"/>
      <c r="W332" s="61"/>
      <c r="X332" s="61"/>
      <c r="Y332" s="82"/>
      <c r="Z332" s="61"/>
      <c r="AA332" s="61"/>
      <c r="AB332" s="61"/>
      <c r="AC332" s="61"/>
      <c r="AD332" s="61"/>
      <c r="AE332" s="61"/>
      <c r="AF332" s="61"/>
      <c r="AG332" s="61"/>
      <c r="AH332" s="61"/>
      <c r="AI332" s="61"/>
      <c r="AJ332" s="61"/>
      <c r="AK332" s="61"/>
      <c r="AL332" s="61"/>
      <c r="AM332" s="59"/>
    </row>
    <row r="333" spans="1:39">
      <c r="A333" s="60"/>
      <c r="B333" s="84"/>
      <c r="C333" s="61"/>
      <c r="D333" s="62"/>
      <c r="E333" s="61"/>
      <c r="F333" s="61"/>
      <c r="G333" s="61"/>
      <c r="H333" s="61"/>
      <c r="I333" s="61"/>
      <c r="J333" s="86"/>
      <c r="K333" s="61"/>
      <c r="L333" s="61"/>
      <c r="M333" s="86"/>
      <c r="N333" s="61"/>
      <c r="O333" s="61"/>
      <c r="P333" s="62"/>
      <c r="Q333" s="61"/>
      <c r="R333" s="61"/>
      <c r="S333" s="61"/>
      <c r="T333" s="61"/>
      <c r="U333" s="61"/>
      <c r="V333" s="61"/>
      <c r="W333" s="61"/>
      <c r="X333" s="61"/>
      <c r="Y333" s="82"/>
      <c r="Z333" s="61"/>
      <c r="AA333" s="61"/>
      <c r="AB333" s="61"/>
      <c r="AC333" s="61"/>
      <c r="AD333" s="61"/>
      <c r="AE333" s="61"/>
      <c r="AF333" s="61"/>
      <c r="AG333" s="61"/>
      <c r="AH333" s="61"/>
      <c r="AI333" s="61"/>
      <c r="AJ333" s="61"/>
      <c r="AK333" s="61"/>
      <c r="AL333" s="61"/>
      <c r="AM333" s="59"/>
    </row>
    <row r="334" spans="1:39">
      <c r="A334" s="60"/>
      <c r="B334" s="84"/>
      <c r="C334" s="61"/>
      <c r="D334" s="62"/>
      <c r="E334" s="61"/>
      <c r="F334" s="61"/>
      <c r="G334" s="61"/>
      <c r="H334" s="61"/>
      <c r="I334" s="61"/>
      <c r="J334" s="86"/>
      <c r="K334" s="61"/>
      <c r="L334" s="61"/>
      <c r="M334" s="86"/>
      <c r="N334" s="61"/>
      <c r="O334" s="61"/>
      <c r="P334" s="62"/>
      <c r="Q334" s="61"/>
      <c r="R334" s="61"/>
      <c r="S334" s="61"/>
      <c r="T334" s="61"/>
      <c r="U334" s="61"/>
      <c r="V334" s="61"/>
      <c r="W334" s="61"/>
      <c r="X334" s="61"/>
      <c r="Y334" s="82"/>
      <c r="Z334" s="61"/>
      <c r="AA334" s="61"/>
      <c r="AB334" s="61"/>
      <c r="AC334" s="61"/>
      <c r="AD334" s="61"/>
      <c r="AE334" s="61"/>
      <c r="AF334" s="61"/>
      <c r="AG334" s="61"/>
      <c r="AH334" s="61"/>
      <c r="AI334" s="61"/>
      <c r="AJ334" s="61"/>
      <c r="AK334" s="61"/>
      <c r="AL334" s="61"/>
      <c r="AM334" s="59"/>
    </row>
    <row r="335" spans="1:39">
      <c r="A335" s="60"/>
      <c r="B335" s="84"/>
      <c r="C335" s="61"/>
      <c r="D335" s="62"/>
      <c r="E335" s="61"/>
      <c r="F335" s="61"/>
      <c r="G335" s="61"/>
      <c r="H335" s="61"/>
      <c r="I335" s="61"/>
      <c r="J335" s="86"/>
      <c r="K335" s="61"/>
      <c r="L335" s="61"/>
      <c r="M335" s="86"/>
      <c r="N335" s="61"/>
      <c r="O335" s="61"/>
      <c r="P335" s="62"/>
      <c r="Q335" s="61"/>
      <c r="R335" s="61"/>
      <c r="S335" s="61"/>
      <c r="T335" s="61"/>
      <c r="U335" s="61"/>
      <c r="V335" s="61"/>
      <c r="W335" s="61"/>
      <c r="X335" s="61"/>
      <c r="Y335" s="82"/>
      <c r="Z335" s="61"/>
      <c r="AA335" s="61"/>
      <c r="AB335" s="61"/>
      <c r="AC335" s="61"/>
      <c r="AD335" s="61"/>
      <c r="AE335" s="61"/>
      <c r="AF335" s="61"/>
      <c r="AG335" s="61"/>
      <c r="AH335" s="61"/>
      <c r="AI335" s="61"/>
      <c r="AJ335" s="61"/>
      <c r="AK335" s="61"/>
      <c r="AL335" s="61"/>
      <c r="AM335" s="59"/>
    </row>
    <row r="336" spans="1:39">
      <c r="A336" s="60"/>
      <c r="B336" s="84"/>
      <c r="C336" s="61"/>
      <c r="D336" s="62"/>
      <c r="E336" s="61"/>
      <c r="F336" s="61"/>
      <c r="G336" s="61"/>
      <c r="H336" s="61"/>
      <c r="I336" s="61"/>
      <c r="J336" s="86"/>
      <c r="K336" s="61"/>
      <c r="L336" s="61"/>
      <c r="M336" s="86"/>
      <c r="N336" s="61"/>
      <c r="O336" s="61"/>
      <c r="P336" s="62"/>
      <c r="Q336" s="61"/>
      <c r="R336" s="61"/>
      <c r="S336" s="61"/>
      <c r="T336" s="61"/>
      <c r="U336" s="61"/>
      <c r="V336" s="61"/>
      <c r="W336" s="61"/>
      <c r="X336" s="61"/>
      <c r="Y336" s="82"/>
      <c r="Z336" s="61"/>
      <c r="AA336" s="61"/>
      <c r="AB336" s="61"/>
      <c r="AC336" s="61"/>
      <c r="AD336" s="61"/>
      <c r="AE336" s="61"/>
      <c r="AF336" s="61"/>
      <c r="AG336" s="61"/>
      <c r="AH336" s="61"/>
      <c r="AI336" s="61"/>
      <c r="AJ336" s="61"/>
      <c r="AK336" s="61"/>
      <c r="AL336" s="61"/>
      <c r="AM336" s="59"/>
    </row>
    <row r="337" spans="1:39">
      <c r="A337" s="60"/>
      <c r="B337" s="84"/>
      <c r="C337" s="61"/>
      <c r="D337" s="62"/>
      <c r="E337" s="61"/>
      <c r="F337" s="61"/>
      <c r="G337" s="61"/>
      <c r="H337" s="61"/>
      <c r="I337" s="61"/>
      <c r="J337" s="86"/>
      <c r="K337" s="61"/>
      <c r="L337" s="61"/>
      <c r="M337" s="86"/>
      <c r="N337" s="61"/>
      <c r="O337" s="61"/>
      <c r="P337" s="62"/>
      <c r="Q337" s="61"/>
      <c r="R337" s="61"/>
      <c r="S337" s="61"/>
      <c r="T337" s="61"/>
      <c r="U337" s="61"/>
      <c r="V337" s="61"/>
      <c r="W337" s="61"/>
      <c r="X337" s="61"/>
      <c r="Y337" s="82"/>
      <c r="Z337" s="61"/>
      <c r="AA337" s="61"/>
      <c r="AB337" s="61"/>
      <c r="AC337" s="61"/>
      <c r="AD337" s="61"/>
      <c r="AE337" s="61"/>
      <c r="AF337" s="61"/>
      <c r="AG337" s="61"/>
      <c r="AH337" s="61"/>
      <c r="AI337" s="61"/>
      <c r="AJ337" s="61"/>
      <c r="AK337" s="61"/>
      <c r="AL337" s="61"/>
      <c r="AM337" s="59"/>
    </row>
    <row r="338" spans="1:39">
      <c r="A338" s="60"/>
      <c r="B338" s="84"/>
      <c r="C338" s="61"/>
      <c r="D338" s="62"/>
      <c r="E338" s="61"/>
      <c r="F338" s="61"/>
      <c r="G338" s="61"/>
      <c r="H338" s="61"/>
      <c r="I338" s="61"/>
      <c r="J338" s="86"/>
      <c r="K338" s="61"/>
      <c r="L338" s="61"/>
      <c r="M338" s="86"/>
      <c r="N338" s="61"/>
      <c r="O338" s="61"/>
      <c r="P338" s="62"/>
      <c r="Q338" s="61"/>
      <c r="R338" s="61"/>
      <c r="S338" s="61"/>
      <c r="T338" s="61"/>
      <c r="U338" s="61"/>
      <c r="V338" s="61"/>
      <c r="W338" s="61"/>
      <c r="X338" s="61"/>
      <c r="Y338" s="82"/>
      <c r="Z338" s="61"/>
      <c r="AA338" s="61"/>
      <c r="AB338" s="61"/>
      <c r="AC338" s="61"/>
      <c r="AD338" s="61"/>
      <c r="AE338" s="61"/>
      <c r="AF338" s="61"/>
      <c r="AG338" s="61"/>
      <c r="AH338" s="61"/>
      <c r="AI338" s="61"/>
      <c r="AJ338" s="61"/>
      <c r="AK338" s="61"/>
      <c r="AL338" s="61"/>
      <c r="AM338" s="59"/>
    </row>
    <row r="339" spans="1:39">
      <c r="A339" s="60"/>
      <c r="B339" s="84"/>
      <c r="C339" s="61"/>
      <c r="D339" s="62"/>
      <c r="E339" s="61"/>
      <c r="F339" s="61"/>
      <c r="G339" s="61"/>
      <c r="H339" s="61"/>
      <c r="I339" s="61"/>
      <c r="J339" s="86"/>
      <c r="K339" s="61"/>
      <c r="L339" s="61"/>
      <c r="M339" s="86"/>
      <c r="N339" s="61"/>
      <c r="O339" s="61"/>
      <c r="P339" s="62"/>
      <c r="Q339" s="61"/>
      <c r="R339" s="61"/>
      <c r="S339" s="61"/>
      <c r="T339" s="61"/>
      <c r="U339" s="61"/>
      <c r="V339" s="61"/>
      <c r="W339" s="61"/>
      <c r="X339" s="61"/>
      <c r="Y339" s="82"/>
      <c r="Z339" s="61"/>
      <c r="AA339" s="61"/>
      <c r="AB339" s="61"/>
      <c r="AC339" s="61"/>
      <c r="AD339" s="61"/>
      <c r="AE339" s="61"/>
      <c r="AF339" s="61"/>
      <c r="AG339" s="61"/>
      <c r="AH339" s="61"/>
      <c r="AI339" s="61"/>
      <c r="AJ339" s="61"/>
      <c r="AK339" s="61"/>
      <c r="AL339" s="61"/>
      <c r="AM339" s="59"/>
    </row>
    <row r="340" spans="1:39">
      <c r="A340" s="60"/>
      <c r="B340" s="84"/>
      <c r="C340" s="61"/>
      <c r="D340" s="62"/>
      <c r="E340" s="61"/>
      <c r="F340" s="61"/>
      <c r="G340" s="61"/>
      <c r="H340" s="61"/>
      <c r="I340" s="61"/>
      <c r="J340" s="86"/>
      <c r="K340" s="61"/>
      <c r="L340" s="61"/>
      <c r="M340" s="86"/>
      <c r="N340" s="61"/>
      <c r="O340" s="61"/>
      <c r="P340" s="62"/>
      <c r="Q340" s="61"/>
      <c r="R340" s="61"/>
      <c r="S340" s="61"/>
      <c r="T340" s="61"/>
      <c r="U340" s="61"/>
      <c r="V340" s="61"/>
      <c r="W340" s="61"/>
      <c r="X340" s="61"/>
      <c r="Y340" s="82"/>
      <c r="Z340" s="61"/>
      <c r="AA340" s="61"/>
      <c r="AB340" s="61"/>
      <c r="AC340" s="61"/>
      <c r="AD340" s="61"/>
      <c r="AE340" s="61"/>
      <c r="AF340" s="61"/>
      <c r="AG340" s="61"/>
      <c r="AH340" s="61"/>
      <c r="AI340" s="61"/>
      <c r="AJ340" s="61"/>
      <c r="AK340" s="61"/>
      <c r="AL340" s="61"/>
      <c r="AM340" s="59"/>
    </row>
    <row r="341" spans="1:39">
      <c r="A341" s="60"/>
      <c r="B341" s="84"/>
      <c r="C341" s="61"/>
      <c r="D341" s="62"/>
      <c r="E341" s="61"/>
      <c r="F341" s="61"/>
      <c r="G341" s="61"/>
      <c r="H341" s="61"/>
      <c r="I341" s="61"/>
      <c r="J341" s="86"/>
      <c r="K341" s="61"/>
      <c r="L341" s="61"/>
      <c r="M341" s="86"/>
      <c r="N341" s="61"/>
      <c r="O341" s="61"/>
      <c r="P341" s="62"/>
      <c r="Q341" s="61"/>
      <c r="R341" s="61"/>
      <c r="S341" s="61"/>
      <c r="T341" s="61"/>
      <c r="U341" s="61"/>
      <c r="V341" s="61"/>
      <c r="W341" s="61"/>
      <c r="X341" s="61"/>
      <c r="Y341" s="82"/>
      <c r="Z341" s="61"/>
      <c r="AA341" s="61"/>
      <c r="AB341" s="61"/>
      <c r="AC341" s="61"/>
      <c r="AD341" s="61"/>
      <c r="AE341" s="61"/>
      <c r="AF341" s="61"/>
      <c r="AG341" s="61"/>
      <c r="AH341" s="61"/>
      <c r="AI341" s="61"/>
      <c r="AJ341" s="61"/>
      <c r="AK341" s="61"/>
      <c r="AL341" s="61"/>
      <c r="AM341" s="59"/>
    </row>
    <row r="342" spans="1:39">
      <c r="A342" s="60"/>
      <c r="B342" s="84"/>
      <c r="C342" s="61"/>
      <c r="D342" s="62"/>
      <c r="E342" s="61"/>
      <c r="F342" s="61"/>
      <c r="G342" s="61"/>
      <c r="H342" s="61"/>
      <c r="I342" s="61"/>
      <c r="J342" s="86"/>
      <c r="K342" s="61"/>
      <c r="L342" s="61"/>
      <c r="M342" s="86"/>
      <c r="N342" s="61"/>
      <c r="O342" s="61"/>
      <c r="P342" s="62"/>
      <c r="Q342" s="61"/>
      <c r="R342" s="61"/>
      <c r="S342" s="61"/>
      <c r="T342" s="61"/>
      <c r="U342" s="61"/>
      <c r="V342" s="61"/>
      <c r="W342" s="61"/>
      <c r="X342" s="61"/>
      <c r="Y342" s="82"/>
      <c r="Z342" s="61"/>
      <c r="AA342" s="61"/>
      <c r="AB342" s="61"/>
      <c r="AC342" s="61"/>
      <c r="AD342" s="61"/>
      <c r="AE342" s="61"/>
      <c r="AF342" s="61"/>
      <c r="AG342" s="61"/>
      <c r="AH342" s="61"/>
      <c r="AI342" s="61"/>
      <c r="AJ342" s="61"/>
      <c r="AK342" s="61"/>
      <c r="AL342" s="61"/>
      <c r="AM342" s="59"/>
    </row>
    <row r="343" spans="1:39">
      <c r="A343" s="60"/>
      <c r="B343" s="84"/>
      <c r="C343" s="61"/>
      <c r="D343" s="62"/>
      <c r="E343" s="61"/>
      <c r="F343" s="61"/>
      <c r="G343" s="61"/>
      <c r="H343" s="61"/>
      <c r="I343" s="61"/>
      <c r="J343" s="86"/>
      <c r="K343" s="61"/>
      <c r="L343" s="61"/>
      <c r="M343" s="86"/>
      <c r="N343" s="61"/>
      <c r="O343" s="61"/>
      <c r="P343" s="62"/>
      <c r="Q343" s="61"/>
      <c r="R343" s="61"/>
      <c r="S343" s="61"/>
      <c r="T343" s="61"/>
      <c r="U343" s="61"/>
      <c r="V343" s="61"/>
      <c r="W343" s="61"/>
      <c r="X343" s="61"/>
      <c r="Y343" s="82"/>
      <c r="Z343" s="61"/>
      <c r="AA343" s="61"/>
      <c r="AB343" s="61"/>
      <c r="AC343" s="61"/>
      <c r="AD343" s="61"/>
      <c r="AE343" s="61"/>
      <c r="AF343" s="61"/>
      <c r="AG343" s="61"/>
      <c r="AH343" s="61"/>
      <c r="AI343" s="61"/>
      <c r="AJ343" s="61"/>
      <c r="AK343" s="61"/>
      <c r="AL343" s="61"/>
      <c r="AM343" s="59"/>
    </row>
    <row r="344" spans="1:39">
      <c r="A344" s="60"/>
      <c r="B344" s="84"/>
      <c r="C344" s="61"/>
      <c r="D344" s="62"/>
      <c r="E344" s="61"/>
      <c r="F344" s="61"/>
      <c r="G344" s="61"/>
      <c r="H344" s="61"/>
      <c r="I344" s="61"/>
      <c r="J344" s="86"/>
      <c r="K344" s="61"/>
      <c r="L344" s="61"/>
      <c r="M344" s="86"/>
      <c r="N344" s="61"/>
      <c r="O344" s="61"/>
      <c r="P344" s="62"/>
      <c r="Q344" s="61"/>
      <c r="R344" s="61"/>
      <c r="S344" s="61"/>
      <c r="T344" s="61"/>
      <c r="U344" s="61"/>
      <c r="V344" s="61"/>
      <c r="W344" s="61"/>
      <c r="X344" s="61"/>
      <c r="Y344" s="82"/>
      <c r="Z344" s="61"/>
      <c r="AA344" s="61"/>
      <c r="AB344" s="61"/>
      <c r="AC344" s="61"/>
      <c r="AD344" s="61"/>
      <c r="AE344" s="61"/>
      <c r="AF344" s="61"/>
      <c r="AG344" s="61"/>
      <c r="AH344" s="61"/>
      <c r="AI344" s="61"/>
      <c r="AJ344" s="61"/>
      <c r="AK344" s="61"/>
      <c r="AL344" s="61"/>
      <c r="AM344" s="59"/>
    </row>
    <row r="345" spans="1:39">
      <c r="A345" s="60"/>
      <c r="B345" s="84"/>
      <c r="C345" s="61"/>
      <c r="D345" s="62"/>
      <c r="E345" s="61"/>
      <c r="F345" s="61"/>
      <c r="G345" s="61"/>
      <c r="H345" s="61"/>
      <c r="I345" s="61"/>
      <c r="J345" s="86"/>
      <c r="K345" s="61"/>
      <c r="L345" s="61"/>
      <c r="M345" s="86"/>
      <c r="N345" s="61"/>
      <c r="O345" s="61"/>
      <c r="P345" s="62"/>
      <c r="Q345" s="61"/>
      <c r="R345" s="61"/>
      <c r="S345" s="61"/>
      <c r="T345" s="61"/>
      <c r="U345" s="61"/>
      <c r="V345" s="61"/>
      <c r="W345" s="61"/>
      <c r="X345" s="61"/>
      <c r="Y345" s="82"/>
      <c r="Z345" s="61"/>
      <c r="AA345" s="61"/>
      <c r="AB345" s="61"/>
      <c r="AC345" s="61"/>
      <c r="AD345" s="61"/>
      <c r="AE345" s="61"/>
      <c r="AF345" s="61"/>
      <c r="AG345" s="61"/>
      <c r="AH345" s="61"/>
      <c r="AI345" s="61"/>
      <c r="AJ345" s="61"/>
      <c r="AK345" s="61"/>
      <c r="AL345" s="61"/>
      <c r="AM345" s="59"/>
    </row>
    <row r="346" spans="1:39">
      <c r="A346" s="60"/>
      <c r="B346" s="84"/>
      <c r="C346" s="61"/>
      <c r="D346" s="62"/>
      <c r="E346" s="61"/>
      <c r="F346" s="61"/>
      <c r="G346" s="61"/>
      <c r="H346" s="61"/>
      <c r="I346" s="61"/>
      <c r="J346" s="86"/>
      <c r="K346" s="61"/>
      <c r="L346" s="61"/>
      <c r="M346" s="86"/>
      <c r="N346" s="61"/>
      <c r="O346" s="61"/>
      <c r="P346" s="62"/>
      <c r="Q346" s="61"/>
      <c r="R346" s="61"/>
      <c r="S346" s="61"/>
      <c r="T346" s="61"/>
      <c r="U346" s="61"/>
      <c r="V346" s="61"/>
      <c r="W346" s="61"/>
      <c r="X346" s="61"/>
      <c r="Y346" s="82"/>
      <c r="Z346" s="61"/>
      <c r="AA346" s="61"/>
      <c r="AB346" s="61"/>
      <c r="AC346" s="61"/>
      <c r="AD346" s="61"/>
      <c r="AE346" s="61"/>
      <c r="AF346" s="61"/>
      <c r="AG346" s="61"/>
      <c r="AH346" s="61"/>
      <c r="AI346" s="61"/>
      <c r="AJ346" s="61"/>
      <c r="AK346" s="61"/>
      <c r="AL346" s="61"/>
      <c r="AM346" s="59"/>
    </row>
    <row r="347" spans="1:39">
      <c r="A347" s="60"/>
      <c r="B347" s="84"/>
      <c r="C347" s="61"/>
      <c r="D347" s="62"/>
      <c r="E347" s="61"/>
      <c r="F347" s="61"/>
      <c r="G347" s="61"/>
      <c r="H347" s="61"/>
      <c r="I347" s="61"/>
      <c r="J347" s="86"/>
      <c r="K347" s="61"/>
      <c r="L347" s="61"/>
      <c r="M347" s="86"/>
      <c r="N347" s="61"/>
      <c r="O347" s="61"/>
      <c r="P347" s="62"/>
      <c r="Q347" s="61"/>
      <c r="R347" s="61"/>
      <c r="S347" s="61"/>
      <c r="T347" s="61"/>
      <c r="U347" s="61"/>
      <c r="V347" s="61"/>
      <c r="W347" s="61"/>
      <c r="X347" s="61"/>
      <c r="Y347" s="82"/>
      <c r="Z347" s="61"/>
      <c r="AA347" s="61"/>
      <c r="AB347" s="61"/>
      <c r="AC347" s="61"/>
      <c r="AD347" s="61"/>
      <c r="AE347" s="61"/>
      <c r="AF347" s="61"/>
      <c r="AG347" s="61"/>
      <c r="AH347" s="61"/>
      <c r="AI347" s="61"/>
      <c r="AJ347" s="61"/>
      <c r="AK347" s="61"/>
      <c r="AL347" s="61"/>
      <c r="AM347" s="59"/>
    </row>
    <row r="348" spans="1:39">
      <c r="A348" s="60"/>
      <c r="B348" s="84"/>
      <c r="C348" s="61"/>
      <c r="D348" s="62"/>
      <c r="E348" s="61"/>
      <c r="F348" s="61"/>
      <c r="G348" s="61"/>
      <c r="H348" s="61"/>
      <c r="I348" s="61"/>
      <c r="J348" s="86"/>
      <c r="K348" s="61"/>
      <c r="L348" s="61"/>
      <c r="M348" s="86"/>
      <c r="N348" s="61"/>
      <c r="O348" s="61"/>
      <c r="P348" s="62"/>
      <c r="Q348" s="61"/>
      <c r="R348" s="61"/>
      <c r="S348" s="61"/>
      <c r="T348" s="61"/>
      <c r="U348" s="61"/>
      <c r="V348" s="61"/>
      <c r="W348" s="61"/>
      <c r="X348" s="61"/>
      <c r="Y348" s="82"/>
      <c r="Z348" s="61"/>
      <c r="AA348" s="61"/>
      <c r="AB348" s="61"/>
      <c r="AC348" s="61"/>
      <c r="AD348" s="61"/>
      <c r="AE348" s="61"/>
      <c r="AF348" s="61"/>
      <c r="AG348" s="61"/>
      <c r="AH348" s="61"/>
      <c r="AI348" s="61"/>
      <c r="AJ348" s="61"/>
      <c r="AK348" s="61"/>
      <c r="AL348" s="61"/>
      <c r="AM348" s="59"/>
    </row>
    <row r="349" spans="1:39">
      <c r="A349" s="60"/>
      <c r="B349" s="84"/>
      <c r="C349" s="61"/>
      <c r="D349" s="62"/>
      <c r="E349" s="61"/>
      <c r="F349" s="61"/>
      <c r="G349" s="61"/>
      <c r="H349" s="61"/>
      <c r="I349" s="61"/>
      <c r="J349" s="86"/>
      <c r="K349" s="61"/>
      <c r="L349" s="61"/>
      <c r="M349" s="86"/>
      <c r="N349" s="61"/>
      <c r="O349" s="61"/>
      <c r="P349" s="62"/>
      <c r="Q349" s="61"/>
      <c r="R349" s="61"/>
      <c r="S349" s="61"/>
      <c r="T349" s="61"/>
      <c r="U349" s="61"/>
      <c r="V349" s="61"/>
      <c r="W349" s="61"/>
      <c r="X349" s="61"/>
      <c r="Y349" s="82"/>
      <c r="Z349" s="61"/>
      <c r="AA349" s="61"/>
      <c r="AB349" s="61"/>
      <c r="AC349" s="61"/>
      <c r="AD349" s="61"/>
      <c r="AE349" s="61"/>
      <c r="AF349" s="61"/>
      <c r="AG349" s="61"/>
      <c r="AH349" s="61"/>
      <c r="AI349" s="61"/>
      <c r="AJ349" s="61"/>
      <c r="AK349" s="61"/>
      <c r="AL349" s="61"/>
      <c r="AM349" s="59"/>
    </row>
    <row r="350" spans="1:39">
      <c r="A350" s="60"/>
      <c r="B350" s="84"/>
      <c r="C350" s="61"/>
      <c r="D350" s="62"/>
      <c r="E350" s="61"/>
      <c r="F350" s="61"/>
      <c r="G350" s="61"/>
      <c r="H350" s="61"/>
      <c r="I350" s="61"/>
      <c r="J350" s="86"/>
      <c r="K350" s="61"/>
      <c r="L350" s="61"/>
      <c r="M350" s="86"/>
      <c r="N350" s="61"/>
      <c r="O350" s="61"/>
      <c r="P350" s="62"/>
      <c r="Q350" s="61"/>
      <c r="R350" s="61"/>
      <c r="S350" s="61"/>
      <c r="T350" s="61"/>
      <c r="U350" s="61"/>
      <c r="V350" s="61"/>
      <c r="W350" s="61"/>
      <c r="X350" s="61"/>
      <c r="Y350" s="82"/>
      <c r="Z350" s="61"/>
      <c r="AA350" s="61"/>
      <c r="AB350" s="61"/>
      <c r="AC350" s="61"/>
      <c r="AD350" s="61"/>
      <c r="AE350" s="61"/>
      <c r="AF350" s="61"/>
      <c r="AG350" s="61"/>
      <c r="AH350" s="61"/>
      <c r="AI350" s="61"/>
      <c r="AJ350" s="61"/>
      <c r="AK350" s="61"/>
      <c r="AL350" s="61"/>
      <c r="AM350" s="59"/>
    </row>
    <row r="351" spans="1:39">
      <c r="A351" s="60"/>
      <c r="B351" s="84"/>
      <c r="C351" s="61"/>
      <c r="D351" s="62"/>
      <c r="E351" s="61"/>
      <c r="F351" s="61"/>
      <c r="G351" s="61"/>
      <c r="H351" s="61"/>
      <c r="I351" s="61"/>
      <c r="J351" s="86"/>
      <c r="K351" s="61"/>
      <c r="L351" s="61"/>
      <c r="M351" s="86"/>
      <c r="N351" s="61"/>
      <c r="O351" s="61"/>
      <c r="P351" s="62"/>
      <c r="Q351" s="61"/>
      <c r="R351" s="61"/>
      <c r="S351" s="61"/>
      <c r="T351" s="61"/>
      <c r="U351" s="61"/>
      <c r="V351" s="61"/>
      <c r="W351" s="61"/>
      <c r="X351" s="61"/>
      <c r="Y351" s="82"/>
      <c r="Z351" s="61"/>
      <c r="AA351" s="61"/>
      <c r="AB351" s="61"/>
      <c r="AC351" s="61"/>
      <c r="AD351" s="61"/>
      <c r="AE351" s="61"/>
      <c r="AF351" s="61"/>
      <c r="AG351" s="61"/>
      <c r="AH351" s="61"/>
      <c r="AI351" s="61"/>
      <c r="AJ351" s="61"/>
      <c r="AK351" s="61"/>
      <c r="AL351" s="61"/>
      <c r="AM351" s="59"/>
    </row>
    <row r="352" spans="1:39">
      <c r="A352" s="60"/>
      <c r="B352" s="84"/>
      <c r="C352" s="61"/>
      <c r="D352" s="62"/>
      <c r="E352" s="61"/>
      <c r="F352" s="61"/>
      <c r="G352" s="61"/>
      <c r="H352" s="61"/>
      <c r="I352" s="61"/>
      <c r="J352" s="86"/>
      <c r="K352" s="61"/>
      <c r="L352" s="61"/>
      <c r="M352" s="86"/>
      <c r="N352" s="61"/>
      <c r="O352" s="61"/>
      <c r="P352" s="62"/>
      <c r="Q352" s="61"/>
      <c r="R352" s="61"/>
      <c r="S352" s="61"/>
      <c r="T352" s="61"/>
      <c r="U352" s="61"/>
      <c r="V352" s="61"/>
      <c r="W352" s="61"/>
      <c r="X352" s="61"/>
      <c r="Y352" s="82"/>
      <c r="Z352" s="61"/>
      <c r="AA352" s="61"/>
      <c r="AB352" s="61"/>
      <c r="AC352" s="61"/>
      <c r="AD352" s="61"/>
      <c r="AE352" s="61"/>
      <c r="AF352" s="61"/>
      <c r="AG352" s="61"/>
      <c r="AH352" s="61"/>
      <c r="AI352" s="61"/>
      <c r="AJ352" s="61"/>
      <c r="AK352" s="61"/>
      <c r="AL352" s="61"/>
      <c r="AM352" s="59"/>
    </row>
    <row r="353" spans="1:39">
      <c r="A353" s="60"/>
      <c r="B353" s="84"/>
      <c r="C353" s="61"/>
      <c r="D353" s="62"/>
      <c r="E353" s="61"/>
      <c r="F353" s="61"/>
      <c r="G353" s="61"/>
      <c r="H353" s="61"/>
      <c r="I353" s="61"/>
      <c r="J353" s="86"/>
      <c r="K353" s="61"/>
      <c r="L353" s="61"/>
      <c r="M353" s="86"/>
      <c r="N353" s="61"/>
      <c r="O353" s="61"/>
      <c r="P353" s="62"/>
      <c r="Q353" s="61"/>
      <c r="R353" s="61"/>
      <c r="S353" s="61"/>
      <c r="T353" s="61"/>
      <c r="U353" s="61"/>
      <c r="V353" s="61"/>
      <c r="W353" s="61"/>
      <c r="X353" s="61"/>
      <c r="Y353" s="82"/>
      <c r="Z353" s="61"/>
      <c r="AA353" s="61"/>
      <c r="AB353" s="61"/>
      <c r="AC353" s="61"/>
      <c r="AD353" s="61"/>
      <c r="AE353" s="61"/>
      <c r="AF353" s="61"/>
      <c r="AG353" s="61"/>
      <c r="AH353" s="61"/>
      <c r="AI353" s="61"/>
      <c r="AJ353" s="61"/>
      <c r="AK353" s="61"/>
      <c r="AL353" s="61"/>
      <c r="AM353" s="59"/>
    </row>
    <row r="354" spans="1:39">
      <c r="A354" s="60"/>
      <c r="B354" s="84"/>
      <c r="C354" s="61"/>
      <c r="D354" s="62"/>
      <c r="E354" s="61"/>
      <c r="F354" s="61"/>
      <c r="G354" s="61"/>
      <c r="H354" s="61"/>
      <c r="I354" s="61"/>
      <c r="J354" s="86"/>
      <c r="K354" s="61"/>
      <c r="L354" s="61"/>
      <c r="M354" s="86"/>
      <c r="N354" s="61"/>
      <c r="O354" s="61"/>
      <c r="P354" s="62"/>
      <c r="Q354" s="61"/>
      <c r="R354" s="61"/>
      <c r="S354" s="61"/>
      <c r="T354" s="61"/>
      <c r="U354" s="61"/>
      <c r="V354" s="61"/>
      <c r="W354" s="61"/>
      <c r="X354" s="61"/>
      <c r="Y354" s="82"/>
      <c r="Z354" s="61"/>
      <c r="AA354" s="61"/>
      <c r="AB354" s="61"/>
      <c r="AC354" s="61"/>
      <c r="AD354" s="61"/>
      <c r="AE354" s="61"/>
      <c r="AF354" s="61"/>
      <c r="AG354" s="61"/>
      <c r="AH354" s="61"/>
      <c r="AI354" s="61"/>
      <c r="AJ354" s="61"/>
      <c r="AK354" s="61"/>
      <c r="AL354" s="61"/>
      <c r="AM354" s="59"/>
    </row>
    <row r="355" spans="1:39">
      <c r="A355" s="60"/>
      <c r="B355" s="84"/>
      <c r="C355" s="61"/>
      <c r="D355" s="62"/>
      <c r="E355" s="61"/>
      <c r="F355" s="61"/>
      <c r="G355" s="61"/>
      <c r="H355" s="61"/>
      <c r="I355" s="61"/>
      <c r="J355" s="86"/>
      <c r="K355" s="61"/>
      <c r="L355" s="61"/>
      <c r="M355" s="86"/>
      <c r="N355" s="61"/>
      <c r="O355" s="61"/>
      <c r="P355" s="62"/>
      <c r="Q355" s="61"/>
      <c r="R355" s="61"/>
      <c r="S355" s="61"/>
      <c r="T355" s="61"/>
      <c r="U355" s="61"/>
      <c r="V355" s="61"/>
      <c r="W355" s="61"/>
      <c r="X355" s="61"/>
      <c r="Y355" s="82"/>
      <c r="Z355" s="61"/>
      <c r="AA355" s="61"/>
      <c r="AB355" s="61"/>
      <c r="AC355" s="61"/>
      <c r="AD355" s="61"/>
      <c r="AE355" s="61"/>
      <c r="AF355" s="61"/>
      <c r="AG355" s="61"/>
      <c r="AH355" s="61"/>
      <c r="AI355" s="61"/>
      <c r="AJ355" s="61"/>
      <c r="AK355" s="61"/>
      <c r="AL355" s="61"/>
      <c r="AM355" s="59"/>
    </row>
    <row r="356" spans="1:39">
      <c r="A356" s="60"/>
      <c r="B356" s="84"/>
      <c r="C356" s="61"/>
      <c r="D356" s="62"/>
      <c r="E356" s="61"/>
      <c r="F356" s="61"/>
      <c r="G356" s="61"/>
      <c r="H356" s="61"/>
      <c r="I356" s="61"/>
      <c r="J356" s="86"/>
      <c r="K356" s="61"/>
      <c r="L356" s="61"/>
      <c r="M356" s="86"/>
      <c r="N356" s="61"/>
      <c r="O356" s="61"/>
      <c r="P356" s="62"/>
      <c r="Q356" s="61"/>
      <c r="R356" s="61"/>
      <c r="S356" s="61"/>
      <c r="T356" s="61"/>
      <c r="U356" s="61"/>
      <c r="V356" s="61"/>
      <c r="W356" s="61"/>
      <c r="X356" s="61"/>
      <c r="Y356" s="82"/>
      <c r="Z356" s="61"/>
      <c r="AA356" s="61"/>
      <c r="AB356" s="61"/>
      <c r="AC356" s="61"/>
      <c r="AD356" s="61"/>
      <c r="AE356" s="61"/>
      <c r="AF356" s="61"/>
      <c r="AG356" s="61"/>
      <c r="AH356" s="61"/>
      <c r="AI356" s="61"/>
      <c r="AJ356" s="61"/>
      <c r="AK356" s="61"/>
      <c r="AL356" s="61"/>
      <c r="AM356" s="59"/>
    </row>
    <row r="357" spans="1:39">
      <c r="A357" s="60"/>
      <c r="B357" s="84"/>
      <c r="C357" s="61"/>
      <c r="D357" s="62"/>
      <c r="E357" s="61"/>
      <c r="F357" s="61"/>
      <c r="G357" s="61"/>
      <c r="H357" s="61"/>
      <c r="I357" s="61"/>
      <c r="J357" s="86"/>
      <c r="K357" s="61"/>
      <c r="L357" s="61"/>
      <c r="M357" s="86"/>
      <c r="N357" s="61"/>
      <c r="O357" s="61"/>
      <c r="P357" s="62"/>
      <c r="Q357" s="61"/>
      <c r="R357" s="61"/>
      <c r="S357" s="61"/>
      <c r="T357" s="61"/>
      <c r="U357" s="61"/>
      <c r="V357" s="61"/>
      <c r="W357" s="61"/>
      <c r="X357" s="61"/>
      <c r="Y357" s="82"/>
      <c r="Z357" s="61"/>
      <c r="AA357" s="61"/>
      <c r="AB357" s="61"/>
      <c r="AC357" s="61"/>
      <c r="AD357" s="61"/>
      <c r="AE357" s="61"/>
      <c r="AF357" s="61"/>
      <c r="AG357" s="61"/>
      <c r="AH357" s="61"/>
      <c r="AI357" s="61"/>
      <c r="AJ357" s="61"/>
      <c r="AK357" s="61"/>
      <c r="AL357" s="61"/>
      <c r="AM357" s="59"/>
    </row>
    <row r="358" spans="1:39">
      <c r="A358" s="60"/>
      <c r="B358" s="84"/>
      <c r="C358" s="61"/>
      <c r="D358" s="62"/>
      <c r="E358" s="61"/>
      <c r="F358" s="61"/>
      <c r="G358" s="61"/>
      <c r="H358" s="61"/>
      <c r="I358" s="61"/>
      <c r="J358" s="86"/>
      <c r="K358" s="61"/>
      <c r="L358" s="61"/>
      <c r="M358" s="86"/>
      <c r="N358" s="61"/>
      <c r="O358" s="61"/>
      <c r="P358" s="62"/>
      <c r="Q358" s="61"/>
      <c r="R358" s="61"/>
      <c r="S358" s="61"/>
      <c r="T358" s="61"/>
      <c r="U358" s="61"/>
      <c r="V358" s="61"/>
      <c r="W358" s="61"/>
      <c r="X358" s="61"/>
      <c r="Y358" s="82"/>
      <c r="Z358" s="61"/>
      <c r="AA358" s="61"/>
      <c r="AB358" s="61"/>
      <c r="AC358" s="61"/>
      <c r="AD358" s="61"/>
      <c r="AE358" s="61"/>
      <c r="AF358" s="61"/>
      <c r="AG358" s="61"/>
      <c r="AH358" s="61"/>
      <c r="AI358" s="61"/>
      <c r="AJ358" s="61"/>
      <c r="AK358" s="61"/>
      <c r="AL358" s="61"/>
      <c r="AM358" s="59"/>
    </row>
    <row r="359" spans="1:39">
      <c r="A359" s="60"/>
      <c r="B359" s="84"/>
      <c r="C359" s="61"/>
      <c r="D359" s="62"/>
      <c r="E359" s="61"/>
      <c r="F359" s="61"/>
      <c r="G359" s="61"/>
      <c r="H359" s="61"/>
      <c r="I359" s="61"/>
      <c r="J359" s="86"/>
      <c r="K359" s="61"/>
      <c r="L359" s="61"/>
      <c r="M359" s="86"/>
      <c r="N359" s="61"/>
      <c r="O359" s="61"/>
      <c r="P359" s="62"/>
      <c r="Q359" s="61"/>
      <c r="R359" s="61"/>
      <c r="S359" s="61"/>
      <c r="T359" s="61"/>
      <c r="U359" s="61"/>
      <c r="V359" s="61"/>
      <c r="W359" s="61"/>
      <c r="X359" s="61"/>
      <c r="Y359" s="82"/>
      <c r="Z359" s="61"/>
      <c r="AA359" s="61"/>
      <c r="AB359" s="61"/>
      <c r="AC359" s="61"/>
      <c r="AD359" s="61"/>
      <c r="AE359" s="61"/>
      <c r="AF359" s="61"/>
      <c r="AG359" s="61"/>
      <c r="AH359" s="61"/>
      <c r="AI359" s="61"/>
      <c r="AJ359" s="61"/>
      <c r="AK359" s="61"/>
      <c r="AL359" s="61"/>
      <c r="AM359" s="59"/>
    </row>
    <row r="360" spans="1:39">
      <c r="A360" s="60"/>
      <c r="B360" s="84"/>
      <c r="C360" s="61"/>
      <c r="D360" s="62"/>
      <c r="E360" s="61"/>
      <c r="F360" s="61"/>
      <c r="G360" s="61"/>
      <c r="H360" s="61"/>
      <c r="I360" s="61"/>
      <c r="J360" s="86"/>
      <c r="K360" s="61"/>
      <c r="L360" s="61"/>
      <c r="M360" s="86"/>
      <c r="N360" s="61"/>
      <c r="O360" s="61"/>
      <c r="P360" s="62"/>
      <c r="Q360" s="61"/>
      <c r="R360" s="61"/>
      <c r="S360" s="61"/>
      <c r="T360" s="61"/>
      <c r="U360" s="61"/>
      <c r="V360" s="61"/>
      <c r="W360" s="61"/>
      <c r="X360" s="61"/>
      <c r="Y360" s="82"/>
      <c r="Z360" s="61"/>
      <c r="AA360" s="61"/>
      <c r="AB360" s="61"/>
      <c r="AC360" s="61"/>
      <c r="AD360" s="61"/>
      <c r="AE360" s="61"/>
      <c r="AF360" s="61"/>
      <c r="AG360" s="61"/>
      <c r="AH360" s="61"/>
      <c r="AI360" s="61"/>
      <c r="AJ360" s="61"/>
      <c r="AK360" s="61"/>
      <c r="AL360" s="61"/>
      <c r="AM360" s="59"/>
    </row>
    <row r="361" spans="1:39">
      <c r="A361" s="60"/>
      <c r="B361" s="84"/>
      <c r="C361" s="61"/>
      <c r="D361" s="62"/>
      <c r="E361" s="61"/>
      <c r="F361" s="61"/>
      <c r="G361" s="61"/>
      <c r="H361" s="61"/>
      <c r="I361" s="61"/>
      <c r="J361" s="86"/>
      <c r="K361" s="61"/>
      <c r="L361" s="61"/>
      <c r="M361" s="86"/>
      <c r="N361" s="61"/>
      <c r="O361" s="61"/>
      <c r="P361" s="62"/>
      <c r="Q361" s="61"/>
      <c r="R361" s="61"/>
      <c r="S361" s="61"/>
      <c r="T361" s="61"/>
      <c r="U361" s="61"/>
      <c r="V361" s="61"/>
      <c r="W361" s="61"/>
      <c r="X361" s="61"/>
      <c r="Y361" s="82"/>
      <c r="Z361" s="61"/>
      <c r="AA361" s="61"/>
      <c r="AB361" s="61"/>
      <c r="AC361" s="61"/>
      <c r="AD361" s="61"/>
      <c r="AE361" s="61"/>
      <c r="AF361" s="61"/>
      <c r="AG361" s="61"/>
      <c r="AH361" s="61"/>
      <c r="AI361" s="61"/>
      <c r="AJ361" s="61"/>
      <c r="AK361" s="61"/>
      <c r="AL361" s="61"/>
      <c r="AM361" s="59"/>
    </row>
    <row r="362" spans="1:39">
      <c r="A362" s="60"/>
      <c r="B362" s="84"/>
      <c r="C362" s="61"/>
      <c r="D362" s="62"/>
      <c r="E362" s="61"/>
      <c r="F362" s="61"/>
      <c r="G362" s="61"/>
      <c r="H362" s="61"/>
      <c r="I362" s="61"/>
      <c r="J362" s="86"/>
      <c r="K362" s="61"/>
      <c r="L362" s="61"/>
      <c r="M362" s="86"/>
      <c r="N362" s="61"/>
      <c r="O362" s="61"/>
      <c r="P362" s="62"/>
      <c r="Q362" s="61"/>
      <c r="R362" s="61"/>
      <c r="S362" s="61"/>
      <c r="T362" s="61"/>
      <c r="U362" s="61"/>
      <c r="V362" s="61"/>
      <c r="W362" s="61"/>
      <c r="X362" s="61"/>
      <c r="Y362" s="82"/>
      <c r="Z362" s="61"/>
      <c r="AA362" s="61"/>
      <c r="AB362" s="61"/>
      <c r="AC362" s="61"/>
      <c r="AD362" s="61"/>
      <c r="AE362" s="61"/>
      <c r="AF362" s="61"/>
      <c r="AG362" s="61"/>
      <c r="AH362" s="61"/>
      <c r="AI362" s="61"/>
      <c r="AJ362" s="61"/>
      <c r="AK362" s="61"/>
      <c r="AL362" s="61"/>
      <c r="AM362" s="59"/>
    </row>
    <row r="363" spans="1:39">
      <c r="A363" s="60"/>
      <c r="B363" s="84"/>
      <c r="C363" s="61"/>
      <c r="D363" s="62"/>
      <c r="E363" s="61"/>
      <c r="F363" s="61"/>
      <c r="G363" s="61"/>
      <c r="H363" s="61"/>
      <c r="I363" s="61"/>
      <c r="J363" s="86"/>
      <c r="K363" s="61"/>
      <c r="L363" s="61"/>
      <c r="M363" s="86"/>
      <c r="N363" s="61"/>
      <c r="O363" s="61"/>
      <c r="P363" s="62"/>
      <c r="Q363" s="61"/>
      <c r="R363" s="61"/>
      <c r="S363" s="61"/>
      <c r="T363" s="61"/>
      <c r="U363" s="61"/>
      <c r="V363" s="61"/>
      <c r="W363" s="61"/>
      <c r="X363" s="61"/>
      <c r="Y363" s="82"/>
      <c r="Z363" s="61"/>
      <c r="AA363" s="61"/>
      <c r="AB363" s="61"/>
      <c r="AC363" s="61"/>
      <c r="AD363" s="61"/>
      <c r="AE363" s="61"/>
      <c r="AF363" s="61"/>
      <c r="AG363" s="61"/>
      <c r="AH363" s="61"/>
      <c r="AI363" s="61"/>
      <c r="AJ363" s="61"/>
      <c r="AK363" s="61"/>
      <c r="AL363" s="61"/>
      <c r="AM363" s="59"/>
    </row>
    <row r="364" spans="1:39">
      <c r="A364" s="60"/>
      <c r="B364" s="84"/>
      <c r="C364" s="61"/>
      <c r="D364" s="62"/>
      <c r="E364" s="61"/>
      <c r="F364" s="61"/>
      <c r="G364" s="61"/>
      <c r="H364" s="61"/>
      <c r="I364" s="61"/>
      <c r="J364" s="86"/>
      <c r="K364" s="61"/>
      <c r="L364" s="61"/>
      <c r="M364" s="86"/>
      <c r="N364" s="61"/>
      <c r="O364" s="61"/>
      <c r="P364" s="62"/>
      <c r="Q364" s="61"/>
      <c r="R364" s="61"/>
      <c r="S364" s="61"/>
      <c r="T364" s="61"/>
      <c r="U364" s="61"/>
      <c r="V364" s="61"/>
      <c r="W364" s="61"/>
      <c r="X364" s="61"/>
      <c r="Y364" s="82"/>
      <c r="Z364" s="61"/>
      <c r="AA364" s="61"/>
      <c r="AB364" s="61"/>
      <c r="AC364" s="61"/>
      <c r="AD364" s="61"/>
      <c r="AE364" s="61"/>
      <c r="AF364" s="61"/>
      <c r="AG364" s="61"/>
      <c r="AH364" s="61"/>
      <c r="AI364" s="61"/>
      <c r="AJ364" s="61"/>
      <c r="AK364" s="61"/>
      <c r="AL364" s="61"/>
      <c r="AM364" s="59"/>
    </row>
    <row r="365" spans="1:39">
      <c r="A365" s="60"/>
      <c r="B365" s="84"/>
      <c r="C365" s="61"/>
      <c r="D365" s="62"/>
      <c r="E365" s="61"/>
      <c r="F365" s="61"/>
      <c r="G365" s="61"/>
      <c r="H365" s="61"/>
      <c r="I365" s="61"/>
      <c r="J365" s="86"/>
      <c r="K365" s="61"/>
      <c r="L365" s="61"/>
      <c r="M365" s="86"/>
      <c r="N365" s="61"/>
      <c r="O365" s="61"/>
      <c r="P365" s="62"/>
      <c r="Q365" s="61"/>
      <c r="R365" s="61"/>
      <c r="S365" s="61"/>
      <c r="T365" s="61"/>
      <c r="U365" s="61"/>
      <c r="V365" s="61"/>
      <c r="W365" s="61"/>
      <c r="X365" s="61"/>
      <c r="Y365" s="82"/>
      <c r="Z365" s="61"/>
      <c r="AA365" s="61"/>
      <c r="AB365" s="61"/>
      <c r="AC365" s="61"/>
      <c r="AD365" s="61"/>
      <c r="AE365" s="61"/>
      <c r="AF365" s="61"/>
      <c r="AG365" s="61"/>
      <c r="AH365" s="61"/>
      <c r="AI365" s="61"/>
      <c r="AJ365" s="61"/>
      <c r="AK365" s="61"/>
      <c r="AL365" s="61"/>
      <c r="AM365" s="59"/>
    </row>
    <row r="366" spans="1:39">
      <c r="A366" s="60"/>
      <c r="B366" s="84"/>
      <c r="C366" s="61"/>
      <c r="D366" s="62"/>
      <c r="E366" s="61"/>
      <c r="F366" s="61"/>
      <c r="G366" s="61"/>
      <c r="H366" s="61"/>
      <c r="I366" s="61"/>
      <c r="J366" s="86"/>
      <c r="K366" s="61"/>
      <c r="L366" s="61"/>
      <c r="M366" s="86"/>
      <c r="N366" s="61"/>
      <c r="O366" s="61"/>
      <c r="P366" s="62"/>
      <c r="Q366" s="61"/>
      <c r="R366" s="61"/>
      <c r="S366" s="61"/>
      <c r="T366" s="61"/>
      <c r="U366" s="61"/>
      <c r="V366" s="61"/>
      <c r="W366" s="61"/>
      <c r="X366" s="61"/>
      <c r="Y366" s="82"/>
      <c r="Z366" s="61"/>
      <c r="AA366" s="61"/>
      <c r="AB366" s="61"/>
      <c r="AC366" s="61"/>
      <c r="AD366" s="61"/>
      <c r="AE366" s="61"/>
      <c r="AF366" s="61"/>
      <c r="AG366" s="61"/>
      <c r="AH366" s="61"/>
      <c r="AI366" s="61"/>
      <c r="AJ366" s="61"/>
      <c r="AK366" s="61"/>
      <c r="AL366" s="61"/>
      <c r="AM366" s="59"/>
    </row>
    <row r="367" spans="1:39">
      <c r="A367" s="60"/>
      <c r="B367" s="84"/>
      <c r="C367" s="61"/>
      <c r="D367" s="62"/>
      <c r="E367" s="61"/>
      <c r="F367" s="61"/>
      <c r="G367" s="61"/>
      <c r="H367" s="61"/>
      <c r="I367" s="61"/>
      <c r="J367" s="86"/>
      <c r="K367" s="61"/>
      <c r="L367" s="61"/>
      <c r="M367" s="86"/>
      <c r="N367" s="61"/>
      <c r="O367" s="61"/>
      <c r="P367" s="62"/>
      <c r="Q367" s="61"/>
      <c r="R367" s="61"/>
      <c r="S367" s="61"/>
      <c r="T367" s="61"/>
      <c r="U367" s="61"/>
      <c r="V367" s="61"/>
      <c r="W367" s="61"/>
      <c r="X367" s="61"/>
      <c r="Y367" s="82"/>
      <c r="Z367" s="61"/>
      <c r="AA367" s="61"/>
      <c r="AB367" s="61"/>
      <c r="AC367" s="61"/>
      <c r="AD367" s="61"/>
      <c r="AE367" s="61"/>
      <c r="AF367" s="61"/>
      <c r="AG367" s="61"/>
      <c r="AH367" s="61"/>
      <c r="AI367" s="61"/>
      <c r="AJ367" s="61"/>
      <c r="AK367" s="61"/>
      <c r="AL367" s="61"/>
      <c r="AM367" s="59"/>
    </row>
    <row r="368" spans="1:39">
      <c r="A368" s="60"/>
      <c r="B368" s="84"/>
      <c r="C368" s="61"/>
      <c r="D368" s="62"/>
      <c r="E368" s="61"/>
      <c r="F368" s="61"/>
      <c r="G368" s="61"/>
      <c r="H368" s="61"/>
      <c r="I368" s="61"/>
      <c r="J368" s="86"/>
      <c r="K368" s="61"/>
      <c r="L368" s="61"/>
      <c r="M368" s="86"/>
      <c r="N368" s="61"/>
      <c r="O368" s="61"/>
      <c r="P368" s="62"/>
      <c r="Q368" s="61"/>
      <c r="R368" s="61"/>
      <c r="S368" s="61"/>
      <c r="T368" s="61"/>
      <c r="U368" s="61"/>
      <c r="V368" s="61"/>
      <c r="W368" s="61"/>
      <c r="X368" s="61"/>
      <c r="Y368" s="82"/>
      <c r="Z368" s="61"/>
      <c r="AA368" s="61"/>
      <c r="AB368" s="61"/>
      <c r="AC368" s="61"/>
      <c r="AD368" s="61"/>
      <c r="AE368" s="61"/>
      <c r="AF368" s="61"/>
      <c r="AG368" s="61"/>
      <c r="AH368" s="61"/>
      <c r="AI368" s="61"/>
      <c r="AJ368" s="61"/>
      <c r="AK368" s="61"/>
      <c r="AL368" s="61"/>
      <c r="AM368" s="59"/>
    </row>
    <row r="369" spans="1:39">
      <c r="A369" s="60"/>
      <c r="B369" s="84"/>
      <c r="C369" s="61"/>
      <c r="D369" s="62"/>
      <c r="E369" s="61"/>
      <c r="F369" s="61"/>
      <c r="G369" s="61"/>
      <c r="H369" s="61"/>
      <c r="I369" s="61"/>
      <c r="J369" s="86"/>
      <c r="K369" s="61"/>
      <c r="L369" s="61"/>
      <c r="M369" s="86"/>
      <c r="N369" s="61"/>
      <c r="O369" s="61"/>
      <c r="P369" s="62"/>
      <c r="Q369" s="61"/>
      <c r="R369" s="61"/>
      <c r="S369" s="61"/>
      <c r="T369" s="61"/>
      <c r="U369" s="61"/>
      <c r="V369" s="61"/>
      <c r="W369" s="61"/>
      <c r="X369" s="61"/>
      <c r="Y369" s="82"/>
      <c r="Z369" s="61"/>
      <c r="AA369" s="61"/>
      <c r="AB369" s="61"/>
      <c r="AC369" s="61"/>
      <c r="AD369" s="61"/>
      <c r="AE369" s="61"/>
      <c r="AF369" s="61"/>
      <c r="AG369" s="61"/>
      <c r="AH369" s="61"/>
      <c r="AI369" s="61"/>
      <c r="AJ369" s="61"/>
      <c r="AK369" s="61"/>
      <c r="AL369" s="61"/>
      <c r="AM369" s="59"/>
    </row>
    <row r="370" spans="1:39">
      <c r="A370" s="60"/>
      <c r="B370" s="84"/>
      <c r="C370" s="61"/>
      <c r="D370" s="62"/>
      <c r="E370" s="61"/>
      <c r="F370" s="61"/>
      <c r="G370" s="61"/>
      <c r="H370" s="61"/>
      <c r="I370" s="61"/>
      <c r="J370" s="86"/>
      <c r="K370" s="61"/>
      <c r="L370" s="61"/>
      <c r="M370" s="86"/>
      <c r="N370" s="61"/>
      <c r="O370" s="61"/>
      <c r="P370" s="62"/>
      <c r="Q370" s="61"/>
      <c r="R370" s="61"/>
      <c r="S370" s="61"/>
      <c r="T370" s="61"/>
      <c r="U370" s="61"/>
      <c r="V370" s="61"/>
      <c r="W370" s="61"/>
      <c r="X370" s="61"/>
      <c r="Y370" s="82"/>
      <c r="Z370" s="61"/>
      <c r="AA370" s="61"/>
      <c r="AB370" s="61"/>
      <c r="AC370" s="61"/>
      <c r="AD370" s="61"/>
      <c r="AE370" s="61"/>
      <c r="AF370" s="61"/>
      <c r="AG370" s="61"/>
      <c r="AH370" s="61"/>
      <c r="AI370" s="61"/>
      <c r="AJ370" s="61"/>
      <c r="AK370" s="61"/>
      <c r="AL370" s="61"/>
      <c r="AM370" s="59"/>
    </row>
    <row r="371" spans="1:39">
      <c r="A371" s="60"/>
      <c r="B371" s="84"/>
      <c r="C371" s="61"/>
      <c r="D371" s="62"/>
      <c r="E371" s="61"/>
      <c r="F371" s="61"/>
      <c r="G371" s="61"/>
      <c r="H371" s="61"/>
      <c r="I371" s="61"/>
      <c r="J371" s="86"/>
      <c r="K371" s="61"/>
      <c r="L371" s="61"/>
      <c r="M371" s="86"/>
      <c r="N371" s="61"/>
      <c r="O371" s="61"/>
      <c r="P371" s="62"/>
      <c r="Q371" s="61"/>
      <c r="R371" s="61"/>
      <c r="S371" s="61"/>
      <c r="T371" s="61"/>
      <c r="U371" s="61"/>
      <c r="V371" s="61"/>
      <c r="W371" s="61"/>
      <c r="X371" s="61"/>
      <c r="Y371" s="82"/>
      <c r="Z371" s="61"/>
      <c r="AA371" s="61"/>
      <c r="AB371" s="61"/>
      <c r="AC371" s="61"/>
      <c r="AD371" s="61"/>
      <c r="AE371" s="61"/>
      <c r="AF371" s="61"/>
      <c r="AG371" s="61"/>
      <c r="AH371" s="61"/>
      <c r="AI371" s="61"/>
      <c r="AJ371" s="61"/>
      <c r="AK371" s="61"/>
      <c r="AL371" s="61"/>
      <c r="AM371" s="59"/>
    </row>
    <row r="372" spans="1:39">
      <c r="A372" s="60"/>
      <c r="B372" s="84"/>
      <c r="C372" s="61"/>
      <c r="D372" s="62"/>
      <c r="E372" s="61"/>
      <c r="F372" s="61"/>
      <c r="G372" s="61"/>
      <c r="H372" s="61"/>
      <c r="I372" s="61"/>
      <c r="J372" s="86"/>
      <c r="K372" s="61"/>
      <c r="L372" s="61"/>
      <c r="M372" s="86"/>
      <c r="N372" s="61"/>
      <c r="O372" s="61"/>
      <c r="P372" s="62"/>
      <c r="Q372" s="61"/>
      <c r="R372" s="61"/>
      <c r="S372" s="61"/>
      <c r="T372" s="61"/>
      <c r="U372" s="61"/>
      <c r="V372" s="61"/>
      <c r="W372" s="61"/>
      <c r="X372" s="61"/>
      <c r="Y372" s="82"/>
      <c r="Z372" s="61"/>
      <c r="AA372" s="61"/>
      <c r="AB372" s="61"/>
      <c r="AC372" s="61"/>
      <c r="AD372" s="61"/>
      <c r="AE372" s="61"/>
      <c r="AF372" s="61"/>
      <c r="AG372" s="61"/>
      <c r="AH372" s="61"/>
      <c r="AI372" s="61"/>
      <c r="AJ372" s="61"/>
      <c r="AK372" s="61"/>
      <c r="AL372" s="61"/>
      <c r="AM372" s="59"/>
    </row>
    <row r="373" spans="1:39">
      <c r="A373" s="60"/>
      <c r="B373" s="84"/>
      <c r="C373" s="61"/>
      <c r="D373" s="62"/>
      <c r="E373" s="61"/>
      <c r="F373" s="61"/>
      <c r="G373" s="61"/>
      <c r="H373" s="61"/>
      <c r="I373" s="61"/>
      <c r="J373" s="86"/>
      <c r="K373" s="61"/>
      <c r="L373" s="61"/>
      <c r="M373" s="86"/>
      <c r="N373" s="61"/>
      <c r="O373" s="61"/>
      <c r="P373" s="62"/>
      <c r="Q373" s="61"/>
      <c r="R373" s="61"/>
      <c r="S373" s="61"/>
      <c r="T373" s="61"/>
      <c r="U373" s="61"/>
      <c r="V373" s="61"/>
      <c r="W373" s="61"/>
      <c r="X373" s="61"/>
      <c r="Y373" s="82"/>
      <c r="Z373" s="61"/>
      <c r="AA373" s="61"/>
      <c r="AB373" s="61"/>
      <c r="AC373" s="61"/>
      <c r="AD373" s="61"/>
      <c r="AE373" s="61"/>
      <c r="AF373" s="61"/>
      <c r="AG373" s="61"/>
      <c r="AH373" s="61"/>
      <c r="AI373" s="61"/>
      <c r="AJ373" s="61"/>
      <c r="AK373" s="61"/>
      <c r="AL373" s="61"/>
      <c r="AM373" s="59"/>
    </row>
    <row r="374" spans="1:39">
      <c r="A374" s="60"/>
      <c r="B374" s="84"/>
      <c r="C374" s="61"/>
      <c r="D374" s="62"/>
      <c r="E374" s="61"/>
      <c r="F374" s="61"/>
      <c r="G374" s="61"/>
      <c r="H374" s="61"/>
      <c r="I374" s="61"/>
      <c r="J374" s="86"/>
      <c r="K374" s="61"/>
      <c r="L374" s="61"/>
      <c r="M374" s="86"/>
      <c r="N374" s="61"/>
      <c r="O374" s="61"/>
      <c r="P374" s="62"/>
      <c r="Q374" s="61"/>
      <c r="R374" s="61"/>
      <c r="S374" s="61"/>
      <c r="T374" s="61"/>
      <c r="U374" s="61"/>
      <c r="V374" s="61"/>
      <c r="W374" s="61"/>
      <c r="X374" s="61"/>
      <c r="Y374" s="82"/>
      <c r="Z374" s="61"/>
      <c r="AA374" s="61"/>
      <c r="AB374" s="61"/>
      <c r="AC374" s="61"/>
      <c r="AD374" s="61"/>
      <c r="AE374" s="61"/>
      <c r="AF374" s="61"/>
      <c r="AG374" s="61"/>
      <c r="AH374" s="61"/>
      <c r="AI374" s="61"/>
      <c r="AJ374" s="61"/>
      <c r="AK374" s="61"/>
      <c r="AL374" s="61"/>
      <c r="AM374" s="59"/>
    </row>
    <row r="375" spans="1:39">
      <c r="A375" s="60"/>
      <c r="B375" s="84"/>
      <c r="C375" s="61"/>
      <c r="D375" s="62"/>
      <c r="E375" s="61"/>
      <c r="F375" s="61"/>
      <c r="G375" s="61"/>
      <c r="H375" s="61"/>
      <c r="I375" s="61"/>
      <c r="J375" s="86"/>
      <c r="K375" s="61"/>
      <c r="L375" s="61"/>
      <c r="M375" s="86"/>
      <c r="N375" s="61"/>
      <c r="O375" s="61"/>
      <c r="P375" s="62"/>
      <c r="Q375" s="61"/>
      <c r="R375" s="61"/>
      <c r="S375" s="61"/>
      <c r="T375" s="61"/>
      <c r="U375" s="61"/>
      <c r="V375" s="61"/>
      <c r="W375" s="61"/>
      <c r="X375" s="61"/>
      <c r="Y375" s="82"/>
      <c r="Z375" s="61"/>
      <c r="AA375" s="61"/>
      <c r="AB375" s="61"/>
      <c r="AC375" s="61"/>
      <c r="AD375" s="61"/>
      <c r="AE375" s="61"/>
      <c r="AF375" s="61"/>
      <c r="AG375" s="61"/>
      <c r="AH375" s="61"/>
      <c r="AI375" s="61"/>
      <c r="AJ375" s="61"/>
      <c r="AK375" s="61"/>
      <c r="AL375" s="61"/>
      <c r="AM375" s="59"/>
    </row>
    <row r="376" spans="1:39">
      <c r="A376" s="60"/>
      <c r="B376" s="84"/>
      <c r="C376" s="61"/>
      <c r="D376" s="62"/>
      <c r="E376" s="61"/>
      <c r="F376" s="61"/>
      <c r="G376" s="61"/>
      <c r="H376" s="61"/>
      <c r="I376" s="61"/>
      <c r="J376" s="86"/>
      <c r="K376" s="61"/>
      <c r="L376" s="61"/>
      <c r="M376" s="86"/>
      <c r="N376" s="61"/>
      <c r="O376" s="61"/>
      <c r="P376" s="62"/>
      <c r="Q376" s="61"/>
      <c r="R376" s="61"/>
      <c r="S376" s="61"/>
      <c r="T376" s="61"/>
      <c r="U376" s="61"/>
      <c r="V376" s="61"/>
      <c r="W376" s="61"/>
      <c r="X376" s="61"/>
      <c r="Y376" s="82"/>
      <c r="Z376" s="61"/>
      <c r="AA376" s="61"/>
      <c r="AB376" s="61"/>
      <c r="AC376" s="61"/>
      <c r="AD376" s="61"/>
      <c r="AE376" s="61"/>
      <c r="AF376" s="61"/>
      <c r="AG376" s="61"/>
      <c r="AH376" s="61"/>
      <c r="AI376" s="61"/>
      <c r="AJ376" s="61"/>
      <c r="AK376" s="61"/>
      <c r="AL376" s="61"/>
      <c r="AM376" s="59"/>
    </row>
    <row r="377" spans="1:39">
      <c r="A377" s="60"/>
      <c r="B377" s="84"/>
      <c r="C377" s="61"/>
      <c r="D377" s="62"/>
      <c r="E377" s="61"/>
      <c r="F377" s="61"/>
      <c r="G377" s="61"/>
      <c r="H377" s="61"/>
      <c r="I377" s="61"/>
      <c r="J377" s="86"/>
      <c r="K377" s="61"/>
      <c r="L377" s="61"/>
      <c r="M377" s="86"/>
      <c r="N377" s="61"/>
      <c r="O377" s="61"/>
      <c r="P377" s="62"/>
      <c r="Q377" s="61"/>
      <c r="R377" s="61"/>
      <c r="S377" s="61"/>
      <c r="T377" s="61"/>
      <c r="U377" s="61"/>
      <c r="V377" s="61"/>
      <c r="W377" s="61"/>
      <c r="X377" s="61"/>
      <c r="Y377" s="82"/>
      <c r="Z377" s="61"/>
      <c r="AA377" s="61"/>
      <c r="AB377" s="61"/>
      <c r="AC377" s="61"/>
      <c r="AD377" s="61"/>
      <c r="AE377" s="61"/>
      <c r="AF377" s="61"/>
      <c r="AG377" s="61"/>
      <c r="AH377" s="61"/>
      <c r="AI377" s="61"/>
      <c r="AJ377" s="61"/>
      <c r="AK377" s="61"/>
      <c r="AL377" s="61"/>
      <c r="AM377" s="59"/>
    </row>
    <row r="378" spans="1:39">
      <c r="A378" s="60"/>
      <c r="B378" s="84"/>
      <c r="C378" s="61"/>
      <c r="D378" s="62"/>
      <c r="E378" s="61"/>
      <c r="F378" s="61"/>
      <c r="G378" s="61"/>
      <c r="H378" s="61"/>
      <c r="I378" s="61"/>
      <c r="J378" s="86"/>
      <c r="K378" s="61"/>
      <c r="L378" s="61"/>
      <c r="M378" s="86"/>
      <c r="N378" s="61"/>
      <c r="O378" s="61"/>
      <c r="P378" s="62"/>
      <c r="Q378" s="61"/>
      <c r="R378" s="61"/>
      <c r="S378" s="61"/>
      <c r="T378" s="61"/>
      <c r="U378" s="61"/>
      <c r="V378" s="61"/>
      <c r="W378" s="61"/>
      <c r="X378" s="61"/>
      <c r="Y378" s="82"/>
      <c r="Z378" s="61"/>
      <c r="AA378" s="61"/>
      <c r="AB378" s="61"/>
      <c r="AC378" s="61"/>
      <c r="AD378" s="61"/>
      <c r="AE378" s="61"/>
      <c r="AF378" s="61"/>
      <c r="AG378" s="61"/>
      <c r="AH378" s="61"/>
      <c r="AI378" s="61"/>
      <c r="AJ378" s="61"/>
      <c r="AK378" s="61"/>
      <c r="AL378" s="61"/>
      <c r="AM378" s="59"/>
    </row>
    <row r="379" spans="1:39">
      <c r="A379" s="60"/>
      <c r="B379" s="84"/>
      <c r="C379" s="61"/>
      <c r="D379" s="62"/>
      <c r="E379" s="61"/>
      <c r="F379" s="61"/>
      <c r="G379" s="61"/>
      <c r="H379" s="61"/>
      <c r="I379" s="61"/>
      <c r="J379" s="86"/>
      <c r="K379" s="61"/>
      <c r="L379" s="61"/>
      <c r="M379" s="86"/>
      <c r="N379" s="61"/>
      <c r="O379" s="61"/>
      <c r="P379" s="62"/>
      <c r="Q379" s="61"/>
      <c r="R379" s="61"/>
      <c r="S379" s="61"/>
      <c r="T379" s="61"/>
      <c r="U379" s="61"/>
      <c r="V379" s="61"/>
      <c r="W379" s="61"/>
      <c r="X379" s="61"/>
      <c r="Y379" s="82"/>
      <c r="Z379" s="61"/>
      <c r="AA379" s="61"/>
      <c r="AB379" s="61"/>
      <c r="AC379" s="61"/>
      <c r="AD379" s="61"/>
      <c r="AE379" s="61"/>
      <c r="AF379" s="61"/>
      <c r="AG379" s="61"/>
      <c r="AH379" s="61"/>
      <c r="AI379" s="61"/>
      <c r="AJ379" s="61"/>
      <c r="AK379" s="61"/>
      <c r="AL379" s="61"/>
      <c r="AM379" s="59"/>
    </row>
    <row r="380" spans="1:39">
      <c r="A380" s="60"/>
      <c r="B380" s="84"/>
      <c r="C380" s="61"/>
      <c r="D380" s="62"/>
      <c r="E380" s="61"/>
      <c r="F380" s="61"/>
      <c r="G380" s="61"/>
      <c r="H380" s="61"/>
      <c r="I380" s="61"/>
      <c r="J380" s="86"/>
      <c r="K380" s="61"/>
      <c r="L380" s="61"/>
      <c r="M380" s="86"/>
      <c r="N380" s="61"/>
      <c r="O380" s="61"/>
      <c r="P380" s="62"/>
      <c r="Q380" s="61"/>
      <c r="R380" s="61"/>
      <c r="S380" s="61"/>
      <c r="T380" s="61"/>
      <c r="U380" s="61"/>
      <c r="V380" s="61"/>
      <c r="W380" s="61"/>
      <c r="X380" s="61"/>
      <c r="Y380" s="82"/>
      <c r="Z380" s="61"/>
      <c r="AA380" s="61"/>
      <c r="AB380" s="61"/>
      <c r="AC380" s="61"/>
      <c r="AD380" s="61"/>
      <c r="AE380" s="61"/>
      <c r="AF380" s="61"/>
      <c r="AG380" s="61"/>
      <c r="AH380" s="61"/>
      <c r="AI380" s="61"/>
      <c r="AJ380" s="61"/>
      <c r="AK380" s="61"/>
      <c r="AL380" s="61"/>
      <c r="AM380" s="59"/>
    </row>
    <row r="381" spans="1:39">
      <c r="A381" s="60"/>
      <c r="B381" s="84"/>
      <c r="C381" s="61"/>
      <c r="D381" s="62"/>
      <c r="E381" s="61"/>
      <c r="F381" s="61"/>
      <c r="G381" s="61"/>
      <c r="H381" s="61"/>
      <c r="I381" s="61"/>
      <c r="J381" s="86"/>
      <c r="K381" s="61"/>
      <c r="L381" s="61"/>
      <c r="M381" s="86"/>
      <c r="N381" s="61"/>
      <c r="O381" s="61"/>
      <c r="P381" s="62"/>
      <c r="Q381" s="61"/>
      <c r="R381" s="61"/>
      <c r="S381" s="61"/>
      <c r="T381" s="61"/>
      <c r="U381" s="61"/>
      <c r="V381" s="61"/>
      <c r="W381" s="61"/>
      <c r="X381" s="61"/>
      <c r="Y381" s="82"/>
      <c r="Z381" s="61"/>
      <c r="AA381" s="61"/>
      <c r="AB381" s="61"/>
      <c r="AC381" s="61"/>
      <c r="AD381" s="61"/>
      <c r="AE381" s="61"/>
      <c r="AF381" s="61"/>
      <c r="AG381" s="61"/>
      <c r="AH381" s="61"/>
      <c r="AI381" s="61"/>
      <c r="AJ381" s="61"/>
      <c r="AK381" s="61"/>
      <c r="AL381" s="61"/>
      <c r="AM381" s="59"/>
    </row>
    <row r="382" spans="1:39">
      <c r="A382" s="60"/>
      <c r="B382" s="84"/>
      <c r="C382" s="61"/>
      <c r="D382" s="62"/>
      <c r="E382" s="61"/>
      <c r="F382" s="61"/>
      <c r="G382" s="61"/>
      <c r="H382" s="61"/>
      <c r="I382" s="61"/>
      <c r="J382" s="86"/>
      <c r="K382" s="61"/>
      <c r="L382" s="61"/>
      <c r="M382" s="86"/>
      <c r="N382" s="61"/>
      <c r="O382" s="61"/>
      <c r="P382" s="62"/>
      <c r="Q382" s="61"/>
      <c r="R382" s="61"/>
      <c r="S382" s="61"/>
      <c r="T382" s="61"/>
      <c r="U382" s="61"/>
      <c r="V382" s="61"/>
      <c r="W382" s="61"/>
      <c r="X382" s="61"/>
      <c r="Y382" s="82"/>
      <c r="Z382" s="61"/>
      <c r="AA382" s="61"/>
      <c r="AB382" s="61"/>
      <c r="AC382" s="61"/>
      <c r="AD382" s="61"/>
      <c r="AE382" s="61"/>
      <c r="AF382" s="61"/>
      <c r="AG382" s="61"/>
      <c r="AH382" s="61"/>
      <c r="AI382" s="61"/>
      <c r="AJ382" s="61"/>
      <c r="AK382" s="61"/>
      <c r="AL382" s="61"/>
      <c r="AM382" s="59"/>
    </row>
    <row r="383" spans="1:39">
      <c r="A383" s="60"/>
      <c r="B383" s="84"/>
      <c r="C383" s="61"/>
      <c r="D383" s="62"/>
      <c r="E383" s="61"/>
      <c r="F383" s="61"/>
      <c r="G383" s="61"/>
      <c r="H383" s="61"/>
      <c r="I383" s="61"/>
      <c r="J383" s="86"/>
      <c r="K383" s="61"/>
      <c r="L383" s="61"/>
      <c r="M383" s="86"/>
      <c r="N383" s="61"/>
      <c r="O383" s="61"/>
      <c r="P383" s="62"/>
      <c r="Q383" s="61"/>
      <c r="R383" s="61"/>
      <c r="S383" s="61"/>
      <c r="T383" s="61"/>
      <c r="U383" s="61"/>
      <c r="V383" s="61"/>
      <c r="W383" s="61"/>
      <c r="X383" s="61"/>
      <c r="Y383" s="82"/>
      <c r="Z383" s="61"/>
      <c r="AA383" s="61"/>
      <c r="AB383" s="61"/>
      <c r="AC383" s="61"/>
      <c r="AD383" s="61"/>
      <c r="AE383" s="61"/>
      <c r="AF383" s="61"/>
      <c r="AG383" s="61"/>
      <c r="AH383" s="61"/>
      <c r="AI383" s="61"/>
      <c r="AJ383" s="61"/>
      <c r="AK383" s="61"/>
      <c r="AL383" s="61"/>
      <c r="AM383" s="59"/>
    </row>
    <row r="384" spans="1:39">
      <c r="A384" s="60"/>
      <c r="B384" s="84"/>
      <c r="C384" s="61"/>
      <c r="D384" s="62"/>
      <c r="E384" s="61"/>
      <c r="F384" s="61"/>
      <c r="G384" s="61"/>
      <c r="H384" s="61"/>
      <c r="I384" s="61"/>
      <c r="J384" s="86"/>
      <c r="K384" s="61"/>
      <c r="L384" s="61"/>
      <c r="M384" s="86"/>
      <c r="N384" s="61"/>
      <c r="O384" s="61"/>
      <c r="P384" s="62"/>
      <c r="Q384" s="61"/>
      <c r="R384" s="61"/>
      <c r="S384" s="61"/>
      <c r="T384" s="61"/>
      <c r="U384" s="61"/>
      <c r="V384" s="61"/>
      <c r="W384" s="61"/>
      <c r="X384" s="61"/>
      <c r="Y384" s="82"/>
      <c r="Z384" s="61"/>
      <c r="AA384" s="61"/>
      <c r="AB384" s="61"/>
      <c r="AC384" s="61"/>
      <c r="AD384" s="61"/>
      <c r="AE384" s="61"/>
      <c r="AF384" s="61"/>
      <c r="AG384" s="61"/>
      <c r="AH384" s="61"/>
      <c r="AI384" s="61"/>
      <c r="AJ384" s="61"/>
      <c r="AK384" s="61"/>
      <c r="AL384" s="61"/>
      <c r="AM384" s="59"/>
    </row>
    <row r="385" spans="1:39">
      <c r="A385" s="60"/>
      <c r="B385" s="84"/>
      <c r="C385" s="61"/>
      <c r="D385" s="62"/>
      <c r="E385" s="61"/>
      <c r="F385" s="61"/>
      <c r="G385" s="61"/>
      <c r="H385" s="61"/>
      <c r="I385" s="61"/>
      <c r="J385" s="86"/>
      <c r="K385" s="61"/>
      <c r="L385" s="61"/>
      <c r="M385" s="86"/>
      <c r="N385" s="61"/>
      <c r="O385" s="61"/>
      <c r="P385" s="62"/>
      <c r="Q385" s="61"/>
      <c r="R385" s="61"/>
      <c r="S385" s="61"/>
      <c r="T385" s="61"/>
      <c r="U385" s="61"/>
      <c r="V385" s="61"/>
      <c r="W385" s="61"/>
      <c r="X385" s="61"/>
      <c r="Y385" s="82"/>
      <c r="Z385" s="61"/>
      <c r="AA385" s="61"/>
      <c r="AB385" s="61"/>
      <c r="AC385" s="61"/>
      <c r="AD385" s="61"/>
      <c r="AE385" s="61"/>
      <c r="AF385" s="61"/>
      <c r="AG385" s="61"/>
      <c r="AH385" s="61"/>
      <c r="AI385" s="61"/>
      <c r="AJ385" s="61"/>
      <c r="AK385" s="61"/>
      <c r="AL385" s="61"/>
      <c r="AM385" s="59"/>
    </row>
    <row r="386" spans="1:39">
      <c r="A386" s="60"/>
      <c r="B386" s="84"/>
      <c r="C386" s="61"/>
      <c r="D386" s="62"/>
      <c r="E386" s="61"/>
      <c r="F386" s="61"/>
      <c r="G386" s="61"/>
      <c r="H386" s="61"/>
      <c r="I386" s="61"/>
      <c r="J386" s="86"/>
      <c r="K386" s="61"/>
      <c r="L386" s="61"/>
      <c r="M386" s="86"/>
      <c r="N386" s="61"/>
      <c r="O386" s="61"/>
      <c r="P386" s="62"/>
      <c r="Q386" s="61"/>
      <c r="R386" s="61"/>
      <c r="S386" s="61"/>
      <c r="T386" s="61"/>
      <c r="U386" s="61"/>
      <c r="V386" s="61"/>
      <c r="W386" s="61"/>
      <c r="X386" s="61"/>
      <c r="Y386" s="82"/>
      <c r="Z386" s="61"/>
      <c r="AA386" s="61"/>
      <c r="AB386" s="61"/>
      <c r="AC386" s="61"/>
      <c r="AD386" s="61"/>
      <c r="AE386" s="61"/>
      <c r="AF386" s="61"/>
      <c r="AG386" s="61"/>
      <c r="AH386" s="61"/>
      <c r="AI386" s="61"/>
      <c r="AJ386" s="61"/>
      <c r="AK386" s="61"/>
      <c r="AL386" s="61"/>
      <c r="AM386" s="59"/>
    </row>
    <row r="387" spans="1:39">
      <c r="A387" s="60"/>
      <c r="B387" s="84"/>
      <c r="C387" s="61"/>
      <c r="D387" s="62"/>
      <c r="E387" s="61"/>
      <c r="F387" s="61"/>
      <c r="G387" s="61"/>
      <c r="H387" s="61"/>
      <c r="I387" s="61"/>
      <c r="J387" s="86"/>
      <c r="K387" s="61"/>
      <c r="L387" s="61"/>
      <c r="M387" s="86"/>
      <c r="N387" s="61"/>
      <c r="O387" s="61"/>
      <c r="P387" s="62"/>
      <c r="Q387" s="61"/>
      <c r="R387" s="61"/>
      <c r="S387" s="61"/>
      <c r="T387" s="61"/>
      <c r="U387" s="61"/>
      <c r="V387" s="61"/>
      <c r="W387" s="61"/>
      <c r="X387" s="61"/>
      <c r="Y387" s="82"/>
      <c r="Z387" s="61"/>
      <c r="AA387" s="61"/>
      <c r="AB387" s="61"/>
      <c r="AC387" s="61"/>
      <c r="AD387" s="61"/>
      <c r="AE387" s="61"/>
      <c r="AF387" s="61"/>
      <c r="AG387" s="61"/>
      <c r="AH387" s="61"/>
      <c r="AI387" s="61"/>
      <c r="AJ387" s="61"/>
      <c r="AK387" s="61"/>
      <c r="AL387" s="61"/>
      <c r="AM387" s="59"/>
    </row>
    <row r="388" spans="1:39">
      <c r="A388" s="60"/>
      <c r="B388" s="84"/>
      <c r="C388" s="61"/>
      <c r="D388" s="62"/>
      <c r="E388" s="61"/>
      <c r="F388" s="61"/>
      <c r="G388" s="61"/>
      <c r="H388" s="61"/>
      <c r="I388" s="61"/>
      <c r="J388" s="86"/>
      <c r="K388" s="61"/>
      <c r="L388" s="61"/>
      <c r="M388" s="86"/>
      <c r="N388" s="61"/>
      <c r="O388" s="61"/>
      <c r="P388" s="62"/>
      <c r="Q388" s="61"/>
      <c r="R388" s="61"/>
      <c r="S388" s="61"/>
      <c r="T388" s="61"/>
      <c r="U388" s="61"/>
      <c r="V388" s="61"/>
      <c r="W388" s="61"/>
      <c r="X388" s="61"/>
      <c r="Y388" s="82"/>
      <c r="Z388" s="61"/>
      <c r="AA388" s="61"/>
      <c r="AB388" s="61"/>
      <c r="AC388" s="61"/>
      <c r="AD388" s="61"/>
      <c r="AE388" s="61"/>
      <c r="AF388" s="61"/>
      <c r="AG388" s="61"/>
      <c r="AH388" s="61"/>
      <c r="AI388" s="61"/>
      <c r="AJ388" s="61"/>
      <c r="AK388" s="61"/>
      <c r="AL388" s="61"/>
      <c r="AM388" s="59"/>
    </row>
    <row r="389" spans="1:39">
      <c r="A389" s="60"/>
      <c r="B389" s="84"/>
      <c r="C389" s="61"/>
      <c r="D389" s="62"/>
      <c r="E389" s="61"/>
      <c r="F389" s="61"/>
      <c r="G389" s="61"/>
      <c r="H389" s="61"/>
      <c r="I389" s="61"/>
      <c r="J389" s="86"/>
      <c r="K389" s="61"/>
      <c r="L389" s="61"/>
      <c r="M389" s="86"/>
      <c r="N389" s="61"/>
      <c r="O389" s="61"/>
      <c r="P389" s="62"/>
      <c r="Q389" s="61"/>
      <c r="R389" s="61"/>
      <c r="S389" s="61"/>
      <c r="T389" s="61"/>
      <c r="U389" s="61"/>
      <c r="V389" s="61"/>
      <c r="W389" s="61"/>
      <c r="X389" s="61"/>
      <c r="Y389" s="82"/>
      <c r="Z389" s="61"/>
      <c r="AA389" s="61"/>
      <c r="AB389" s="61"/>
      <c r="AC389" s="61"/>
      <c r="AD389" s="61"/>
      <c r="AE389" s="61"/>
      <c r="AF389" s="61"/>
      <c r="AG389" s="61"/>
      <c r="AH389" s="61"/>
      <c r="AI389" s="61"/>
      <c r="AJ389" s="61"/>
      <c r="AK389" s="61"/>
      <c r="AL389" s="61"/>
      <c r="AM389" s="59"/>
    </row>
    <row r="390" spans="1:39">
      <c r="A390" s="60"/>
      <c r="B390" s="84"/>
      <c r="C390" s="61"/>
      <c r="D390" s="62"/>
      <c r="E390" s="61"/>
      <c r="F390" s="61"/>
      <c r="G390" s="61"/>
      <c r="H390" s="61"/>
      <c r="I390" s="61"/>
      <c r="J390" s="86"/>
      <c r="K390" s="61"/>
      <c r="L390" s="61"/>
      <c r="M390" s="86"/>
      <c r="N390" s="61"/>
      <c r="O390" s="61"/>
      <c r="P390" s="62"/>
      <c r="Q390" s="61"/>
      <c r="R390" s="61"/>
      <c r="S390" s="61"/>
      <c r="T390" s="61"/>
      <c r="U390" s="61"/>
      <c r="V390" s="61"/>
      <c r="W390" s="61"/>
      <c r="X390" s="61"/>
      <c r="Y390" s="82"/>
      <c r="Z390" s="61"/>
      <c r="AA390" s="61"/>
      <c r="AB390" s="61"/>
      <c r="AC390" s="61"/>
      <c r="AD390" s="61"/>
      <c r="AE390" s="61"/>
      <c r="AF390" s="61"/>
      <c r="AG390" s="61"/>
      <c r="AH390" s="61"/>
      <c r="AI390" s="61"/>
      <c r="AJ390" s="61"/>
      <c r="AK390" s="61"/>
      <c r="AL390" s="61"/>
      <c r="AM390" s="59"/>
    </row>
    <row r="391" spans="1:39">
      <c r="A391" s="60"/>
      <c r="B391" s="84"/>
      <c r="C391" s="61"/>
      <c r="D391" s="62"/>
      <c r="E391" s="61"/>
      <c r="F391" s="61"/>
      <c r="G391" s="61"/>
      <c r="H391" s="61"/>
      <c r="I391" s="61"/>
      <c r="J391" s="86"/>
      <c r="K391" s="61"/>
      <c r="L391" s="61"/>
      <c r="M391" s="86"/>
      <c r="N391" s="61"/>
      <c r="O391" s="61"/>
      <c r="P391" s="62"/>
      <c r="Q391" s="61"/>
      <c r="R391" s="61"/>
      <c r="S391" s="61"/>
      <c r="T391" s="61"/>
      <c r="U391" s="61"/>
      <c r="V391" s="61"/>
      <c r="W391" s="61"/>
      <c r="X391" s="61"/>
      <c r="Y391" s="82"/>
      <c r="Z391" s="61"/>
      <c r="AA391" s="61"/>
      <c r="AB391" s="61"/>
      <c r="AC391" s="61"/>
      <c r="AD391" s="61"/>
      <c r="AE391" s="61"/>
      <c r="AF391" s="61"/>
      <c r="AG391" s="61"/>
      <c r="AH391" s="61"/>
      <c r="AI391" s="61"/>
      <c r="AJ391" s="61"/>
      <c r="AK391" s="61"/>
      <c r="AL391" s="61"/>
      <c r="AM391" s="59"/>
    </row>
    <row r="392" spans="1:39">
      <c r="A392" s="60"/>
      <c r="B392" s="84"/>
      <c r="C392" s="61"/>
      <c r="D392" s="62"/>
      <c r="E392" s="61"/>
      <c r="F392" s="61"/>
      <c r="G392" s="61"/>
      <c r="H392" s="61"/>
      <c r="I392" s="61"/>
      <c r="J392" s="86"/>
      <c r="K392" s="61"/>
      <c r="L392" s="61"/>
      <c r="M392" s="86"/>
      <c r="N392" s="61"/>
      <c r="O392" s="61"/>
      <c r="P392" s="62"/>
      <c r="Q392" s="61"/>
      <c r="R392" s="61"/>
      <c r="S392" s="61"/>
      <c r="T392" s="61"/>
      <c r="U392" s="61"/>
      <c r="V392" s="61"/>
      <c r="W392" s="61"/>
      <c r="X392" s="61"/>
      <c r="Y392" s="82"/>
      <c r="Z392" s="61"/>
      <c r="AA392" s="61"/>
      <c r="AB392" s="61"/>
      <c r="AC392" s="61"/>
      <c r="AD392" s="61"/>
      <c r="AE392" s="61"/>
      <c r="AF392" s="61"/>
      <c r="AG392" s="61"/>
      <c r="AH392" s="61"/>
      <c r="AI392" s="61"/>
      <c r="AJ392" s="61"/>
      <c r="AK392" s="61"/>
      <c r="AL392" s="61"/>
      <c r="AM392" s="59"/>
    </row>
    <row r="393" spans="1:39">
      <c r="A393" s="60"/>
      <c r="B393" s="84"/>
      <c r="C393" s="61"/>
      <c r="D393" s="62"/>
      <c r="E393" s="61"/>
      <c r="F393" s="61"/>
      <c r="G393" s="61"/>
      <c r="H393" s="61"/>
      <c r="I393" s="61"/>
      <c r="J393" s="86"/>
      <c r="K393" s="61"/>
      <c r="L393" s="61"/>
      <c r="M393" s="86"/>
      <c r="N393" s="61"/>
      <c r="O393" s="61"/>
      <c r="P393" s="62"/>
      <c r="Q393" s="61"/>
      <c r="R393" s="61"/>
      <c r="S393" s="61"/>
      <c r="T393" s="61"/>
      <c r="U393" s="61"/>
      <c r="V393" s="61"/>
      <c r="W393" s="61"/>
      <c r="X393" s="61"/>
      <c r="Y393" s="82"/>
      <c r="Z393" s="61"/>
      <c r="AA393" s="61"/>
      <c r="AB393" s="61"/>
      <c r="AC393" s="61"/>
      <c r="AD393" s="61"/>
      <c r="AE393" s="61"/>
      <c r="AF393" s="61"/>
      <c r="AG393" s="61"/>
      <c r="AH393" s="61"/>
      <c r="AI393" s="61"/>
      <c r="AJ393" s="61"/>
      <c r="AK393" s="61"/>
      <c r="AL393" s="61"/>
      <c r="AM393" s="59"/>
    </row>
    <row r="394" spans="1:39">
      <c r="A394" s="60"/>
      <c r="B394" s="84"/>
      <c r="C394" s="61"/>
      <c r="D394" s="62"/>
      <c r="E394" s="61"/>
      <c r="F394" s="61"/>
      <c r="G394" s="61"/>
      <c r="H394" s="61"/>
      <c r="I394" s="61"/>
      <c r="J394" s="86"/>
      <c r="K394" s="61"/>
      <c r="L394" s="61"/>
      <c r="M394" s="86"/>
      <c r="N394" s="61"/>
      <c r="O394" s="61"/>
      <c r="P394" s="62"/>
      <c r="Q394" s="61"/>
      <c r="R394" s="61"/>
      <c r="S394" s="61"/>
      <c r="T394" s="61"/>
      <c r="U394" s="61"/>
      <c r="V394" s="61"/>
      <c r="W394" s="61"/>
      <c r="X394" s="61"/>
      <c r="Y394" s="82"/>
      <c r="Z394" s="61"/>
      <c r="AA394" s="61"/>
      <c r="AB394" s="61"/>
      <c r="AC394" s="61"/>
      <c r="AD394" s="61"/>
      <c r="AE394" s="61"/>
      <c r="AF394" s="61"/>
      <c r="AG394" s="61"/>
      <c r="AH394" s="61"/>
      <c r="AI394" s="61"/>
      <c r="AJ394" s="61"/>
      <c r="AK394" s="61"/>
      <c r="AL394" s="61"/>
      <c r="AM394" s="59"/>
    </row>
    <row r="395" spans="1:39">
      <c r="A395" s="60"/>
      <c r="B395" s="84"/>
      <c r="C395" s="61"/>
      <c r="D395" s="62"/>
      <c r="E395" s="61"/>
      <c r="F395" s="61"/>
      <c r="G395" s="61"/>
      <c r="H395" s="61"/>
      <c r="I395" s="61"/>
      <c r="J395" s="86"/>
      <c r="K395" s="61"/>
      <c r="L395" s="61"/>
      <c r="M395" s="86"/>
      <c r="N395" s="61"/>
      <c r="O395" s="61"/>
      <c r="P395" s="62"/>
      <c r="Q395" s="61"/>
      <c r="R395" s="61"/>
      <c r="S395" s="61"/>
      <c r="T395" s="61"/>
      <c r="U395" s="61"/>
      <c r="V395" s="61"/>
      <c r="W395" s="61"/>
      <c r="X395" s="61"/>
      <c r="Y395" s="82"/>
      <c r="Z395" s="61"/>
      <c r="AA395" s="61"/>
      <c r="AB395" s="61"/>
      <c r="AC395" s="61"/>
      <c r="AD395" s="61"/>
      <c r="AE395" s="61"/>
      <c r="AF395" s="61"/>
      <c r="AG395" s="61"/>
      <c r="AH395" s="61"/>
      <c r="AI395" s="61"/>
      <c r="AJ395" s="61"/>
      <c r="AK395" s="61"/>
      <c r="AL395" s="61"/>
      <c r="AM395" s="59"/>
    </row>
    <row r="396" spans="1:39">
      <c r="A396" s="60"/>
      <c r="B396" s="84"/>
      <c r="C396" s="61"/>
      <c r="D396" s="62"/>
      <c r="E396" s="61"/>
      <c r="F396" s="61"/>
      <c r="G396" s="61"/>
      <c r="H396" s="61"/>
      <c r="I396" s="61"/>
      <c r="J396" s="86"/>
      <c r="K396" s="61"/>
      <c r="L396" s="61"/>
      <c r="M396" s="86"/>
      <c r="N396" s="61"/>
      <c r="O396" s="61"/>
      <c r="P396" s="62"/>
      <c r="Q396" s="61"/>
      <c r="R396" s="61"/>
      <c r="S396" s="61"/>
      <c r="T396" s="61"/>
      <c r="U396" s="61"/>
      <c r="V396" s="61"/>
      <c r="W396" s="61"/>
      <c r="X396" s="61"/>
      <c r="Y396" s="82"/>
      <c r="Z396" s="61"/>
      <c r="AA396" s="61"/>
      <c r="AB396" s="61"/>
      <c r="AC396" s="61"/>
      <c r="AD396" s="61"/>
      <c r="AE396" s="61"/>
      <c r="AF396" s="61"/>
      <c r="AG396" s="61"/>
      <c r="AH396" s="61"/>
      <c r="AI396" s="61"/>
      <c r="AJ396" s="61"/>
      <c r="AK396" s="61"/>
      <c r="AL396" s="61"/>
      <c r="AM396" s="59"/>
    </row>
    <row r="397" spans="1:39">
      <c r="A397" s="60"/>
      <c r="B397" s="84"/>
      <c r="C397" s="61"/>
      <c r="D397" s="62"/>
      <c r="E397" s="61"/>
      <c r="F397" s="61"/>
      <c r="G397" s="61"/>
      <c r="H397" s="61"/>
      <c r="I397" s="61"/>
      <c r="J397" s="86"/>
      <c r="K397" s="61"/>
      <c r="L397" s="61"/>
      <c r="M397" s="86"/>
      <c r="N397" s="61"/>
      <c r="O397" s="61"/>
      <c r="P397" s="62"/>
      <c r="Q397" s="61"/>
      <c r="R397" s="61"/>
      <c r="S397" s="61"/>
      <c r="T397" s="61"/>
      <c r="U397" s="61"/>
      <c r="V397" s="61"/>
      <c r="W397" s="61"/>
      <c r="X397" s="61"/>
      <c r="Y397" s="82"/>
      <c r="Z397" s="61"/>
      <c r="AA397" s="61"/>
      <c r="AB397" s="61"/>
      <c r="AC397" s="61"/>
      <c r="AD397" s="61"/>
      <c r="AE397" s="61"/>
      <c r="AF397" s="61"/>
      <c r="AG397" s="61"/>
      <c r="AH397" s="61"/>
      <c r="AI397" s="61"/>
      <c r="AJ397" s="61"/>
      <c r="AK397" s="61"/>
      <c r="AL397" s="61"/>
      <c r="AM397" s="59"/>
    </row>
    <row r="398" spans="1:39">
      <c r="A398" s="60"/>
      <c r="B398" s="84"/>
      <c r="C398" s="61"/>
      <c r="D398" s="62"/>
      <c r="E398" s="61"/>
      <c r="F398" s="61"/>
      <c r="G398" s="61"/>
      <c r="H398" s="61"/>
      <c r="I398" s="61"/>
      <c r="J398" s="86"/>
      <c r="K398" s="61"/>
      <c r="L398" s="61"/>
      <c r="M398" s="86"/>
      <c r="N398" s="61"/>
      <c r="O398" s="61"/>
      <c r="P398" s="62"/>
      <c r="Q398" s="61"/>
      <c r="R398" s="61"/>
      <c r="S398" s="61"/>
      <c r="T398" s="61"/>
      <c r="U398" s="61"/>
      <c r="V398" s="61"/>
      <c r="W398" s="61"/>
      <c r="X398" s="61"/>
      <c r="Y398" s="82"/>
      <c r="Z398" s="61"/>
      <c r="AA398" s="61"/>
      <c r="AB398" s="61"/>
      <c r="AC398" s="61"/>
      <c r="AD398" s="61"/>
      <c r="AE398" s="61"/>
      <c r="AF398" s="61"/>
      <c r="AG398" s="61"/>
      <c r="AH398" s="61"/>
      <c r="AI398" s="61"/>
      <c r="AJ398" s="61"/>
      <c r="AK398" s="61"/>
      <c r="AL398" s="61"/>
      <c r="AM398" s="59"/>
    </row>
    <row r="399" spans="1:39">
      <c r="A399" s="60"/>
      <c r="B399" s="84"/>
      <c r="C399" s="61"/>
      <c r="D399" s="62"/>
      <c r="E399" s="61"/>
      <c r="F399" s="61"/>
      <c r="G399" s="61"/>
      <c r="H399" s="61"/>
      <c r="I399" s="61"/>
      <c r="J399" s="86"/>
      <c r="K399" s="61"/>
      <c r="L399" s="61"/>
      <c r="M399" s="86"/>
      <c r="N399" s="61"/>
      <c r="O399" s="61"/>
      <c r="P399" s="62"/>
      <c r="Q399" s="61"/>
      <c r="R399" s="61"/>
      <c r="S399" s="61"/>
      <c r="T399" s="61"/>
      <c r="U399" s="61"/>
      <c r="V399" s="61"/>
      <c r="W399" s="61"/>
      <c r="X399" s="61"/>
      <c r="Y399" s="82"/>
      <c r="Z399" s="61"/>
      <c r="AA399" s="61"/>
      <c r="AB399" s="61"/>
      <c r="AC399" s="61"/>
      <c r="AD399" s="61"/>
      <c r="AE399" s="61"/>
      <c r="AF399" s="61"/>
      <c r="AG399" s="61"/>
      <c r="AH399" s="61"/>
      <c r="AI399" s="61"/>
      <c r="AJ399" s="61"/>
      <c r="AK399" s="61"/>
      <c r="AL399" s="61"/>
      <c r="AM399" s="59"/>
    </row>
    <row r="400" spans="1:39">
      <c r="A400" s="60"/>
      <c r="B400" s="84"/>
      <c r="C400" s="61"/>
      <c r="D400" s="62"/>
      <c r="E400" s="61"/>
      <c r="F400" s="61"/>
      <c r="G400" s="61"/>
      <c r="H400" s="61"/>
      <c r="I400" s="61"/>
      <c r="J400" s="86"/>
      <c r="K400" s="61"/>
      <c r="L400" s="61"/>
      <c r="M400" s="86"/>
      <c r="N400" s="61"/>
      <c r="O400" s="61"/>
      <c r="P400" s="62"/>
      <c r="Q400" s="61"/>
      <c r="R400" s="61"/>
      <c r="S400" s="61"/>
      <c r="T400" s="61"/>
      <c r="U400" s="61"/>
      <c r="V400" s="61"/>
      <c r="W400" s="61"/>
      <c r="X400" s="61"/>
      <c r="Y400" s="82"/>
      <c r="Z400" s="61"/>
      <c r="AA400" s="61"/>
      <c r="AB400" s="61"/>
      <c r="AC400" s="61"/>
      <c r="AD400" s="61"/>
      <c r="AE400" s="61"/>
      <c r="AF400" s="61"/>
      <c r="AG400" s="61"/>
      <c r="AH400" s="61"/>
      <c r="AI400" s="61"/>
      <c r="AJ400" s="61"/>
      <c r="AK400" s="61"/>
      <c r="AL400" s="61"/>
      <c r="AM400" s="59"/>
    </row>
    <row r="401" spans="1:39">
      <c r="A401" s="60"/>
      <c r="B401" s="84"/>
      <c r="C401" s="61"/>
      <c r="D401" s="62"/>
      <c r="E401" s="61"/>
      <c r="F401" s="61"/>
      <c r="G401" s="61"/>
      <c r="H401" s="61"/>
      <c r="I401" s="61"/>
      <c r="J401" s="86"/>
      <c r="K401" s="61"/>
      <c r="L401" s="61"/>
      <c r="M401" s="86"/>
      <c r="N401" s="61"/>
      <c r="O401" s="61"/>
      <c r="P401" s="62"/>
      <c r="Q401" s="61"/>
      <c r="R401" s="61"/>
      <c r="S401" s="61"/>
      <c r="T401" s="61"/>
      <c r="U401" s="61"/>
      <c r="V401" s="61"/>
      <c r="W401" s="61"/>
      <c r="X401" s="61"/>
      <c r="Y401" s="82"/>
      <c r="Z401" s="61"/>
      <c r="AA401" s="61"/>
      <c r="AB401" s="61"/>
      <c r="AC401" s="61"/>
      <c r="AD401" s="61"/>
      <c r="AE401" s="61"/>
      <c r="AF401" s="61"/>
      <c r="AG401" s="61"/>
      <c r="AH401" s="61"/>
      <c r="AI401" s="61"/>
      <c r="AJ401" s="61"/>
      <c r="AK401" s="61"/>
      <c r="AL401" s="61"/>
      <c r="AM401" s="59"/>
    </row>
    <row r="402" spans="1:39">
      <c r="A402" s="60"/>
      <c r="B402" s="84"/>
      <c r="C402" s="61"/>
      <c r="D402" s="62"/>
      <c r="E402" s="61"/>
      <c r="F402" s="61"/>
      <c r="G402" s="61"/>
      <c r="H402" s="61"/>
      <c r="I402" s="61"/>
      <c r="J402" s="86"/>
      <c r="K402" s="61"/>
      <c r="L402" s="61"/>
      <c r="M402" s="86"/>
      <c r="N402" s="61"/>
      <c r="O402" s="61"/>
      <c r="P402" s="62"/>
      <c r="Q402" s="61"/>
      <c r="R402" s="61"/>
      <c r="S402" s="61"/>
      <c r="T402" s="61"/>
      <c r="U402" s="61"/>
      <c r="V402" s="61"/>
      <c r="W402" s="61"/>
      <c r="X402" s="61"/>
      <c r="Y402" s="82"/>
      <c r="Z402" s="61"/>
      <c r="AA402" s="61"/>
      <c r="AB402" s="61"/>
      <c r="AC402" s="61"/>
      <c r="AD402" s="61"/>
      <c r="AE402" s="61"/>
      <c r="AF402" s="61"/>
      <c r="AG402" s="61"/>
      <c r="AH402" s="61"/>
      <c r="AI402" s="61"/>
      <c r="AJ402" s="61"/>
      <c r="AK402" s="61"/>
      <c r="AL402" s="61"/>
      <c r="AM402" s="59"/>
    </row>
    <row r="403" spans="1:39">
      <c r="A403" s="60"/>
      <c r="B403" s="84"/>
      <c r="C403" s="61"/>
      <c r="D403" s="62"/>
      <c r="E403" s="61"/>
      <c r="F403" s="61"/>
      <c r="G403" s="61"/>
      <c r="H403" s="61"/>
      <c r="I403" s="61"/>
      <c r="J403" s="86"/>
      <c r="K403" s="61"/>
      <c r="L403" s="61"/>
      <c r="M403" s="86"/>
      <c r="N403" s="61"/>
      <c r="O403" s="61"/>
      <c r="P403" s="62"/>
      <c r="Q403" s="61"/>
      <c r="R403" s="61"/>
      <c r="S403" s="61"/>
      <c r="T403" s="61"/>
      <c r="U403" s="61"/>
      <c r="V403" s="61"/>
      <c r="W403" s="61"/>
      <c r="X403" s="61"/>
      <c r="Y403" s="82"/>
      <c r="Z403" s="61"/>
      <c r="AA403" s="61"/>
      <c r="AB403" s="61"/>
      <c r="AC403" s="61"/>
      <c r="AD403" s="61"/>
      <c r="AE403" s="61"/>
      <c r="AF403" s="61"/>
      <c r="AG403" s="61"/>
      <c r="AH403" s="61"/>
      <c r="AI403" s="61"/>
      <c r="AJ403" s="61"/>
      <c r="AK403" s="61"/>
      <c r="AL403" s="61"/>
      <c r="AM403" s="59"/>
    </row>
    <row r="404" spans="1:39">
      <c r="A404" s="60"/>
      <c r="B404" s="84"/>
      <c r="C404" s="61"/>
      <c r="D404" s="62"/>
      <c r="E404" s="61"/>
      <c r="F404" s="61"/>
      <c r="G404" s="61"/>
      <c r="H404" s="61"/>
      <c r="I404" s="61"/>
      <c r="J404" s="86"/>
      <c r="K404" s="61"/>
      <c r="L404" s="61"/>
      <c r="M404" s="86"/>
      <c r="N404" s="61"/>
      <c r="O404" s="61"/>
      <c r="P404" s="62"/>
      <c r="Q404" s="61"/>
      <c r="R404" s="61"/>
      <c r="S404" s="61"/>
      <c r="T404" s="61"/>
      <c r="U404" s="61"/>
      <c r="V404" s="61"/>
      <c r="W404" s="61"/>
      <c r="X404" s="61"/>
      <c r="Y404" s="82"/>
      <c r="Z404" s="61"/>
      <c r="AA404" s="61"/>
      <c r="AB404" s="61"/>
      <c r="AC404" s="61"/>
      <c r="AD404" s="61"/>
      <c r="AE404" s="61"/>
      <c r="AF404" s="61"/>
      <c r="AG404" s="61"/>
      <c r="AH404" s="61"/>
      <c r="AI404" s="61"/>
      <c r="AJ404" s="61"/>
      <c r="AK404" s="61"/>
      <c r="AL404" s="61"/>
      <c r="AM404" s="59"/>
    </row>
    <row r="405" spans="1:39">
      <c r="A405" s="60"/>
      <c r="B405" s="84"/>
      <c r="C405" s="61"/>
      <c r="D405" s="62"/>
      <c r="E405" s="61"/>
      <c r="F405" s="61"/>
      <c r="G405" s="61"/>
      <c r="H405" s="61"/>
      <c r="I405" s="61"/>
      <c r="J405" s="86"/>
      <c r="K405" s="61"/>
      <c r="L405" s="61"/>
      <c r="M405" s="86"/>
      <c r="N405" s="61"/>
      <c r="O405" s="61"/>
      <c r="P405" s="62"/>
      <c r="Q405" s="61"/>
      <c r="R405" s="61"/>
      <c r="S405" s="61"/>
      <c r="T405" s="61"/>
      <c r="U405" s="61"/>
      <c r="V405" s="61"/>
      <c r="W405" s="61"/>
      <c r="X405" s="61"/>
      <c r="Y405" s="82"/>
      <c r="Z405" s="61"/>
      <c r="AA405" s="61"/>
      <c r="AB405" s="61"/>
      <c r="AC405" s="61"/>
      <c r="AD405" s="61"/>
      <c r="AE405" s="61"/>
      <c r="AF405" s="61"/>
      <c r="AG405" s="61"/>
      <c r="AH405" s="61"/>
      <c r="AI405" s="61"/>
      <c r="AJ405" s="61"/>
      <c r="AK405" s="61"/>
      <c r="AL405" s="61"/>
      <c r="AM405" s="59"/>
    </row>
    <row r="406" spans="1:39">
      <c r="A406" s="60"/>
      <c r="B406" s="84"/>
      <c r="C406" s="61"/>
      <c r="D406" s="62"/>
      <c r="E406" s="61"/>
      <c r="F406" s="61"/>
      <c r="G406" s="61"/>
      <c r="H406" s="61"/>
      <c r="I406" s="61"/>
      <c r="J406" s="86"/>
      <c r="K406" s="61"/>
      <c r="L406" s="61"/>
      <c r="M406" s="86"/>
      <c r="N406" s="61"/>
      <c r="O406" s="61"/>
      <c r="P406" s="62"/>
      <c r="Q406" s="61"/>
      <c r="R406" s="61"/>
      <c r="S406" s="61"/>
      <c r="T406" s="61"/>
      <c r="U406" s="61"/>
      <c r="V406" s="61"/>
      <c r="W406" s="61"/>
      <c r="X406" s="61"/>
      <c r="Y406" s="82"/>
      <c r="Z406" s="61"/>
      <c r="AA406" s="61"/>
      <c r="AB406" s="61"/>
      <c r="AC406" s="61"/>
      <c r="AD406" s="61"/>
      <c r="AE406" s="61"/>
      <c r="AF406" s="61"/>
      <c r="AG406" s="61"/>
      <c r="AH406" s="61"/>
      <c r="AI406" s="61"/>
      <c r="AJ406" s="61"/>
      <c r="AK406" s="61"/>
      <c r="AL406" s="61"/>
      <c r="AM406" s="59"/>
    </row>
    <row r="407" spans="1:39">
      <c r="A407" s="60"/>
      <c r="B407" s="84"/>
      <c r="C407" s="61"/>
      <c r="D407" s="62"/>
      <c r="E407" s="61"/>
      <c r="F407" s="61"/>
      <c r="G407" s="61"/>
      <c r="H407" s="61"/>
      <c r="I407" s="61"/>
      <c r="J407" s="86"/>
      <c r="K407" s="61"/>
      <c r="L407" s="61"/>
      <c r="M407" s="86"/>
      <c r="N407" s="61"/>
      <c r="O407" s="61"/>
      <c r="P407" s="62"/>
      <c r="Q407" s="61"/>
      <c r="R407" s="61"/>
      <c r="S407" s="61"/>
      <c r="T407" s="61"/>
      <c r="U407" s="61"/>
      <c r="V407" s="61"/>
      <c r="W407" s="61"/>
      <c r="X407" s="61"/>
      <c r="Y407" s="82"/>
      <c r="Z407" s="61"/>
      <c r="AA407" s="61"/>
      <c r="AB407" s="61"/>
      <c r="AC407" s="61"/>
      <c r="AD407" s="61"/>
      <c r="AE407" s="61"/>
      <c r="AF407" s="61"/>
      <c r="AG407" s="61"/>
      <c r="AH407" s="61"/>
      <c r="AI407" s="61"/>
      <c r="AJ407" s="61"/>
      <c r="AK407" s="61"/>
      <c r="AL407" s="61"/>
      <c r="AM407" s="59"/>
    </row>
    <row r="408" spans="1:39">
      <c r="A408" s="60"/>
      <c r="B408" s="84"/>
      <c r="C408" s="61"/>
      <c r="D408" s="62"/>
      <c r="E408" s="61"/>
      <c r="F408" s="61"/>
      <c r="G408" s="61"/>
      <c r="H408" s="61"/>
      <c r="I408" s="61"/>
      <c r="J408" s="86"/>
      <c r="K408" s="61"/>
      <c r="L408" s="61"/>
      <c r="M408" s="86"/>
      <c r="N408" s="61"/>
      <c r="O408" s="61"/>
      <c r="P408" s="62"/>
      <c r="Q408" s="61"/>
      <c r="R408" s="61"/>
      <c r="S408" s="61"/>
      <c r="T408" s="61"/>
      <c r="U408" s="61"/>
      <c r="V408" s="61"/>
      <c r="W408" s="61"/>
      <c r="X408" s="61"/>
      <c r="Y408" s="82"/>
      <c r="Z408" s="61"/>
      <c r="AA408" s="61"/>
      <c r="AB408" s="61"/>
      <c r="AC408" s="61"/>
      <c r="AD408" s="61"/>
      <c r="AE408" s="61"/>
      <c r="AF408" s="61"/>
      <c r="AG408" s="61"/>
      <c r="AH408" s="61"/>
      <c r="AI408" s="61"/>
      <c r="AJ408" s="61"/>
      <c r="AK408" s="61"/>
      <c r="AL408" s="61"/>
      <c r="AM408" s="59"/>
    </row>
    <row r="409" spans="1:39">
      <c r="A409" s="60"/>
      <c r="B409" s="84"/>
      <c r="C409" s="61"/>
      <c r="D409" s="62"/>
      <c r="E409" s="61"/>
      <c r="F409" s="61"/>
      <c r="G409" s="61"/>
      <c r="H409" s="61"/>
      <c r="I409" s="61"/>
      <c r="J409" s="86"/>
      <c r="K409" s="61"/>
      <c r="L409" s="61"/>
      <c r="M409" s="86"/>
      <c r="N409" s="61"/>
      <c r="O409" s="61"/>
      <c r="P409" s="62"/>
      <c r="Q409" s="61"/>
      <c r="R409" s="61"/>
      <c r="S409" s="61"/>
      <c r="T409" s="61"/>
      <c r="U409" s="61"/>
      <c r="V409" s="61"/>
      <c r="W409" s="61"/>
      <c r="X409" s="61"/>
      <c r="Y409" s="82"/>
      <c r="Z409" s="61"/>
      <c r="AA409" s="61"/>
      <c r="AB409" s="61"/>
      <c r="AC409" s="61"/>
      <c r="AD409" s="61"/>
      <c r="AE409" s="61"/>
      <c r="AF409" s="61"/>
      <c r="AG409" s="61"/>
      <c r="AH409" s="61"/>
      <c r="AI409" s="61"/>
      <c r="AJ409" s="61"/>
      <c r="AK409" s="61"/>
      <c r="AL409" s="61"/>
      <c r="AM409" s="59"/>
    </row>
    <row r="410" spans="1:39">
      <c r="A410" s="60"/>
      <c r="B410" s="84"/>
      <c r="C410" s="61"/>
      <c r="D410" s="62"/>
      <c r="E410" s="61"/>
      <c r="F410" s="61"/>
      <c r="G410" s="61"/>
      <c r="H410" s="61"/>
      <c r="I410" s="61"/>
      <c r="J410" s="86"/>
      <c r="K410" s="61"/>
      <c r="L410" s="61"/>
      <c r="M410" s="86"/>
      <c r="N410" s="61"/>
      <c r="O410" s="61"/>
      <c r="P410" s="62"/>
      <c r="Q410" s="61"/>
      <c r="R410" s="61"/>
      <c r="S410" s="61"/>
      <c r="T410" s="61"/>
      <c r="U410" s="61"/>
      <c r="V410" s="61"/>
      <c r="W410" s="61"/>
      <c r="X410" s="61"/>
      <c r="Y410" s="82"/>
      <c r="Z410" s="61"/>
      <c r="AA410" s="61"/>
      <c r="AB410" s="61"/>
      <c r="AC410" s="61"/>
      <c r="AD410" s="61"/>
      <c r="AE410" s="61"/>
      <c r="AF410" s="61"/>
      <c r="AG410" s="61"/>
      <c r="AH410" s="61"/>
      <c r="AI410" s="61"/>
      <c r="AJ410" s="61"/>
      <c r="AK410" s="61"/>
      <c r="AL410" s="61"/>
      <c r="AM410" s="59"/>
    </row>
    <row r="411" spans="1:39">
      <c r="A411" s="60"/>
      <c r="B411" s="84"/>
      <c r="C411" s="61"/>
      <c r="D411" s="62"/>
      <c r="E411" s="61"/>
      <c r="F411" s="61"/>
      <c r="G411" s="61"/>
      <c r="H411" s="61"/>
      <c r="I411" s="61"/>
      <c r="J411" s="86"/>
      <c r="K411" s="61"/>
      <c r="L411" s="61"/>
      <c r="M411" s="86"/>
      <c r="N411" s="61"/>
      <c r="O411" s="61"/>
      <c r="P411" s="62"/>
      <c r="Q411" s="61"/>
      <c r="R411" s="61"/>
      <c r="S411" s="61"/>
      <c r="T411" s="61"/>
      <c r="U411" s="61"/>
      <c r="V411" s="61"/>
      <c r="W411" s="61"/>
      <c r="X411" s="61"/>
      <c r="Y411" s="82"/>
      <c r="Z411" s="61"/>
      <c r="AA411" s="61"/>
      <c r="AB411" s="61"/>
      <c r="AC411" s="61"/>
      <c r="AD411" s="61"/>
      <c r="AE411" s="61"/>
      <c r="AF411" s="61"/>
      <c r="AG411" s="61"/>
      <c r="AH411" s="61"/>
      <c r="AI411" s="61"/>
      <c r="AJ411" s="61"/>
      <c r="AK411" s="61"/>
      <c r="AL411" s="61"/>
      <c r="AM411" s="59"/>
    </row>
    <row r="412" spans="1:39">
      <c r="A412" s="60"/>
      <c r="B412" s="84"/>
      <c r="C412" s="61"/>
      <c r="D412" s="62"/>
      <c r="E412" s="61"/>
      <c r="F412" s="61"/>
      <c r="G412" s="61"/>
      <c r="H412" s="61"/>
      <c r="I412" s="61"/>
      <c r="J412" s="86"/>
      <c r="K412" s="61"/>
      <c r="L412" s="61"/>
      <c r="M412" s="86"/>
      <c r="N412" s="61"/>
      <c r="O412" s="61"/>
      <c r="P412" s="62"/>
      <c r="Q412" s="61"/>
      <c r="R412" s="61"/>
      <c r="S412" s="61"/>
      <c r="T412" s="61"/>
      <c r="U412" s="61"/>
      <c r="V412" s="61"/>
      <c r="W412" s="61"/>
      <c r="X412" s="61"/>
      <c r="Y412" s="82"/>
      <c r="Z412" s="61"/>
      <c r="AA412" s="61"/>
      <c r="AB412" s="61"/>
      <c r="AC412" s="61"/>
      <c r="AD412" s="61"/>
      <c r="AE412" s="61"/>
      <c r="AF412" s="61"/>
      <c r="AG412" s="61"/>
      <c r="AH412" s="61"/>
      <c r="AI412" s="61"/>
      <c r="AJ412" s="61"/>
      <c r="AK412" s="61"/>
      <c r="AL412" s="61"/>
      <c r="AM412" s="59"/>
    </row>
    <row r="413" spans="1:39">
      <c r="A413" s="60"/>
      <c r="B413" s="84"/>
      <c r="C413" s="61"/>
      <c r="D413" s="62"/>
      <c r="E413" s="61"/>
      <c r="F413" s="61"/>
      <c r="G413" s="61"/>
      <c r="H413" s="61"/>
      <c r="I413" s="61"/>
      <c r="J413" s="86"/>
      <c r="K413" s="61"/>
      <c r="L413" s="61"/>
      <c r="M413" s="86"/>
      <c r="N413" s="61"/>
      <c r="O413" s="61"/>
      <c r="P413" s="62"/>
      <c r="Q413" s="61"/>
      <c r="R413" s="61"/>
      <c r="S413" s="61"/>
      <c r="T413" s="61"/>
      <c r="U413" s="61"/>
      <c r="V413" s="61"/>
      <c r="W413" s="61"/>
      <c r="X413" s="61"/>
      <c r="Y413" s="82"/>
      <c r="Z413" s="61"/>
      <c r="AA413" s="61"/>
      <c r="AB413" s="61"/>
      <c r="AC413" s="61"/>
      <c r="AD413" s="61"/>
      <c r="AE413" s="61"/>
      <c r="AF413" s="61"/>
      <c r="AG413" s="61"/>
      <c r="AH413" s="61"/>
      <c r="AI413" s="61"/>
      <c r="AJ413" s="61"/>
      <c r="AK413" s="61"/>
      <c r="AL413" s="61"/>
      <c r="AM413" s="59"/>
    </row>
    <row r="414" spans="1:39">
      <c r="A414" s="60"/>
      <c r="B414" s="84"/>
      <c r="C414" s="61"/>
      <c r="D414" s="62"/>
      <c r="E414" s="61"/>
      <c r="F414" s="61"/>
      <c r="G414" s="61"/>
      <c r="H414" s="61"/>
      <c r="I414" s="61"/>
      <c r="J414" s="86"/>
      <c r="K414" s="61"/>
      <c r="L414" s="61"/>
      <c r="M414" s="86"/>
      <c r="N414" s="61"/>
      <c r="O414" s="61"/>
      <c r="P414" s="62"/>
      <c r="Q414" s="61"/>
      <c r="R414" s="61"/>
      <c r="S414" s="61"/>
      <c r="T414" s="61"/>
      <c r="U414" s="61"/>
      <c r="V414" s="61"/>
      <c r="W414" s="61"/>
      <c r="X414" s="61"/>
      <c r="Y414" s="82"/>
      <c r="Z414" s="61"/>
      <c r="AA414" s="61"/>
      <c r="AB414" s="61"/>
      <c r="AC414" s="61"/>
      <c r="AD414" s="61"/>
      <c r="AE414" s="61"/>
      <c r="AF414" s="61"/>
      <c r="AG414" s="61"/>
      <c r="AH414" s="61"/>
      <c r="AI414" s="61"/>
      <c r="AJ414" s="61"/>
      <c r="AK414" s="61"/>
      <c r="AL414" s="61"/>
      <c r="AM414" s="59"/>
    </row>
    <row r="415" spans="1:39">
      <c r="A415" s="60"/>
      <c r="B415" s="84"/>
      <c r="C415" s="61"/>
      <c r="D415" s="62"/>
      <c r="E415" s="61"/>
      <c r="F415" s="61"/>
      <c r="G415" s="61"/>
      <c r="H415" s="61"/>
      <c r="I415" s="61"/>
      <c r="J415" s="86"/>
      <c r="K415" s="61"/>
      <c r="L415" s="61"/>
      <c r="M415" s="86"/>
      <c r="N415" s="61"/>
      <c r="O415" s="61"/>
      <c r="P415" s="62"/>
      <c r="Q415" s="61"/>
      <c r="R415" s="61"/>
      <c r="S415" s="61"/>
      <c r="T415" s="61"/>
      <c r="U415" s="61"/>
      <c r="V415" s="61"/>
      <c r="W415" s="61"/>
      <c r="X415" s="61"/>
      <c r="Y415" s="82"/>
      <c r="Z415" s="61"/>
      <c r="AA415" s="61"/>
      <c r="AB415" s="61"/>
      <c r="AC415" s="61"/>
      <c r="AD415" s="61"/>
      <c r="AE415" s="61"/>
      <c r="AF415" s="61"/>
      <c r="AG415" s="61"/>
      <c r="AH415" s="61"/>
      <c r="AI415" s="61"/>
      <c r="AJ415" s="61"/>
      <c r="AK415" s="61"/>
      <c r="AL415" s="61"/>
      <c r="AM415" s="59"/>
    </row>
    <row r="416" spans="1:39">
      <c r="A416" s="60"/>
      <c r="B416" s="84"/>
      <c r="C416" s="61"/>
      <c r="D416" s="62"/>
      <c r="E416" s="61"/>
      <c r="F416" s="61"/>
      <c r="G416" s="61"/>
      <c r="H416" s="61"/>
      <c r="I416" s="61"/>
      <c r="J416" s="86"/>
      <c r="K416" s="61"/>
      <c r="L416" s="61"/>
      <c r="M416" s="86"/>
      <c r="N416" s="61"/>
      <c r="O416" s="61"/>
      <c r="P416" s="62"/>
      <c r="Q416" s="61"/>
      <c r="R416" s="61"/>
      <c r="S416" s="61"/>
      <c r="T416" s="61"/>
      <c r="U416" s="61"/>
      <c r="V416" s="61"/>
      <c r="W416" s="61"/>
      <c r="X416" s="61"/>
      <c r="Y416" s="82"/>
      <c r="Z416" s="61"/>
      <c r="AA416" s="61"/>
      <c r="AB416" s="61"/>
      <c r="AC416" s="61"/>
      <c r="AD416" s="61"/>
      <c r="AE416" s="61"/>
      <c r="AF416" s="61"/>
      <c r="AG416" s="61"/>
      <c r="AH416" s="61"/>
      <c r="AI416" s="61"/>
      <c r="AJ416" s="61"/>
      <c r="AK416" s="61"/>
      <c r="AL416" s="61"/>
      <c r="AM416" s="59"/>
    </row>
    <row r="417" spans="1:39">
      <c r="A417" s="60"/>
      <c r="B417" s="84"/>
      <c r="C417" s="61"/>
      <c r="D417" s="62"/>
      <c r="E417" s="61"/>
      <c r="F417" s="61"/>
      <c r="G417" s="61"/>
      <c r="H417" s="61"/>
      <c r="I417" s="61"/>
      <c r="J417" s="86"/>
      <c r="K417" s="61"/>
      <c r="L417" s="61"/>
      <c r="M417" s="86"/>
      <c r="N417" s="61"/>
      <c r="O417" s="61"/>
      <c r="P417" s="62"/>
      <c r="Q417" s="61"/>
      <c r="R417" s="61"/>
      <c r="S417" s="61"/>
      <c r="T417" s="61"/>
      <c r="U417" s="61"/>
      <c r="V417" s="61"/>
      <c r="W417" s="61"/>
      <c r="X417" s="61"/>
      <c r="Y417" s="82"/>
      <c r="Z417" s="61"/>
      <c r="AA417" s="61"/>
      <c r="AB417" s="61"/>
      <c r="AC417" s="61"/>
      <c r="AD417" s="61"/>
      <c r="AE417" s="61"/>
      <c r="AF417" s="61"/>
      <c r="AG417" s="61"/>
      <c r="AH417" s="61"/>
      <c r="AI417" s="61"/>
      <c r="AJ417" s="61"/>
      <c r="AK417" s="61"/>
      <c r="AL417" s="61"/>
      <c r="AM417" s="59"/>
    </row>
    <row r="418" spans="1:39">
      <c r="A418" s="60"/>
      <c r="B418" s="84"/>
      <c r="C418" s="61"/>
      <c r="D418" s="62"/>
      <c r="E418" s="61"/>
      <c r="F418" s="61"/>
      <c r="G418" s="61"/>
      <c r="H418" s="61"/>
      <c r="I418" s="61"/>
      <c r="J418" s="86"/>
      <c r="K418" s="61"/>
      <c r="L418" s="61"/>
      <c r="M418" s="86"/>
      <c r="N418" s="61"/>
      <c r="O418" s="61"/>
      <c r="P418" s="62"/>
      <c r="Q418" s="61"/>
      <c r="R418" s="61"/>
      <c r="S418" s="61"/>
      <c r="T418" s="61"/>
      <c r="U418" s="61"/>
      <c r="V418" s="61"/>
      <c r="W418" s="61"/>
      <c r="X418" s="61"/>
      <c r="Y418" s="82"/>
      <c r="Z418" s="61"/>
      <c r="AA418" s="61"/>
      <c r="AB418" s="61"/>
      <c r="AC418" s="61"/>
      <c r="AD418" s="61"/>
      <c r="AE418" s="61"/>
      <c r="AF418" s="61"/>
      <c r="AG418" s="61"/>
      <c r="AH418" s="61"/>
      <c r="AI418" s="61"/>
      <c r="AJ418" s="61"/>
      <c r="AK418" s="61"/>
      <c r="AL418" s="61"/>
      <c r="AM418" s="59"/>
    </row>
    <row r="419" spans="1:39">
      <c r="A419" s="60"/>
      <c r="B419" s="84"/>
      <c r="C419" s="61"/>
      <c r="D419" s="62"/>
      <c r="E419" s="61"/>
      <c r="F419" s="61"/>
      <c r="G419" s="61"/>
      <c r="H419" s="61"/>
      <c r="I419" s="61"/>
      <c r="J419" s="86"/>
      <c r="K419" s="61"/>
      <c r="L419" s="61"/>
      <c r="M419" s="86"/>
      <c r="N419" s="61"/>
      <c r="O419" s="61"/>
      <c r="P419" s="62"/>
      <c r="Q419" s="61"/>
      <c r="R419" s="61"/>
      <c r="S419" s="61"/>
      <c r="T419" s="61"/>
      <c r="U419" s="61"/>
      <c r="V419" s="61"/>
      <c r="W419" s="61"/>
      <c r="X419" s="61"/>
      <c r="Y419" s="82"/>
      <c r="Z419" s="61"/>
      <c r="AA419" s="61"/>
      <c r="AB419" s="61"/>
      <c r="AC419" s="61"/>
      <c r="AD419" s="61"/>
      <c r="AE419" s="61"/>
      <c r="AF419" s="61"/>
      <c r="AG419" s="61"/>
      <c r="AH419" s="61"/>
      <c r="AI419" s="61"/>
      <c r="AJ419" s="61"/>
      <c r="AK419" s="61"/>
      <c r="AL419" s="61"/>
      <c r="AM419" s="59"/>
    </row>
    <row r="420" spans="1:39">
      <c r="A420" s="60"/>
      <c r="B420" s="84"/>
      <c r="C420" s="61"/>
      <c r="D420" s="62"/>
      <c r="E420" s="61"/>
      <c r="F420" s="61"/>
      <c r="G420" s="61"/>
      <c r="H420" s="61"/>
      <c r="I420" s="61"/>
      <c r="J420" s="86"/>
      <c r="K420" s="61"/>
      <c r="L420" s="61"/>
      <c r="M420" s="86"/>
      <c r="N420" s="61"/>
      <c r="O420" s="61"/>
      <c r="P420" s="62"/>
      <c r="Q420" s="61"/>
      <c r="R420" s="61"/>
      <c r="S420" s="61"/>
      <c r="T420" s="61"/>
      <c r="U420" s="61"/>
      <c r="V420" s="61"/>
      <c r="W420" s="61"/>
      <c r="X420" s="61"/>
      <c r="Y420" s="82"/>
      <c r="Z420" s="61"/>
      <c r="AA420" s="61"/>
      <c r="AB420" s="61"/>
      <c r="AC420" s="61"/>
      <c r="AD420" s="61"/>
      <c r="AE420" s="61"/>
      <c r="AF420" s="61"/>
      <c r="AG420" s="61"/>
      <c r="AH420" s="61"/>
      <c r="AI420" s="61"/>
      <c r="AJ420" s="61"/>
      <c r="AK420" s="61"/>
      <c r="AL420" s="61"/>
      <c r="AM420" s="59"/>
    </row>
    <row r="421" spans="1:39">
      <c r="A421" s="60"/>
      <c r="B421" s="84"/>
      <c r="C421" s="61"/>
      <c r="D421" s="62"/>
      <c r="E421" s="61"/>
      <c r="F421" s="61"/>
      <c r="G421" s="61"/>
      <c r="H421" s="61"/>
      <c r="I421" s="61"/>
      <c r="J421" s="86"/>
      <c r="K421" s="61"/>
      <c r="L421" s="61"/>
      <c r="M421" s="86"/>
      <c r="N421" s="61"/>
      <c r="O421" s="61"/>
      <c r="P421" s="62"/>
      <c r="Q421" s="61"/>
      <c r="R421" s="61"/>
      <c r="S421" s="61"/>
      <c r="T421" s="61"/>
      <c r="U421" s="61"/>
      <c r="V421" s="61"/>
      <c r="W421" s="61"/>
      <c r="X421" s="61"/>
      <c r="Y421" s="82"/>
      <c r="Z421" s="61"/>
      <c r="AA421" s="61"/>
      <c r="AB421" s="61"/>
      <c r="AC421" s="61"/>
      <c r="AD421" s="61"/>
      <c r="AE421" s="61"/>
      <c r="AF421" s="61"/>
      <c r="AG421" s="61"/>
      <c r="AH421" s="61"/>
      <c r="AI421" s="61"/>
      <c r="AJ421" s="61"/>
      <c r="AK421" s="61"/>
      <c r="AL421" s="61"/>
      <c r="AM421" s="59"/>
    </row>
    <row r="422" spans="1:39">
      <c r="A422" s="60"/>
      <c r="B422" s="84"/>
      <c r="C422" s="61"/>
      <c r="D422" s="62"/>
      <c r="E422" s="61"/>
      <c r="F422" s="61"/>
      <c r="G422" s="61"/>
      <c r="H422" s="61"/>
      <c r="I422" s="61"/>
      <c r="J422" s="86"/>
      <c r="K422" s="61"/>
      <c r="L422" s="61"/>
      <c r="M422" s="86"/>
      <c r="N422" s="61"/>
      <c r="O422" s="61"/>
      <c r="P422" s="62"/>
      <c r="Q422" s="61"/>
      <c r="R422" s="61"/>
      <c r="S422" s="61"/>
      <c r="T422" s="61"/>
      <c r="U422" s="61"/>
      <c r="V422" s="61"/>
      <c r="W422" s="61"/>
      <c r="X422" s="61"/>
      <c r="Y422" s="82"/>
      <c r="Z422" s="61"/>
      <c r="AA422" s="61"/>
      <c r="AB422" s="61"/>
      <c r="AC422" s="61"/>
      <c r="AD422" s="61"/>
      <c r="AE422" s="61"/>
      <c r="AF422" s="61"/>
      <c r="AG422" s="61"/>
      <c r="AH422" s="61"/>
      <c r="AI422" s="61"/>
      <c r="AJ422" s="61"/>
      <c r="AK422" s="61"/>
      <c r="AL422" s="61"/>
      <c r="AM422" s="59"/>
    </row>
    <row r="423" spans="1:39">
      <c r="A423" s="60"/>
      <c r="B423" s="84"/>
      <c r="C423" s="61"/>
      <c r="D423" s="62"/>
      <c r="E423" s="61"/>
      <c r="F423" s="61"/>
      <c r="G423" s="61"/>
      <c r="H423" s="61"/>
      <c r="I423" s="61"/>
      <c r="J423" s="86"/>
      <c r="K423" s="61"/>
      <c r="L423" s="61"/>
      <c r="M423" s="86"/>
      <c r="N423" s="61"/>
      <c r="O423" s="61"/>
      <c r="P423" s="62"/>
      <c r="Q423" s="61"/>
      <c r="R423" s="61"/>
      <c r="S423" s="61"/>
      <c r="T423" s="61"/>
      <c r="U423" s="61"/>
      <c r="V423" s="61"/>
      <c r="W423" s="61"/>
      <c r="X423" s="61"/>
      <c r="Y423" s="82"/>
      <c r="Z423" s="61"/>
      <c r="AA423" s="61"/>
      <c r="AB423" s="61"/>
      <c r="AC423" s="61"/>
      <c r="AD423" s="61"/>
      <c r="AE423" s="61"/>
      <c r="AF423" s="61"/>
      <c r="AG423" s="61"/>
      <c r="AH423" s="61"/>
      <c r="AI423" s="61"/>
      <c r="AJ423" s="61"/>
      <c r="AK423" s="61"/>
      <c r="AL423" s="61"/>
      <c r="AM423" s="59"/>
    </row>
    <row r="424" spans="1:39">
      <c r="A424" s="60"/>
      <c r="B424" s="84"/>
      <c r="C424" s="61"/>
      <c r="D424" s="62"/>
      <c r="E424" s="61"/>
      <c r="F424" s="61"/>
      <c r="G424" s="61"/>
      <c r="H424" s="61"/>
      <c r="I424" s="61"/>
      <c r="J424" s="86"/>
      <c r="K424" s="61"/>
      <c r="L424" s="61"/>
      <c r="M424" s="86"/>
      <c r="N424" s="61"/>
      <c r="O424" s="61"/>
      <c r="P424" s="62"/>
      <c r="Q424" s="61"/>
      <c r="R424" s="61"/>
      <c r="S424" s="61"/>
      <c r="T424" s="61"/>
      <c r="U424" s="61"/>
      <c r="V424" s="61"/>
      <c r="W424" s="61"/>
      <c r="X424" s="61"/>
      <c r="Y424" s="82"/>
      <c r="Z424" s="61"/>
      <c r="AA424" s="61"/>
      <c r="AB424" s="61"/>
      <c r="AC424" s="61"/>
      <c r="AD424" s="61"/>
      <c r="AE424" s="61"/>
      <c r="AF424" s="61"/>
      <c r="AG424" s="61"/>
      <c r="AH424" s="61"/>
      <c r="AI424" s="61"/>
      <c r="AJ424" s="61"/>
      <c r="AK424" s="61"/>
      <c r="AL424" s="61"/>
      <c r="AM424" s="59"/>
    </row>
    <row r="425" spans="1:39">
      <c r="A425" s="60"/>
      <c r="B425" s="84"/>
      <c r="C425" s="61"/>
      <c r="D425" s="62"/>
      <c r="E425" s="61"/>
      <c r="F425" s="61"/>
      <c r="G425" s="61"/>
      <c r="H425" s="61"/>
      <c r="I425" s="61"/>
      <c r="J425" s="86"/>
      <c r="K425" s="61"/>
      <c r="L425" s="61"/>
      <c r="M425" s="86"/>
      <c r="N425" s="61"/>
      <c r="O425" s="61"/>
      <c r="P425" s="62"/>
      <c r="Q425" s="61"/>
      <c r="R425" s="61"/>
      <c r="S425" s="61"/>
      <c r="T425" s="61"/>
      <c r="U425" s="61"/>
      <c r="V425" s="61"/>
      <c r="W425" s="61"/>
      <c r="X425" s="61"/>
      <c r="Y425" s="82"/>
      <c r="Z425" s="61"/>
      <c r="AA425" s="61"/>
      <c r="AB425" s="61"/>
      <c r="AC425" s="61"/>
      <c r="AD425" s="61"/>
      <c r="AE425" s="61"/>
      <c r="AF425" s="61"/>
      <c r="AG425" s="61"/>
      <c r="AH425" s="61"/>
      <c r="AI425" s="61"/>
      <c r="AJ425" s="61"/>
      <c r="AK425" s="61"/>
      <c r="AL425" s="61"/>
      <c r="AM425" s="59"/>
    </row>
    <row r="426" spans="1:39">
      <c r="A426" s="60"/>
      <c r="B426" s="84"/>
      <c r="C426" s="61"/>
      <c r="D426" s="62"/>
      <c r="E426" s="61"/>
      <c r="F426" s="61"/>
      <c r="G426" s="61"/>
      <c r="H426" s="61"/>
      <c r="I426" s="61"/>
      <c r="J426" s="86"/>
      <c r="K426" s="61"/>
      <c r="L426" s="61"/>
      <c r="M426" s="86"/>
      <c r="N426" s="61"/>
      <c r="O426" s="61"/>
      <c r="P426" s="62"/>
      <c r="Q426" s="61"/>
      <c r="R426" s="61"/>
      <c r="S426" s="61"/>
      <c r="T426" s="61"/>
      <c r="U426" s="61"/>
      <c r="V426" s="61"/>
      <c r="W426" s="61"/>
      <c r="X426" s="61"/>
      <c r="Y426" s="82"/>
      <c r="Z426" s="61"/>
      <c r="AA426" s="61"/>
      <c r="AB426" s="61"/>
      <c r="AC426" s="61"/>
      <c r="AD426" s="61"/>
      <c r="AE426" s="61"/>
      <c r="AF426" s="61"/>
      <c r="AG426" s="61"/>
      <c r="AH426" s="61"/>
      <c r="AI426" s="61"/>
      <c r="AJ426" s="61"/>
      <c r="AK426" s="61"/>
      <c r="AL426" s="61"/>
      <c r="AM426" s="59"/>
    </row>
    <row r="427" spans="1:39">
      <c r="A427" s="60"/>
      <c r="B427" s="84"/>
      <c r="C427" s="61"/>
      <c r="D427" s="62"/>
      <c r="E427" s="61"/>
      <c r="F427" s="61"/>
      <c r="G427" s="61"/>
      <c r="H427" s="61"/>
      <c r="I427" s="61"/>
      <c r="J427" s="86"/>
      <c r="K427" s="61"/>
      <c r="L427" s="61"/>
      <c r="M427" s="86"/>
      <c r="N427" s="61"/>
      <c r="O427" s="61"/>
      <c r="P427" s="62"/>
      <c r="Q427" s="61"/>
      <c r="R427" s="61"/>
      <c r="S427" s="61"/>
      <c r="T427" s="61"/>
      <c r="U427" s="61"/>
      <c r="V427" s="61"/>
      <c r="W427" s="61"/>
      <c r="X427" s="61"/>
      <c r="Y427" s="82"/>
      <c r="Z427" s="61"/>
      <c r="AA427" s="61"/>
      <c r="AB427" s="61"/>
      <c r="AC427" s="61"/>
      <c r="AD427" s="61"/>
      <c r="AE427" s="61"/>
      <c r="AF427" s="61"/>
      <c r="AG427" s="61"/>
      <c r="AH427" s="61"/>
      <c r="AI427" s="61"/>
      <c r="AJ427" s="61"/>
      <c r="AK427" s="61"/>
      <c r="AL427" s="61"/>
      <c r="AM427" s="59"/>
    </row>
    <row r="428" spans="1:39">
      <c r="A428" s="60"/>
      <c r="B428" s="84"/>
      <c r="C428" s="61"/>
      <c r="D428" s="62"/>
      <c r="E428" s="61"/>
      <c r="F428" s="61"/>
      <c r="G428" s="61"/>
      <c r="H428" s="61"/>
      <c r="I428" s="61"/>
      <c r="J428" s="86"/>
      <c r="K428" s="61"/>
      <c r="L428" s="61"/>
      <c r="M428" s="86"/>
      <c r="N428" s="61"/>
      <c r="O428" s="61"/>
      <c r="P428" s="62"/>
      <c r="Q428" s="61"/>
      <c r="R428" s="61"/>
      <c r="S428" s="61"/>
      <c r="T428" s="61"/>
      <c r="U428" s="61"/>
      <c r="V428" s="61"/>
      <c r="W428" s="61"/>
      <c r="X428" s="61"/>
      <c r="Y428" s="82"/>
      <c r="Z428" s="61"/>
      <c r="AA428" s="61"/>
      <c r="AB428" s="61"/>
      <c r="AC428" s="61"/>
      <c r="AD428" s="61"/>
      <c r="AE428" s="61"/>
      <c r="AF428" s="61"/>
      <c r="AG428" s="61"/>
      <c r="AH428" s="61"/>
      <c r="AI428" s="61"/>
      <c r="AJ428" s="61"/>
      <c r="AK428" s="61"/>
      <c r="AL428" s="61"/>
      <c r="AM428" s="59"/>
    </row>
    <row r="429" spans="1:39">
      <c r="A429" s="60"/>
      <c r="B429" s="84"/>
      <c r="C429" s="61"/>
      <c r="D429" s="62"/>
      <c r="E429" s="61"/>
      <c r="F429" s="61"/>
      <c r="G429" s="61"/>
      <c r="H429" s="61"/>
      <c r="I429" s="61"/>
      <c r="J429" s="86"/>
      <c r="K429" s="61"/>
      <c r="L429" s="61"/>
      <c r="M429" s="86"/>
      <c r="N429" s="61"/>
      <c r="O429" s="61"/>
      <c r="P429" s="62"/>
      <c r="Q429" s="61"/>
      <c r="R429" s="61"/>
      <c r="S429" s="61"/>
      <c r="T429" s="61"/>
      <c r="U429" s="61"/>
      <c r="V429" s="61"/>
      <c r="W429" s="61"/>
      <c r="X429" s="61"/>
      <c r="Y429" s="82"/>
      <c r="Z429" s="61"/>
      <c r="AA429" s="61"/>
      <c r="AB429" s="61"/>
      <c r="AC429" s="61"/>
      <c r="AD429" s="61"/>
      <c r="AE429" s="61"/>
      <c r="AF429" s="61"/>
      <c r="AG429" s="61"/>
      <c r="AH429" s="61"/>
      <c r="AI429" s="61"/>
      <c r="AJ429" s="61"/>
      <c r="AK429" s="61"/>
      <c r="AL429" s="61"/>
      <c r="AM429" s="59"/>
    </row>
    <row r="430" spans="1:39">
      <c r="A430" s="60"/>
      <c r="B430" s="84"/>
      <c r="C430" s="61"/>
      <c r="D430" s="62"/>
      <c r="E430" s="61"/>
      <c r="F430" s="61"/>
      <c r="G430" s="61"/>
      <c r="H430" s="61"/>
      <c r="I430" s="61"/>
      <c r="J430" s="86"/>
      <c r="K430" s="61"/>
      <c r="L430" s="61"/>
      <c r="M430" s="86"/>
      <c r="N430" s="61"/>
      <c r="O430" s="61"/>
      <c r="P430" s="62"/>
      <c r="Q430" s="61"/>
      <c r="R430" s="61"/>
      <c r="S430" s="61"/>
      <c r="T430" s="61"/>
      <c r="U430" s="61"/>
      <c r="V430" s="61"/>
      <c r="W430" s="61"/>
      <c r="X430" s="61"/>
      <c r="Y430" s="82"/>
      <c r="Z430" s="61"/>
      <c r="AA430" s="61"/>
      <c r="AB430" s="61"/>
      <c r="AC430" s="61"/>
      <c r="AD430" s="61"/>
      <c r="AE430" s="61"/>
      <c r="AF430" s="61"/>
      <c r="AG430" s="61"/>
      <c r="AH430" s="61"/>
      <c r="AI430" s="61"/>
      <c r="AJ430" s="61"/>
      <c r="AK430" s="61"/>
      <c r="AL430" s="61"/>
      <c r="AM430" s="59"/>
    </row>
    <row r="431" spans="1:39">
      <c r="A431" s="60"/>
      <c r="B431" s="84"/>
      <c r="C431" s="61"/>
      <c r="D431" s="62"/>
      <c r="E431" s="61"/>
      <c r="F431" s="61"/>
      <c r="G431" s="61"/>
      <c r="H431" s="61"/>
      <c r="I431" s="61"/>
      <c r="J431" s="86"/>
      <c r="K431" s="61"/>
      <c r="L431" s="61"/>
      <c r="M431" s="86"/>
      <c r="N431" s="61"/>
      <c r="O431" s="61"/>
      <c r="P431" s="62"/>
      <c r="Q431" s="61"/>
      <c r="R431" s="61"/>
      <c r="S431" s="61"/>
      <c r="T431" s="61"/>
      <c r="U431" s="61"/>
      <c r="V431" s="61"/>
      <c r="W431" s="61"/>
      <c r="X431" s="61"/>
      <c r="Y431" s="82"/>
      <c r="Z431" s="61"/>
      <c r="AA431" s="61"/>
      <c r="AB431" s="61"/>
      <c r="AC431" s="61"/>
      <c r="AD431" s="61"/>
      <c r="AE431" s="61"/>
      <c r="AF431" s="61"/>
      <c r="AG431" s="61"/>
      <c r="AH431" s="61"/>
      <c r="AI431" s="61"/>
      <c r="AJ431" s="61"/>
      <c r="AK431" s="61"/>
      <c r="AL431" s="61"/>
      <c r="AM431" s="59"/>
    </row>
    <row r="432" spans="1:39">
      <c r="A432" s="60"/>
      <c r="B432" s="84"/>
      <c r="C432" s="61"/>
      <c r="D432" s="62"/>
      <c r="E432" s="61"/>
      <c r="F432" s="61"/>
      <c r="G432" s="61"/>
      <c r="H432" s="61"/>
      <c r="I432" s="61"/>
      <c r="J432" s="86"/>
      <c r="K432" s="61"/>
      <c r="L432" s="61"/>
      <c r="M432" s="86"/>
      <c r="N432" s="61"/>
      <c r="O432" s="61"/>
      <c r="P432" s="62"/>
      <c r="Q432" s="61"/>
      <c r="R432" s="61"/>
      <c r="S432" s="61"/>
      <c r="T432" s="61"/>
      <c r="U432" s="61"/>
      <c r="V432" s="61"/>
      <c r="W432" s="61"/>
      <c r="X432" s="61"/>
      <c r="Y432" s="82"/>
      <c r="Z432" s="61"/>
      <c r="AA432" s="61"/>
      <c r="AB432" s="61"/>
      <c r="AC432" s="61"/>
      <c r="AD432" s="61"/>
      <c r="AE432" s="61"/>
      <c r="AF432" s="61"/>
      <c r="AG432" s="61"/>
      <c r="AH432" s="61"/>
      <c r="AI432" s="61"/>
      <c r="AJ432" s="61"/>
      <c r="AK432" s="61"/>
      <c r="AL432" s="61"/>
      <c r="AM432" s="59"/>
    </row>
    <row r="433" spans="1:39">
      <c r="A433" s="60"/>
      <c r="B433" s="84"/>
      <c r="C433" s="61"/>
      <c r="D433" s="62"/>
      <c r="E433" s="61"/>
      <c r="F433" s="61"/>
      <c r="G433" s="61"/>
      <c r="H433" s="61"/>
      <c r="I433" s="61"/>
      <c r="J433" s="86"/>
      <c r="K433" s="61"/>
      <c r="L433" s="61"/>
      <c r="M433" s="86"/>
      <c r="N433" s="61"/>
      <c r="O433" s="61"/>
      <c r="P433" s="62"/>
      <c r="Q433" s="61"/>
      <c r="R433" s="61"/>
      <c r="S433" s="61"/>
      <c r="T433" s="61"/>
      <c r="U433" s="61"/>
      <c r="V433" s="61"/>
      <c r="W433" s="61"/>
      <c r="X433" s="61"/>
      <c r="Y433" s="82"/>
      <c r="Z433" s="61"/>
      <c r="AA433" s="61"/>
      <c r="AB433" s="61"/>
      <c r="AC433" s="61"/>
      <c r="AD433" s="61"/>
      <c r="AE433" s="61"/>
      <c r="AF433" s="61"/>
      <c r="AG433" s="61"/>
      <c r="AH433" s="61"/>
      <c r="AI433" s="61"/>
      <c r="AJ433" s="61"/>
      <c r="AK433" s="61"/>
      <c r="AL433" s="61"/>
      <c r="AM433" s="59"/>
    </row>
    <row r="434" spans="1:39">
      <c r="A434" s="60"/>
      <c r="B434" s="84"/>
      <c r="C434" s="61"/>
      <c r="D434" s="62"/>
      <c r="E434" s="61"/>
      <c r="F434" s="61"/>
      <c r="G434" s="61"/>
      <c r="H434" s="61"/>
      <c r="I434" s="61"/>
      <c r="J434" s="86"/>
      <c r="K434" s="61"/>
      <c r="L434" s="61"/>
      <c r="M434" s="86"/>
      <c r="N434" s="61"/>
      <c r="O434" s="61"/>
      <c r="P434" s="62"/>
      <c r="Q434" s="61"/>
      <c r="R434" s="61"/>
      <c r="S434" s="61"/>
      <c r="T434" s="61"/>
      <c r="U434" s="61"/>
      <c r="V434" s="61"/>
      <c r="W434" s="61"/>
      <c r="X434" s="61"/>
      <c r="Y434" s="82"/>
      <c r="Z434" s="61"/>
      <c r="AA434" s="61"/>
      <c r="AB434" s="61"/>
      <c r="AC434" s="61"/>
      <c r="AD434" s="61"/>
      <c r="AE434" s="61"/>
      <c r="AF434" s="61"/>
      <c r="AG434" s="61"/>
      <c r="AH434" s="61"/>
      <c r="AI434" s="61"/>
      <c r="AJ434" s="61"/>
      <c r="AK434" s="61"/>
      <c r="AL434" s="61"/>
      <c r="AM434" s="59"/>
    </row>
    <row r="435" spans="1:39">
      <c r="A435" s="60"/>
      <c r="B435" s="84"/>
      <c r="C435" s="61"/>
      <c r="D435" s="62"/>
      <c r="E435" s="61"/>
      <c r="F435" s="61"/>
      <c r="G435" s="61"/>
      <c r="H435" s="61"/>
      <c r="I435" s="61"/>
      <c r="J435" s="86"/>
      <c r="K435" s="61"/>
      <c r="L435" s="61"/>
      <c r="M435" s="86"/>
      <c r="N435" s="61"/>
      <c r="O435" s="61"/>
      <c r="P435" s="62"/>
      <c r="Q435" s="61"/>
      <c r="R435" s="61"/>
      <c r="S435" s="61"/>
      <c r="T435" s="61"/>
      <c r="U435" s="61"/>
      <c r="V435" s="61"/>
      <c r="W435" s="61"/>
      <c r="X435" s="61"/>
      <c r="Y435" s="82"/>
      <c r="Z435" s="61"/>
      <c r="AA435" s="61"/>
      <c r="AB435" s="61"/>
      <c r="AC435" s="61"/>
      <c r="AD435" s="61"/>
      <c r="AE435" s="61"/>
      <c r="AF435" s="61"/>
      <c r="AG435" s="61"/>
      <c r="AH435" s="61"/>
      <c r="AI435" s="61"/>
      <c r="AJ435" s="61"/>
      <c r="AK435" s="61"/>
      <c r="AL435" s="61"/>
      <c r="AM435" s="59"/>
    </row>
    <row r="436" spans="1:39">
      <c r="A436" s="60"/>
      <c r="B436" s="84"/>
      <c r="C436" s="61"/>
      <c r="D436" s="62"/>
      <c r="E436" s="61"/>
      <c r="F436" s="61"/>
      <c r="G436" s="61"/>
      <c r="H436" s="61"/>
      <c r="I436" s="61"/>
      <c r="J436" s="86"/>
      <c r="K436" s="61"/>
      <c r="L436" s="61"/>
      <c r="M436" s="86"/>
      <c r="N436" s="61"/>
      <c r="O436" s="61"/>
      <c r="P436" s="62"/>
      <c r="Q436" s="61"/>
      <c r="R436" s="61"/>
      <c r="S436" s="61"/>
      <c r="T436" s="61"/>
      <c r="U436" s="61"/>
      <c r="V436" s="61"/>
      <c r="W436" s="61"/>
      <c r="X436" s="61"/>
      <c r="Y436" s="82"/>
      <c r="Z436" s="61"/>
      <c r="AA436" s="61"/>
      <c r="AB436" s="61"/>
      <c r="AC436" s="61"/>
      <c r="AD436" s="61"/>
      <c r="AE436" s="61"/>
      <c r="AF436" s="61"/>
      <c r="AG436" s="61"/>
      <c r="AH436" s="61"/>
      <c r="AI436" s="61"/>
      <c r="AJ436" s="61"/>
      <c r="AK436" s="61"/>
      <c r="AL436" s="61"/>
      <c r="AM436" s="59"/>
    </row>
    <row r="437" spans="1:39">
      <c r="A437" s="60"/>
      <c r="B437" s="84"/>
      <c r="C437" s="61"/>
      <c r="D437" s="62"/>
      <c r="E437" s="61"/>
      <c r="F437" s="61"/>
      <c r="G437" s="61"/>
      <c r="H437" s="61"/>
      <c r="I437" s="61"/>
      <c r="J437" s="86"/>
      <c r="K437" s="61"/>
      <c r="L437" s="61"/>
      <c r="M437" s="86"/>
      <c r="N437" s="61"/>
      <c r="O437" s="61"/>
      <c r="P437" s="62"/>
      <c r="Q437" s="61"/>
      <c r="R437" s="61"/>
      <c r="S437" s="61"/>
      <c r="T437" s="61"/>
      <c r="U437" s="61"/>
      <c r="V437" s="61"/>
      <c r="W437" s="61"/>
      <c r="X437" s="61"/>
      <c r="Y437" s="82"/>
      <c r="Z437" s="61"/>
      <c r="AA437" s="61"/>
      <c r="AB437" s="61"/>
      <c r="AC437" s="61"/>
      <c r="AD437" s="61"/>
      <c r="AE437" s="61"/>
      <c r="AF437" s="61"/>
      <c r="AG437" s="61"/>
      <c r="AH437" s="61"/>
      <c r="AI437" s="61"/>
      <c r="AJ437" s="61"/>
      <c r="AK437" s="61"/>
      <c r="AL437" s="61"/>
      <c r="AM437" s="59"/>
    </row>
    <row r="438" spans="1:39">
      <c r="A438" s="60"/>
      <c r="B438" s="84"/>
      <c r="C438" s="61"/>
      <c r="D438" s="62"/>
      <c r="E438" s="61"/>
      <c r="F438" s="61"/>
      <c r="G438" s="61"/>
      <c r="H438" s="61"/>
      <c r="I438" s="61"/>
      <c r="J438" s="86"/>
      <c r="K438" s="61"/>
      <c r="L438" s="61"/>
      <c r="M438" s="86"/>
      <c r="N438" s="61"/>
      <c r="O438" s="61"/>
      <c r="P438" s="62"/>
      <c r="Q438" s="61"/>
      <c r="R438" s="61"/>
      <c r="S438" s="61"/>
      <c r="T438" s="61"/>
      <c r="U438" s="61"/>
      <c r="V438" s="61"/>
      <c r="W438" s="61"/>
      <c r="X438" s="61"/>
      <c r="Y438" s="82"/>
      <c r="Z438" s="61"/>
      <c r="AA438" s="61"/>
      <c r="AB438" s="61"/>
      <c r="AC438" s="61"/>
      <c r="AD438" s="61"/>
      <c r="AE438" s="61"/>
      <c r="AF438" s="61"/>
      <c r="AG438" s="61"/>
      <c r="AH438" s="61"/>
      <c r="AI438" s="61"/>
      <c r="AJ438" s="61"/>
      <c r="AK438" s="61"/>
      <c r="AL438" s="61"/>
      <c r="AM438" s="59"/>
    </row>
    <row r="439" spans="1:39">
      <c r="A439" s="60"/>
      <c r="B439" s="84"/>
      <c r="C439" s="61"/>
      <c r="D439" s="62"/>
      <c r="E439" s="61"/>
      <c r="F439" s="61"/>
      <c r="G439" s="61"/>
      <c r="H439" s="61"/>
      <c r="I439" s="61"/>
      <c r="J439" s="86"/>
      <c r="K439" s="61"/>
      <c r="L439" s="61"/>
      <c r="M439" s="86"/>
      <c r="N439" s="61"/>
      <c r="O439" s="61"/>
      <c r="P439" s="62"/>
      <c r="Q439" s="61"/>
      <c r="R439" s="61"/>
      <c r="S439" s="61"/>
      <c r="T439" s="61"/>
      <c r="U439" s="61"/>
      <c r="V439" s="61"/>
      <c r="W439" s="61"/>
      <c r="X439" s="61"/>
      <c r="Y439" s="82"/>
      <c r="Z439" s="61"/>
      <c r="AA439" s="61"/>
      <c r="AB439" s="61"/>
      <c r="AC439" s="61"/>
      <c r="AD439" s="61"/>
      <c r="AE439" s="61"/>
      <c r="AF439" s="61"/>
      <c r="AG439" s="61"/>
      <c r="AH439" s="61"/>
      <c r="AI439" s="61"/>
      <c r="AJ439" s="61"/>
      <c r="AK439" s="61"/>
      <c r="AL439" s="61"/>
      <c r="AM439" s="59"/>
    </row>
    <row r="440" spans="1:39">
      <c r="A440" s="60"/>
      <c r="B440" s="84"/>
      <c r="C440" s="61"/>
      <c r="D440" s="62"/>
      <c r="E440" s="61"/>
      <c r="F440" s="61"/>
      <c r="G440" s="61"/>
      <c r="H440" s="61"/>
      <c r="I440" s="61"/>
      <c r="J440" s="86"/>
      <c r="K440" s="61"/>
      <c r="L440" s="61"/>
      <c r="M440" s="86"/>
      <c r="N440" s="61"/>
      <c r="O440" s="61"/>
      <c r="P440" s="62"/>
      <c r="Q440" s="61"/>
      <c r="R440" s="61"/>
      <c r="S440" s="61"/>
      <c r="T440" s="61"/>
      <c r="U440" s="61"/>
      <c r="V440" s="61"/>
      <c r="W440" s="61"/>
      <c r="X440" s="61"/>
      <c r="Y440" s="82"/>
      <c r="Z440" s="61"/>
      <c r="AA440" s="61"/>
      <c r="AB440" s="61"/>
      <c r="AC440" s="61"/>
      <c r="AD440" s="61"/>
      <c r="AE440" s="61"/>
      <c r="AF440" s="61"/>
      <c r="AG440" s="61"/>
      <c r="AH440" s="61"/>
      <c r="AI440" s="61"/>
      <c r="AJ440" s="61"/>
      <c r="AK440" s="61"/>
      <c r="AL440" s="61"/>
      <c r="AM440" s="59"/>
    </row>
    <row r="441" spans="1:39">
      <c r="A441" s="60"/>
      <c r="B441" s="84"/>
      <c r="C441" s="61"/>
      <c r="D441" s="62"/>
      <c r="E441" s="61"/>
      <c r="F441" s="61"/>
      <c r="G441" s="61"/>
      <c r="H441" s="61"/>
      <c r="I441" s="61"/>
      <c r="J441" s="86"/>
      <c r="K441" s="61"/>
      <c r="L441" s="61"/>
      <c r="M441" s="86"/>
      <c r="N441" s="61"/>
      <c r="O441" s="61"/>
      <c r="P441" s="62"/>
      <c r="Q441" s="61"/>
      <c r="R441" s="61"/>
      <c r="S441" s="61"/>
      <c r="T441" s="61"/>
      <c r="U441" s="61"/>
      <c r="V441" s="61"/>
      <c r="W441" s="61"/>
      <c r="X441" s="61"/>
      <c r="Y441" s="82"/>
      <c r="Z441" s="61"/>
      <c r="AA441" s="61"/>
      <c r="AB441" s="61"/>
      <c r="AC441" s="61"/>
      <c r="AD441" s="61"/>
      <c r="AE441" s="61"/>
      <c r="AF441" s="61"/>
      <c r="AG441" s="61"/>
      <c r="AH441" s="61"/>
      <c r="AI441" s="61"/>
      <c r="AJ441" s="61"/>
      <c r="AK441" s="61"/>
      <c r="AL441" s="61"/>
      <c r="AM441" s="59"/>
    </row>
    <row r="442" spans="1:39">
      <c r="A442" s="60"/>
      <c r="B442" s="84"/>
      <c r="C442" s="61"/>
      <c r="D442" s="62"/>
      <c r="E442" s="61"/>
      <c r="F442" s="61"/>
      <c r="G442" s="61"/>
      <c r="H442" s="61"/>
      <c r="I442" s="61"/>
      <c r="J442" s="86"/>
      <c r="K442" s="61"/>
      <c r="L442" s="61"/>
      <c r="M442" s="86"/>
      <c r="N442" s="61"/>
      <c r="O442" s="61"/>
      <c r="P442" s="62"/>
      <c r="Q442" s="61"/>
      <c r="R442" s="61"/>
      <c r="S442" s="61"/>
      <c r="T442" s="61"/>
      <c r="U442" s="61"/>
      <c r="V442" s="61"/>
      <c r="W442" s="61"/>
      <c r="X442" s="61"/>
      <c r="Y442" s="82"/>
      <c r="Z442" s="61"/>
      <c r="AA442" s="61"/>
      <c r="AB442" s="61"/>
      <c r="AC442" s="61"/>
      <c r="AD442" s="61"/>
      <c r="AE442" s="61"/>
      <c r="AF442" s="61"/>
      <c r="AG442" s="61"/>
      <c r="AH442" s="61"/>
      <c r="AI442" s="61"/>
      <c r="AJ442" s="61"/>
      <c r="AK442" s="61"/>
      <c r="AL442" s="61"/>
      <c r="AM442" s="59"/>
    </row>
    <row r="443" spans="1:39">
      <c r="A443" s="60"/>
      <c r="B443" s="84"/>
      <c r="C443" s="61"/>
      <c r="D443" s="62"/>
      <c r="E443" s="61"/>
      <c r="F443" s="61"/>
      <c r="G443" s="61"/>
      <c r="H443" s="61"/>
      <c r="I443" s="61"/>
      <c r="J443" s="86"/>
      <c r="K443" s="61"/>
      <c r="L443" s="61"/>
      <c r="M443" s="86"/>
      <c r="N443" s="61"/>
      <c r="O443" s="61"/>
      <c r="P443" s="62"/>
      <c r="Q443" s="61"/>
      <c r="R443" s="61"/>
      <c r="S443" s="61"/>
      <c r="T443" s="61"/>
      <c r="U443" s="61"/>
      <c r="V443" s="61"/>
      <c r="W443" s="61"/>
      <c r="X443" s="61"/>
      <c r="Y443" s="82"/>
      <c r="Z443" s="61"/>
      <c r="AA443" s="61"/>
      <c r="AB443" s="61"/>
      <c r="AC443" s="61"/>
      <c r="AD443" s="61"/>
      <c r="AE443" s="61"/>
      <c r="AF443" s="61"/>
      <c r="AG443" s="61"/>
      <c r="AH443" s="61"/>
      <c r="AI443" s="61"/>
      <c r="AJ443" s="61"/>
      <c r="AK443" s="61"/>
      <c r="AL443" s="61"/>
      <c r="AM443" s="59"/>
    </row>
    <row r="444" spans="1:39">
      <c r="A444" s="60"/>
      <c r="B444" s="84"/>
      <c r="C444" s="61"/>
      <c r="D444" s="62"/>
      <c r="E444" s="61"/>
      <c r="F444" s="61"/>
      <c r="G444" s="61"/>
      <c r="H444" s="61"/>
      <c r="I444" s="61"/>
      <c r="J444" s="86"/>
      <c r="K444" s="61"/>
      <c r="L444" s="61"/>
      <c r="M444" s="86"/>
      <c r="N444" s="61"/>
      <c r="O444" s="61"/>
      <c r="P444" s="62"/>
      <c r="Q444" s="61"/>
      <c r="R444" s="61"/>
      <c r="S444" s="61"/>
      <c r="T444" s="61"/>
      <c r="U444" s="61"/>
      <c r="V444" s="61"/>
      <c r="W444" s="61"/>
      <c r="X444" s="61"/>
      <c r="Y444" s="82"/>
      <c r="Z444" s="61"/>
      <c r="AA444" s="61"/>
      <c r="AB444" s="61"/>
      <c r="AC444" s="61"/>
      <c r="AD444" s="61"/>
      <c r="AE444" s="61"/>
      <c r="AF444" s="61"/>
      <c r="AG444" s="61"/>
      <c r="AH444" s="61"/>
      <c r="AI444" s="61"/>
      <c r="AJ444" s="61"/>
      <c r="AK444" s="61"/>
      <c r="AL444" s="61"/>
      <c r="AM444" s="59"/>
    </row>
    <row r="445" spans="1:39">
      <c r="A445" s="60"/>
      <c r="B445" s="84"/>
      <c r="C445" s="61"/>
      <c r="D445" s="62"/>
      <c r="E445" s="61"/>
      <c r="F445" s="61"/>
      <c r="G445" s="61"/>
      <c r="H445" s="61"/>
      <c r="I445" s="61"/>
      <c r="J445" s="86"/>
      <c r="K445" s="61"/>
      <c r="L445" s="61"/>
      <c r="M445" s="86"/>
      <c r="N445" s="61"/>
      <c r="O445" s="61"/>
      <c r="P445" s="62"/>
      <c r="Q445" s="61"/>
      <c r="R445" s="61"/>
      <c r="S445" s="61"/>
      <c r="T445" s="61"/>
      <c r="U445" s="61"/>
      <c r="V445" s="61"/>
      <c r="W445" s="61"/>
      <c r="X445" s="61"/>
      <c r="Y445" s="82"/>
      <c r="Z445" s="61"/>
      <c r="AA445" s="61"/>
      <c r="AB445" s="61"/>
      <c r="AC445" s="61"/>
      <c r="AD445" s="61"/>
      <c r="AE445" s="61"/>
      <c r="AF445" s="61"/>
      <c r="AG445" s="61"/>
      <c r="AH445" s="61"/>
      <c r="AI445" s="61"/>
      <c r="AJ445" s="61"/>
      <c r="AK445" s="61"/>
      <c r="AL445" s="61"/>
      <c r="AM445" s="59"/>
    </row>
    <row r="446" spans="1:39">
      <c r="A446" s="60"/>
      <c r="B446" s="84"/>
      <c r="C446" s="61"/>
      <c r="D446" s="62"/>
      <c r="E446" s="61"/>
      <c r="F446" s="61"/>
      <c r="G446" s="61"/>
      <c r="H446" s="61"/>
      <c r="I446" s="61"/>
      <c r="J446" s="86"/>
      <c r="K446" s="61"/>
      <c r="L446" s="61"/>
      <c r="M446" s="86"/>
      <c r="N446" s="61"/>
      <c r="O446" s="61"/>
      <c r="P446" s="62"/>
      <c r="Q446" s="61"/>
      <c r="R446" s="61"/>
      <c r="S446" s="61"/>
      <c r="T446" s="61"/>
      <c r="U446" s="61"/>
      <c r="V446" s="61"/>
      <c r="W446" s="61"/>
      <c r="X446" s="61"/>
      <c r="Y446" s="82"/>
      <c r="Z446" s="61"/>
      <c r="AA446" s="61"/>
      <c r="AB446" s="61"/>
      <c r="AC446" s="61"/>
      <c r="AD446" s="61"/>
      <c r="AE446" s="61"/>
      <c r="AF446" s="61"/>
      <c r="AG446" s="61"/>
      <c r="AH446" s="61"/>
      <c r="AI446" s="61"/>
      <c r="AJ446" s="61"/>
      <c r="AK446" s="61"/>
      <c r="AL446" s="61"/>
      <c r="AM446" s="59"/>
    </row>
    <row r="447" spans="1:39">
      <c r="A447" s="60"/>
      <c r="B447" s="84"/>
      <c r="C447" s="61"/>
      <c r="D447" s="62"/>
      <c r="E447" s="61"/>
      <c r="F447" s="61"/>
      <c r="G447" s="61"/>
      <c r="H447" s="61"/>
      <c r="I447" s="61"/>
      <c r="J447" s="86"/>
      <c r="K447" s="61"/>
      <c r="L447" s="61"/>
      <c r="M447" s="86"/>
      <c r="N447" s="61"/>
      <c r="O447" s="61"/>
      <c r="P447" s="62"/>
      <c r="Q447" s="61"/>
      <c r="R447" s="61"/>
      <c r="S447" s="61"/>
      <c r="T447" s="61"/>
      <c r="U447" s="61"/>
      <c r="V447" s="61"/>
      <c r="W447" s="61"/>
      <c r="X447" s="61"/>
      <c r="Y447" s="82"/>
      <c r="Z447" s="61"/>
      <c r="AA447" s="61"/>
      <c r="AB447" s="61"/>
      <c r="AC447" s="61"/>
      <c r="AD447" s="61"/>
      <c r="AE447" s="61"/>
      <c r="AF447" s="61"/>
      <c r="AG447" s="61"/>
      <c r="AH447" s="61"/>
      <c r="AI447" s="61"/>
      <c r="AJ447" s="61"/>
      <c r="AK447" s="61"/>
      <c r="AL447" s="61"/>
      <c r="AM447" s="59"/>
    </row>
    <row r="448" spans="1:39">
      <c r="A448" s="60"/>
      <c r="B448" s="84"/>
      <c r="C448" s="61"/>
      <c r="D448" s="62"/>
      <c r="E448" s="61"/>
      <c r="F448" s="61"/>
      <c r="G448" s="61"/>
      <c r="H448" s="61"/>
      <c r="I448" s="61"/>
      <c r="J448" s="86"/>
      <c r="K448" s="61"/>
      <c r="L448" s="61"/>
      <c r="M448" s="86"/>
      <c r="N448" s="61"/>
      <c r="O448" s="61"/>
      <c r="P448" s="62"/>
      <c r="Q448" s="61"/>
      <c r="R448" s="61"/>
      <c r="S448" s="61"/>
      <c r="T448" s="61"/>
      <c r="U448" s="61"/>
      <c r="V448" s="61"/>
      <c r="W448" s="61"/>
      <c r="X448" s="61"/>
      <c r="Y448" s="82"/>
      <c r="Z448" s="61"/>
      <c r="AA448" s="61"/>
      <c r="AB448" s="61"/>
      <c r="AC448" s="61"/>
      <c r="AD448" s="61"/>
      <c r="AE448" s="61"/>
      <c r="AF448" s="61"/>
      <c r="AG448" s="61"/>
      <c r="AH448" s="61"/>
      <c r="AI448" s="61"/>
      <c r="AJ448" s="61"/>
      <c r="AK448" s="61"/>
      <c r="AL448" s="61"/>
      <c r="AM448" s="59"/>
    </row>
    <row r="449" spans="1:39">
      <c r="A449" s="60"/>
      <c r="B449" s="84"/>
      <c r="C449" s="61"/>
      <c r="D449" s="62"/>
      <c r="E449" s="61"/>
      <c r="F449" s="61"/>
      <c r="G449" s="61"/>
      <c r="H449" s="61"/>
      <c r="I449" s="61"/>
      <c r="J449" s="86"/>
      <c r="K449" s="61"/>
      <c r="L449" s="61"/>
      <c r="M449" s="86"/>
      <c r="N449" s="61"/>
      <c r="O449" s="61"/>
      <c r="P449" s="62"/>
      <c r="Q449" s="61"/>
      <c r="R449" s="61"/>
      <c r="S449" s="61"/>
      <c r="T449" s="61"/>
      <c r="U449" s="61"/>
      <c r="V449" s="61"/>
      <c r="W449" s="61"/>
      <c r="X449" s="61"/>
      <c r="Y449" s="82"/>
      <c r="Z449" s="61"/>
      <c r="AA449" s="61"/>
      <c r="AB449" s="61"/>
      <c r="AC449" s="61"/>
      <c r="AD449" s="61"/>
      <c r="AE449" s="61"/>
      <c r="AF449" s="61"/>
      <c r="AG449" s="61"/>
      <c r="AH449" s="61"/>
      <c r="AI449" s="61"/>
      <c r="AJ449" s="61"/>
      <c r="AK449" s="61"/>
      <c r="AL449" s="61"/>
      <c r="AM449" s="59"/>
    </row>
    <row r="450" spans="1:39">
      <c r="A450" s="60"/>
      <c r="B450" s="84"/>
      <c r="C450" s="61"/>
      <c r="D450" s="62"/>
      <c r="E450" s="61"/>
      <c r="F450" s="61"/>
      <c r="G450" s="61"/>
      <c r="H450" s="61"/>
      <c r="I450" s="61"/>
      <c r="J450" s="86"/>
      <c r="K450" s="61"/>
      <c r="L450" s="61"/>
      <c r="M450" s="86"/>
      <c r="N450" s="61"/>
      <c r="O450" s="61"/>
      <c r="P450" s="62"/>
      <c r="Q450" s="61"/>
      <c r="R450" s="61"/>
      <c r="S450" s="61"/>
      <c r="T450" s="61"/>
      <c r="U450" s="61"/>
      <c r="V450" s="61"/>
      <c r="W450" s="61"/>
      <c r="X450" s="61"/>
      <c r="Y450" s="82"/>
      <c r="Z450" s="61"/>
      <c r="AA450" s="61"/>
      <c r="AB450" s="61"/>
      <c r="AC450" s="61"/>
      <c r="AD450" s="61"/>
      <c r="AE450" s="61"/>
      <c r="AF450" s="61"/>
      <c r="AG450" s="61"/>
      <c r="AH450" s="61"/>
      <c r="AI450" s="61"/>
      <c r="AJ450" s="61"/>
      <c r="AK450" s="61"/>
      <c r="AL450" s="61"/>
      <c r="AM450" s="59"/>
    </row>
    <row r="451" spans="1:39">
      <c r="A451" s="60"/>
      <c r="B451" s="84"/>
      <c r="C451" s="61"/>
      <c r="D451" s="62"/>
      <c r="E451" s="61"/>
      <c r="F451" s="61"/>
      <c r="G451" s="61"/>
      <c r="H451" s="61"/>
      <c r="I451" s="61"/>
      <c r="J451" s="86"/>
      <c r="K451" s="61"/>
      <c r="L451" s="61"/>
      <c r="M451" s="86"/>
      <c r="N451" s="61"/>
      <c r="O451" s="61"/>
      <c r="P451" s="62"/>
      <c r="Q451" s="61"/>
      <c r="R451" s="61"/>
      <c r="S451" s="61"/>
      <c r="T451" s="61"/>
      <c r="U451" s="61"/>
      <c r="V451" s="61"/>
      <c r="W451" s="61"/>
      <c r="X451" s="61"/>
      <c r="Y451" s="82"/>
      <c r="Z451" s="61"/>
      <c r="AA451" s="61"/>
      <c r="AB451" s="61"/>
      <c r="AC451" s="61"/>
      <c r="AD451" s="61"/>
      <c r="AE451" s="61"/>
      <c r="AF451" s="61"/>
      <c r="AG451" s="61"/>
      <c r="AH451" s="61"/>
      <c r="AI451" s="61"/>
      <c r="AJ451" s="61"/>
      <c r="AK451" s="61"/>
      <c r="AL451" s="61"/>
      <c r="AM451" s="59"/>
    </row>
    <row r="452" spans="1:39">
      <c r="A452" s="60"/>
      <c r="B452" s="84"/>
      <c r="C452" s="61"/>
      <c r="D452" s="62"/>
      <c r="E452" s="61"/>
      <c r="F452" s="61"/>
      <c r="G452" s="61"/>
      <c r="H452" s="61"/>
      <c r="I452" s="61"/>
      <c r="J452" s="86"/>
      <c r="K452" s="61"/>
      <c r="L452" s="61"/>
      <c r="M452" s="86"/>
      <c r="N452" s="61"/>
      <c r="O452" s="61"/>
      <c r="P452" s="62"/>
      <c r="Q452" s="61"/>
      <c r="R452" s="61"/>
      <c r="S452" s="61"/>
      <c r="T452" s="61"/>
      <c r="U452" s="61"/>
      <c r="V452" s="61"/>
      <c r="W452" s="61"/>
      <c r="X452" s="61"/>
      <c r="Y452" s="82"/>
      <c r="Z452" s="61"/>
      <c r="AA452" s="61"/>
      <c r="AB452" s="61"/>
      <c r="AC452" s="61"/>
      <c r="AD452" s="61"/>
      <c r="AE452" s="61"/>
      <c r="AF452" s="61"/>
      <c r="AG452" s="61"/>
      <c r="AH452" s="61"/>
      <c r="AI452" s="61"/>
      <c r="AJ452" s="61"/>
      <c r="AK452" s="61"/>
      <c r="AL452" s="61"/>
      <c r="AM452" s="59"/>
    </row>
    <row r="453" spans="1:39">
      <c r="A453" s="60"/>
      <c r="B453" s="84"/>
      <c r="C453" s="61"/>
      <c r="D453" s="62"/>
      <c r="E453" s="61"/>
      <c r="F453" s="61"/>
      <c r="G453" s="61"/>
      <c r="H453" s="61"/>
      <c r="I453" s="61"/>
      <c r="J453" s="86"/>
      <c r="K453" s="61"/>
      <c r="L453" s="61"/>
      <c r="M453" s="86"/>
      <c r="N453" s="61"/>
      <c r="O453" s="61"/>
      <c r="P453" s="62"/>
      <c r="Q453" s="61"/>
      <c r="R453" s="61"/>
      <c r="S453" s="61"/>
      <c r="T453" s="61"/>
      <c r="U453" s="61"/>
      <c r="V453" s="61"/>
      <c r="W453" s="61"/>
      <c r="X453" s="61"/>
      <c r="Y453" s="82"/>
      <c r="Z453" s="61"/>
      <c r="AA453" s="61"/>
      <c r="AB453" s="61"/>
      <c r="AC453" s="61"/>
      <c r="AD453" s="61"/>
      <c r="AE453" s="61"/>
      <c r="AF453" s="61"/>
      <c r="AG453" s="61"/>
      <c r="AH453" s="61"/>
      <c r="AI453" s="61"/>
      <c r="AJ453" s="61"/>
      <c r="AK453" s="61"/>
      <c r="AL453" s="61"/>
      <c r="AM453" s="59"/>
    </row>
    <row r="454" spans="1:39">
      <c r="A454" s="60"/>
      <c r="B454" s="84"/>
      <c r="C454" s="61"/>
      <c r="D454" s="62"/>
      <c r="E454" s="61"/>
      <c r="F454" s="61"/>
      <c r="G454" s="61"/>
      <c r="H454" s="61"/>
      <c r="I454" s="61"/>
      <c r="J454" s="86"/>
      <c r="K454" s="61"/>
      <c r="L454" s="61"/>
      <c r="M454" s="86"/>
      <c r="N454" s="61"/>
      <c r="O454" s="61"/>
      <c r="P454" s="62"/>
      <c r="Q454" s="61"/>
      <c r="R454" s="61"/>
      <c r="S454" s="61"/>
      <c r="T454" s="61"/>
      <c r="U454" s="61"/>
      <c r="V454" s="61"/>
      <c r="W454" s="61"/>
      <c r="X454" s="61"/>
      <c r="Y454" s="82"/>
      <c r="Z454" s="61"/>
      <c r="AA454" s="61"/>
      <c r="AB454" s="61"/>
      <c r="AC454" s="61"/>
      <c r="AD454" s="61"/>
      <c r="AE454" s="61"/>
      <c r="AF454" s="61"/>
      <c r="AG454" s="61"/>
      <c r="AH454" s="61"/>
      <c r="AI454" s="61"/>
      <c r="AJ454" s="61"/>
      <c r="AK454" s="61"/>
      <c r="AL454" s="61"/>
      <c r="AM454" s="59"/>
    </row>
    <row r="455" spans="1:39">
      <c r="A455" s="60"/>
      <c r="B455" s="84"/>
      <c r="C455" s="61"/>
      <c r="D455" s="62"/>
      <c r="E455" s="61"/>
      <c r="F455" s="61"/>
      <c r="G455" s="61"/>
      <c r="H455" s="61"/>
      <c r="I455" s="61"/>
      <c r="J455" s="86"/>
      <c r="K455" s="61"/>
      <c r="L455" s="61"/>
      <c r="M455" s="86"/>
      <c r="N455" s="61"/>
      <c r="O455" s="61"/>
      <c r="P455" s="62"/>
      <c r="Q455" s="61"/>
      <c r="R455" s="61"/>
      <c r="S455" s="61"/>
      <c r="T455" s="61"/>
      <c r="U455" s="61"/>
      <c r="V455" s="61"/>
      <c r="W455" s="61"/>
      <c r="X455" s="61"/>
      <c r="Y455" s="82"/>
      <c r="Z455" s="61"/>
      <c r="AA455" s="61"/>
      <c r="AB455" s="61"/>
      <c r="AC455" s="61"/>
      <c r="AD455" s="61"/>
      <c r="AE455" s="61"/>
      <c r="AF455" s="61"/>
      <c r="AG455" s="61"/>
      <c r="AH455" s="61"/>
      <c r="AI455" s="61"/>
      <c r="AJ455" s="61"/>
      <c r="AK455" s="61"/>
      <c r="AL455" s="61"/>
      <c r="AM455" s="59"/>
    </row>
    <row r="456" spans="1:39">
      <c r="A456" s="60"/>
      <c r="B456" s="84"/>
      <c r="C456" s="61"/>
      <c r="D456" s="62"/>
      <c r="E456" s="61"/>
      <c r="F456" s="61"/>
      <c r="G456" s="61"/>
      <c r="H456" s="61"/>
      <c r="I456" s="61"/>
      <c r="J456" s="86"/>
      <c r="K456" s="61"/>
      <c r="L456" s="61"/>
      <c r="M456" s="86"/>
      <c r="N456" s="61"/>
      <c r="O456" s="61"/>
      <c r="P456" s="62"/>
      <c r="Q456" s="61"/>
      <c r="R456" s="61"/>
      <c r="S456" s="61"/>
      <c r="T456" s="61"/>
      <c r="U456" s="61"/>
      <c r="V456" s="61"/>
      <c r="W456" s="61"/>
      <c r="X456" s="61"/>
      <c r="Y456" s="82"/>
      <c r="Z456" s="61"/>
      <c r="AA456" s="61"/>
      <c r="AB456" s="61"/>
      <c r="AC456" s="61"/>
      <c r="AD456" s="61"/>
      <c r="AE456" s="61"/>
      <c r="AF456" s="61"/>
      <c r="AG456" s="61"/>
      <c r="AH456" s="61"/>
      <c r="AI456" s="61"/>
      <c r="AJ456" s="61"/>
      <c r="AK456" s="61"/>
      <c r="AL456" s="61"/>
      <c r="AM456" s="59"/>
    </row>
    <row r="457" spans="1:39">
      <c r="A457" s="60"/>
      <c r="B457" s="84"/>
      <c r="C457" s="61"/>
      <c r="D457" s="62"/>
      <c r="E457" s="61"/>
      <c r="F457" s="61"/>
      <c r="G457" s="61"/>
      <c r="H457" s="61"/>
      <c r="I457" s="61"/>
      <c r="J457" s="86"/>
      <c r="K457" s="61"/>
      <c r="L457" s="61"/>
      <c r="M457" s="86"/>
      <c r="N457" s="61"/>
      <c r="O457" s="61"/>
      <c r="P457" s="62"/>
      <c r="Q457" s="61"/>
      <c r="R457" s="61"/>
      <c r="S457" s="61"/>
      <c r="T457" s="61"/>
      <c r="U457" s="61"/>
      <c r="V457" s="61"/>
      <c r="W457" s="61"/>
      <c r="X457" s="61"/>
      <c r="Y457" s="82"/>
      <c r="Z457" s="61"/>
      <c r="AA457" s="61"/>
      <c r="AB457" s="61"/>
      <c r="AC457" s="61"/>
      <c r="AD457" s="61"/>
      <c r="AE457" s="61"/>
      <c r="AF457" s="61"/>
      <c r="AG457" s="61"/>
      <c r="AH457" s="61"/>
      <c r="AI457" s="61"/>
      <c r="AJ457" s="61"/>
      <c r="AK457" s="61"/>
      <c r="AL457" s="61"/>
      <c r="AM457" s="59"/>
    </row>
    <row r="458" spans="1:39">
      <c r="A458" s="60"/>
      <c r="B458" s="84"/>
      <c r="C458" s="61"/>
      <c r="D458" s="62"/>
      <c r="E458" s="61"/>
      <c r="F458" s="61"/>
      <c r="G458" s="61"/>
      <c r="H458" s="61"/>
      <c r="I458" s="61"/>
      <c r="J458" s="86"/>
      <c r="K458" s="61"/>
      <c r="L458" s="61"/>
      <c r="M458" s="86"/>
      <c r="N458" s="61"/>
      <c r="O458" s="61"/>
      <c r="P458" s="62"/>
      <c r="Q458" s="61"/>
      <c r="R458" s="61"/>
      <c r="S458" s="61"/>
      <c r="T458" s="61"/>
      <c r="U458" s="61"/>
      <c r="V458" s="61"/>
      <c r="W458" s="61"/>
      <c r="X458" s="61"/>
      <c r="Y458" s="82"/>
      <c r="Z458" s="61"/>
      <c r="AA458" s="61"/>
      <c r="AB458" s="61"/>
      <c r="AC458" s="61"/>
      <c r="AD458" s="61"/>
      <c r="AE458" s="61"/>
      <c r="AF458" s="61"/>
      <c r="AG458" s="61"/>
      <c r="AH458" s="61"/>
      <c r="AI458" s="61"/>
      <c r="AJ458" s="61"/>
      <c r="AK458" s="61"/>
      <c r="AL458" s="61"/>
      <c r="AM458" s="59"/>
    </row>
    <row r="459" spans="1:39">
      <c r="A459" s="60"/>
      <c r="B459" s="84"/>
      <c r="C459" s="61"/>
      <c r="D459" s="62"/>
      <c r="E459" s="61"/>
      <c r="F459" s="61"/>
      <c r="G459" s="61"/>
      <c r="H459" s="61"/>
      <c r="I459" s="61"/>
      <c r="J459" s="86"/>
      <c r="K459" s="61"/>
      <c r="L459" s="61"/>
      <c r="M459" s="86"/>
      <c r="N459" s="61"/>
      <c r="O459" s="61"/>
      <c r="P459" s="62"/>
      <c r="Q459" s="61"/>
      <c r="R459" s="61"/>
      <c r="S459" s="61"/>
      <c r="T459" s="61"/>
      <c r="U459" s="61"/>
      <c r="V459" s="61"/>
      <c r="W459" s="61"/>
      <c r="X459" s="61"/>
      <c r="Y459" s="82"/>
      <c r="Z459" s="61"/>
      <c r="AA459" s="61"/>
      <c r="AB459" s="61"/>
      <c r="AC459" s="61"/>
      <c r="AD459" s="61"/>
      <c r="AE459" s="61"/>
      <c r="AF459" s="61"/>
      <c r="AG459" s="61"/>
      <c r="AH459" s="61"/>
      <c r="AI459" s="61"/>
      <c r="AJ459" s="61"/>
      <c r="AK459" s="61"/>
      <c r="AL459" s="61"/>
      <c r="AM459" s="59"/>
    </row>
    <row r="460" spans="1:39">
      <c r="A460" s="60"/>
      <c r="B460" s="84"/>
      <c r="C460" s="61"/>
      <c r="D460" s="62"/>
      <c r="E460" s="61"/>
      <c r="F460" s="61"/>
      <c r="G460" s="61"/>
      <c r="H460" s="61"/>
      <c r="I460" s="61"/>
      <c r="J460" s="86"/>
      <c r="K460" s="61"/>
      <c r="L460" s="61"/>
      <c r="M460" s="86"/>
      <c r="N460" s="61"/>
      <c r="O460" s="61"/>
      <c r="P460" s="62"/>
      <c r="Q460" s="61"/>
      <c r="R460" s="61"/>
      <c r="S460" s="61"/>
      <c r="T460" s="61"/>
      <c r="U460" s="61"/>
      <c r="V460" s="61"/>
      <c r="W460" s="61"/>
      <c r="X460" s="61"/>
      <c r="Y460" s="82"/>
      <c r="Z460" s="61"/>
      <c r="AA460" s="61"/>
      <c r="AB460" s="61"/>
      <c r="AC460" s="61"/>
      <c r="AD460" s="61"/>
      <c r="AE460" s="61"/>
      <c r="AF460" s="61"/>
      <c r="AG460" s="61"/>
      <c r="AH460" s="61"/>
      <c r="AI460" s="61"/>
      <c r="AJ460" s="61"/>
      <c r="AK460" s="61"/>
      <c r="AL460" s="61"/>
      <c r="AM460" s="59"/>
    </row>
    <row r="461" spans="1:39">
      <c r="A461" s="60"/>
      <c r="B461" s="84"/>
      <c r="C461" s="61"/>
      <c r="D461" s="62"/>
      <c r="E461" s="61"/>
      <c r="F461" s="61"/>
      <c r="G461" s="61"/>
      <c r="H461" s="61"/>
      <c r="I461" s="61"/>
      <c r="J461" s="86"/>
      <c r="K461" s="61"/>
      <c r="L461" s="61"/>
      <c r="M461" s="86"/>
      <c r="N461" s="61"/>
      <c r="O461" s="61"/>
      <c r="P461" s="62"/>
      <c r="Q461" s="61"/>
      <c r="R461" s="61"/>
      <c r="S461" s="61"/>
      <c r="T461" s="61"/>
      <c r="U461" s="61"/>
      <c r="V461" s="61"/>
      <c r="W461" s="61"/>
      <c r="X461" s="61"/>
      <c r="Y461" s="82"/>
      <c r="Z461" s="61"/>
      <c r="AA461" s="61"/>
      <c r="AB461" s="61"/>
      <c r="AC461" s="61"/>
      <c r="AD461" s="61"/>
      <c r="AE461" s="61"/>
      <c r="AF461" s="61"/>
      <c r="AG461" s="61"/>
      <c r="AH461" s="61"/>
      <c r="AI461" s="61"/>
      <c r="AJ461" s="61"/>
      <c r="AK461" s="61"/>
      <c r="AL461" s="61"/>
      <c r="AM461" s="59"/>
    </row>
    <row r="462" spans="1:39">
      <c r="A462" s="60"/>
      <c r="B462" s="84"/>
      <c r="C462" s="61"/>
      <c r="D462" s="62"/>
      <c r="E462" s="61"/>
      <c r="F462" s="61"/>
      <c r="G462" s="61"/>
      <c r="H462" s="61"/>
      <c r="I462" s="61"/>
      <c r="J462" s="86"/>
      <c r="K462" s="61"/>
      <c r="L462" s="61"/>
      <c r="M462" s="86"/>
      <c r="N462" s="61"/>
      <c r="O462" s="61"/>
      <c r="P462" s="62"/>
      <c r="Q462" s="61"/>
      <c r="R462" s="61"/>
      <c r="S462" s="61"/>
      <c r="T462" s="61"/>
      <c r="U462" s="61"/>
      <c r="V462" s="61"/>
      <c r="W462" s="61"/>
      <c r="X462" s="61"/>
      <c r="Y462" s="82"/>
      <c r="Z462" s="61"/>
      <c r="AA462" s="61"/>
      <c r="AB462" s="61"/>
      <c r="AC462" s="61"/>
      <c r="AD462" s="61"/>
      <c r="AE462" s="61"/>
      <c r="AF462" s="61"/>
      <c r="AG462" s="61"/>
      <c r="AH462" s="61"/>
      <c r="AI462" s="61"/>
      <c r="AJ462" s="61"/>
      <c r="AK462" s="61"/>
      <c r="AL462" s="61"/>
      <c r="AM462" s="59"/>
    </row>
    <row r="463" spans="1:39">
      <c r="A463" s="60"/>
      <c r="B463" s="84"/>
      <c r="C463" s="61"/>
      <c r="D463" s="62"/>
      <c r="E463" s="61"/>
      <c r="F463" s="61"/>
      <c r="G463" s="61"/>
      <c r="H463" s="61"/>
      <c r="I463" s="61"/>
      <c r="J463" s="86"/>
      <c r="K463" s="61"/>
      <c r="L463" s="61"/>
      <c r="M463" s="86"/>
      <c r="N463" s="61"/>
      <c r="O463" s="61"/>
      <c r="P463" s="62"/>
      <c r="Q463" s="61"/>
      <c r="R463" s="61"/>
      <c r="S463" s="61"/>
      <c r="T463" s="61"/>
      <c r="U463" s="61"/>
      <c r="V463" s="61"/>
      <c r="W463" s="61"/>
      <c r="X463" s="61"/>
      <c r="Y463" s="82"/>
      <c r="Z463" s="61"/>
      <c r="AA463" s="61"/>
      <c r="AB463" s="61"/>
      <c r="AC463" s="61"/>
      <c r="AD463" s="61"/>
      <c r="AE463" s="61"/>
      <c r="AF463" s="61"/>
      <c r="AG463" s="61"/>
      <c r="AH463" s="61"/>
      <c r="AI463" s="61"/>
      <c r="AJ463" s="61"/>
      <c r="AK463" s="61"/>
      <c r="AL463" s="61"/>
      <c r="AM463" s="59"/>
    </row>
    <row r="464" spans="1:39">
      <c r="A464" s="60"/>
      <c r="B464" s="84"/>
      <c r="C464" s="61"/>
      <c r="D464" s="62"/>
      <c r="E464" s="61"/>
      <c r="F464" s="61"/>
      <c r="G464" s="61"/>
      <c r="H464" s="61"/>
      <c r="I464" s="61"/>
      <c r="J464" s="86"/>
      <c r="K464" s="61"/>
      <c r="L464" s="61"/>
      <c r="M464" s="86"/>
      <c r="N464" s="61"/>
      <c r="O464" s="61"/>
      <c r="P464" s="62"/>
      <c r="Q464" s="61"/>
      <c r="R464" s="61"/>
      <c r="S464" s="61"/>
      <c r="T464" s="61"/>
      <c r="U464" s="61"/>
      <c r="V464" s="61"/>
      <c r="W464" s="61"/>
      <c r="X464" s="61"/>
      <c r="Y464" s="82"/>
      <c r="Z464" s="61"/>
      <c r="AA464" s="61"/>
      <c r="AB464" s="61"/>
      <c r="AC464" s="61"/>
      <c r="AD464" s="61"/>
      <c r="AE464" s="61"/>
      <c r="AF464" s="61"/>
      <c r="AG464" s="61"/>
      <c r="AH464" s="61"/>
      <c r="AI464" s="61"/>
      <c r="AJ464" s="61"/>
      <c r="AK464" s="61"/>
      <c r="AL464" s="61"/>
      <c r="AM464" s="59"/>
    </row>
    <row r="465" spans="1:39">
      <c r="A465" s="60"/>
      <c r="B465" s="84"/>
      <c r="C465" s="61"/>
      <c r="D465" s="62"/>
      <c r="E465" s="61"/>
      <c r="F465" s="61"/>
      <c r="G465" s="61"/>
      <c r="H465" s="61"/>
      <c r="I465" s="61"/>
      <c r="J465" s="86"/>
      <c r="K465" s="61"/>
      <c r="L465" s="61"/>
      <c r="M465" s="86"/>
      <c r="N465" s="61"/>
      <c r="O465" s="61"/>
      <c r="P465" s="62"/>
      <c r="Q465" s="61"/>
      <c r="R465" s="61"/>
      <c r="S465" s="61"/>
      <c r="T465" s="61"/>
      <c r="U465" s="61"/>
      <c r="V465" s="61"/>
      <c r="W465" s="61"/>
      <c r="X465" s="61"/>
      <c r="Y465" s="82"/>
      <c r="Z465" s="61"/>
      <c r="AA465" s="61"/>
      <c r="AB465" s="61"/>
      <c r="AC465" s="61"/>
      <c r="AD465" s="61"/>
      <c r="AE465" s="61"/>
      <c r="AF465" s="61"/>
      <c r="AG465" s="61"/>
      <c r="AH465" s="61"/>
      <c r="AI465" s="61"/>
      <c r="AJ465" s="61"/>
      <c r="AK465" s="61"/>
      <c r="AL465" s="61"/>
      <c r="AM465" s="59"/>
    </row>
    <row r="466" spans="1:39">
      <c r="A466" s="60"/>
      <c r="B466" s="84"/>
      <c r="C466" s="61"/>
      <c r="D466" s="62"/>
      <c r="E466" s="61"/>
      <c r="F466" s="61"/>
      <c r="G466" s="61"/>
      <c r="H466" s="61"/>
      <c r="I466" s="61"/>
      <c r="J466" s="86"/>
      <c r="K466" s="61"/>
      <c r="L466" s="61"/>
      <c r="M466" s="86"/>
      <c r="N466" s="61"/>
      <c r="O466" s="61"/>
      <c r="P466" s="62"/>
      <c r="Q466" s="61"/>
      <c r="R466" s="61"/>
      <c r="S466" s="61"/>
      <c r="T466" s="61"/>
      <c r="U466" s="61"/>
      <c r="V466" s="61"/>
      <c r="W466" s="61"/>
      <c r="X466" s="61"/>
      <c r="Y466" s="82"/>
      <c r="Z466" s="61"/>
      <c r="AA466" s="61"/>
      <c r="AB466" s="61"/>
      <c r="AC466" s="61"/>
      <c r="AD466" s="61"/>
      <c r="AE466" s="61"/>
      <c r="AF466" s="61"/>
      <c r="AG466" s="61"/>
      <c r="AH466" s="61"/>
      <c r="AI466" s="61"/>
      <c r="AJ466" s="61"/>
      <c r="AK466" s="61"/>
      <c r="AL466" s="61"/>
      <c r="AM466" s="59"/>
    </row>
    <row r="467" spans="1:39">
      <c r="A467" s="60"/>
      <c r="B467" s="84"/>
      <c r="C467" s="61"/>
      <c r="D467" s="62"/>
      <c r="E467" s="61"/>
      <c r="F467" s="61"/>
      <c r="G467" s="61"/>
      <c r="H467" s="61"/>
      <c r="I467" s="61"/>
      <c r="J467" s="86"/>
      <c r="K467" s="61"/>
      <c r="L467" s="61"/>
      <c r="M467" s="86"/>
      <c r="N467" s="61"/>
      <c r="O467" s="61"/>
      <c r="P467" s="62"/>
      <c r="Q467" s="61"/>
      <c r="R467" s="61"/>
      <c r="S467" s="61"/>
      <c r="T467" s="61"/>
      <c r="U467" s="61"/>
      <c r="V467" s="61"/>
      <c r="W467" s="61"/>
      <c r="X467" s="61"/>
      <c r="Y467" s="82"/>
      <c r="Z467" s="61"/>
      <c r="AA467" s="61"/>
      <c r="AB467" s="61"/>
      <c r="AC467" s="61"/>
      <c r="AD467" s="61"/>
      <c r="AE467" s="61"/>
      <c r="AF467" s="61"/>
      <c r="AG467" s="61"/>
      <c r="AH467" s="61"/>
      <c r="AI467" s="61"/>
      <c r="AJ467" s="61"/>
      <c r="AK467" s="61"/>
      <c r="AL467" s="61"/>
      <c r="AM467" s="59"/>
    </row>
    <row r="468" spans="1:39">
      <c r="A468" s="60"/>
      <c r="B468" s="84"/>
      <c r="C468" s="61"/>
      <c r="D468" s="62"/>
      <c r="E468" s="61"/>
      <c r="F468" s="61"/>
      <c r="G468" s="61"/>
      <c r="H468" s="61"/>
      <c r="I468" s="61"/>
      <c r="J468" s="86"/>
      <c r="K468" s="61"/>
      <c r="L468" s="61"/>
      <c r="M468" s="86"/>
      <c r="N468" s="61"/>
      <c r="O468" s="61"/>
      <c r="P468" s="62"/>
      <c r="Q468" s="61"/>
      <c r="R468" s="61"/>
      <c r="S468" s="61"/>
      <c r="T468" s="61"/>
      <c r="U468" s="61"/>
      <c r="V468" s="61"/>
      <c r="W468" s="61"/>
      <c r="X468" s="61"/>
      <c r="Y468" s="82"/>
      <c r="Z468" s="61"/>
      <c r="AA468" s="61"/>
      <c r="AB468" s="61"/>
      <c r="AC468" s="61"/>
      <c r="AD468" s="61"/>
      <c r="AE468" s="61"/>
      <c r="AF468" s="61"/>
      <c r="AG468" s="61"/>
      <c r="AH468" s="61"/>
      <c r="AI468" s="61"/>
      <c r="AJ468" s="61"/>
      <c r="AK468" s="61"/>
      <c r="AL468" s="61"/>
      <c r="AM468" s="59"/>
    </row>
    <row r="469" spans="1:39">
      <c r="A469" s="60"/>
      <c r="B469" s="84"/>
      <c r="C469" s="61"/>
      <c r="D469" s="62"/>
      <c r="E469" s="61"/>
      <c r="F469" s="61"/>
      <c r="G469" s="61"/>
      <c r="H469" s="61"/>
      <c r="I469" s="61"/>
      <c r="J469" s="86"/>
      <c r="K469" s="61"/>
      <c r="L469" s="61"/>
      <c r="M469" s="86"/>
      <c r="N469" s="61"/>
      <c r="O469" s="61"/>
      <c r="P469" s="62"/>
      <c r="Q469" s="61"/>
      <c r="R469" s="61"/>
      <c r="S469" s="61"/>
      <c r="T469" s="61"/>
      <c r="U469" s="61"/>
      <c r="V469" s="61"/>
      <c r="W469" s="61"/>
      <c r="X469" s="61"/>
      <c r="Y469" s="82"/>
      <c r="Z469" s="61"/>
      <c r="AA469" s="61"/>
      <c r="AB469" s="61"/>
      <c r="AC469" s="61"/>
      <c r="AD469" s="61"/>
      <c r="AE469" s="61"/>
      <c r="AF469" s="61"/>
      <c r="AG469" s="61"/>
      <c r="AH469" s="61"/>
      <c r="AI469" s="61"/>
      <c r="AJ469" s="61"/>
      <c r="AK469" s="61"/>
      <c r="AL469" s="61"/>
      <c r="AM469" s="59"/>
    </row>
    <row r="470" spans="1:39">
      <c r="A470" s="60"/>
      <c r="B470" s="84"/>
      <c r="C470" s="61"/>
      <c r="D470" s="62"/>
      <c r="E470" s="61"/>
      <c r="F470" s="61"/>
      <c r="G470" s="61"/>
      <c r="H470" s="61"/>
      <c r="I470" s="61"/>
      <c r="J470" s="86"/>
      <c r="K470" s="61"/>
      <c r="L470" s="61"/>
      <c r="M470" s="86"/>
      <c r="N470" s="61"/>
      <c r="O470" s="61"/>
      <c r="P470" s="62"/>
      <c r="Q470" s="61"/>
      <c r="R470" s="61"/>
      <c r="S470" s="61"/>
      <c r="T470" s="61"/>
      <c r="U470" s="61"/>
      <c r="V470" s="61"/>
      <c r="W470" s="61"/>
      <c r="X470" s="61"/>
      <c r="Y470" s="82"/>
      <c r="Z470" s="61"/>
      <c r="AA470" s="61"/>
      <c r="AB470" s="61"/>
      <c r="AC470" s="61"/>
      <c r="AD470" s="61"/>
      <c r="AE470" s="61"/>
      <c r="AF470" s="61"/>
      <c r="AG470" s="61"/>
      <c r="AH470" s="61"/>
      <c r="AI470" s="61"/>
      <c r="AJ470" s="61"/>
      <c r="AK470" s="61"/>
      <c r="AL470" s="61"/>
      <c r="AM470" s="59"/>
    </row>
    <row r="471" spans="1:39">
      <c r="A471" s="60"/>
      <c r="B471" s="84"/>
      <c r="C471" s="61"/>
      <c r="D471" s="62"/>
      <c r="E471" s="61"/>
      <c r="F471" s="61"/>
      <c r="G471" s="61"/>
      <c r="H471" s="61"/>
      <c r="I471" s="61"/>
      <c r="J471" s="86"/>
      <c r="K471" s="61"/>
      <c r="L471" s="61"/>
      <c r="M471" s="86"/>
      <c r="N471" s="61"/>
      <c r="O471" s="61"/>
      <c r="P471" s="62"/>
      <c r="Q471" s="61"/>
      <c r="R471" s="61"/>
      <c r="S471" s="61"/>
      <c r="T471" s="61"/>
      <c r="U471" s="61"/>
      <c r="V471" s="61"/>
      <c r="W471" s="61"/>
      <c r="X471" s="61"/>
      <c r="Y471" s="82"/>
      <c r="Z471" s="61"/>
      <c r="AA471" s="61"/>
      <c r="AB471" s="61"/>
      <c r="AC471" s="61"/>
      <c r="AD471" s="61"/>
      <c r="AE471" s="61"/>
      <c r="AF471" s="61"/>
      <c r="AG471" s="61"/>
      <c r="AH471" s="61"/>
      <c r="AI471" s="61"/>
      <c r="AJ471" s="61"/>
      <c r="AK471" s="61"/>
      <c r="AL471" s="61"/>
      <c r="AM471" s="59"/>
    </row>
    <row r="472" spans="1:39">
      <c r="A472" s="60"/>
      <c r="B472" s="84"/>
      <c r="C472" s="61"/>
      <c r="D472" s="62"/>
      <c r="E472" s="61"/>
      <c r="F472" s="61"/>
      <c r="G472" s="61"/>
      <c r="H472" s="61"/>
      <c r="I472" s="61"/>
      <c r="J472" s="86"/>
      <c r="K472" s="61"/>
      <c r="L472" s="61"/>
      <c r="M472" s="86"/>
      <c r="N472" s="61"/>
      <c r="O472" s="61"/>
      <c r="P472" s="62"/>
      <c r="Q472" s="61"/>
      <c r="R472" s="61"/>
      <c r="S472" s="61"/>
      <c r="T472" s="61"/>
      <c r="U472" s="61"/>
      <c r="V472" s="61"/>
      <c r="W472" s="61"/>
      <c r="X472" s="61"/>
      <c r="Y472" s="82"/>
      <c r="Z472" s="61"/>
      <c r="AA472" s="61"/>
      <c r="AB472" s="61"/>
      <c r="AC472" s="61"/>
      <c r="AD472" s="61"/>
      <c r="AE472" s="61"/>
      <c r="AF472" s="61"/>
      <c r="AG472" s="61"/>
      <c r="AH472" s="61"/>
      <c r="AI472" s="61"/>
      <c r="AJ472" s="61"/>
      <c r="AK472" s="61"/>
      <c r="AL472" s="61"/>
      <c r="AM472" s="59"/>
    </row>
    <row r="473" spans="1:39">
      <c r="A473" s="60"/>
      <c r="B473" s="84"/>
      <c r="C473" s="61"/>
      <c r="D473" s="62"/>
      <c r="E473" s="61"/>
      <c r="F473" s="61"/>
      <c r="G473" s="61"/>
      <c r="H473" s="61"/>
      <c r="I473" s="61"/>
      <c r="J473" s="86"/>
      <c r="K473" s="61"/>
      <c r="L473" s="61"/>
      <c r="M473" s="86"/>
      <c r="N473" s="61"/>
      <c r="O473" s="61"/>
      <c r="P473" s="62"/>
      <c r="Q473" s="61"/>
      <c r="R473" s="61"/>
      <c r="S473" s="61"/>
      <c r="T473" s="61"/>
      <c r="U473" s="61"/>
      <c r="V473" s="61"/>
      <c r="W473" s="61"/>
      <c r="X473" s="61"/>
      <c r="Y473" s="82"/>
      <c r="Z473" s="61"/>
      <c r="AA473" s="61"/>
      <c r="AB473" s="61"/>
      <c r="AC473" s="61"/>
      <c r="AD473" s="61"/>
      <c r="AE473" s="61"/>
      <c r="AF473" s="61"/>
      <c r="AG473" s="61"/>
      <c r="AH473" s="61"/>
      <c r="AI473" s="61"/>
      <c r="AJ473" s="61"/>
      <c r="AK473" s="61"/>
      <c r="AL473" s="61"/>
      <c r="AM473" s="59"/>
    </row>
    <row r="474" spans="1:39">
      <c r="A474" s="60"/>
      <c r="B474" s="84"/>
      <c r="C474" s="61"/>
      <c r="D474" s="62"/>
      <c r="E474" s="61"/>
      <c r="F474" s="61"/>
      <c r="G474" s="61"/>
      <c r="H474" s="61"/>
      <c r="I474" s="61"/>
      <c r="J474" s="86"/>
      <c r="K474" s="61"/>
      <c r="L474" s="61"/>
      <c r="M474" s="86"/>
      <c r="N474" s="61"/>
      <c r="O474" s="61"/>
      <c r="P474" s="62"/>
      <c r="Q474" s="61"/>
      <c r="R474" s="61"/>
      <c r="S474" s="61"/>
      <c r="T474" s="61"/>
      <c r="U474" s="61"/>
      <c r="V474" s="61"/>
      <c r="W474" s="61"/>
      <c r="X474" s="61"/>
      <c r="Y474" s="82"/>
      <c r="Z474" s="61"/>
      <c r="AA474" s="61"/>
      <c r="AB474" s="61"/>
      <c r="AC474" s="61"/>
      <c r="AD474" s="61"/>
      <c r="AE474" s="61"/>
      <c r="AF474" s="61"/>
      <c r="AG474" s="61"/>
      <c r="AH474" s="61"/>
      <c r="AI474" s="61"/>
      <c r="AJ474" s="61"/>
      <c r="AK474" s="61"/>
      <c r="AL474" s="61"/>
      <c r="AM474" s="59"/>
    </row>
    <row r="475" spans="1:39">
      <c r="A475" s="60"/>
      <c r="B475" s="84"/>
      <c r="C475" s="61"/>
      <c r="D475" s="62"/>
      <c r="E475" s="61"/>
      <c r="F475" s="61"/>
      <c r="G475" s="61"/>
      <c r="H475" s="61"/>
      <c r="I475" s="61"/>
      <c r="J475" s="86"/>
      <c r="K475" s="61"/>
      <c r="L475" s="61"/>
      <c r="M475" s="86"/>
      <c r="N475" s="61"/>
      <c r="O475" s="61"/>
      <c r="P475" s="62"/>
      <c r="Q475" s="61"/>
      <c r="R475" s="61"/>
      <c r="S475" s="61"/>
      <c r="T475" s="61"/>
      <c r="U475" s="61"/>
      <c r="V475" s="61"/>
      <c r="W475" s="61"/>
      <c r="X475" s="61"/>
      <c r="Y475" s="82"/>
      <c r="Z475" s="61"/>
      <c r="AA475" s="61"/>
      <c r="AB475" s="61"/>
      <c r="AC475" s="61"/>
      <c r="AD475" s="61"/>
      <c r="AE475" s="61"/>
      <c r="AF475" s="61"/>
      <c r="AG475" s="61"/>
      <c r="AH475" s="61"/>
      <c r="AI475" s="61"/>
      <c r="AJ475" s="61"/>
      <c r="AK475" s="61"/>
      <c r="AL475" s="61"/>
      <c r="AM475" s="59"/>
    </row>
    <row r="476" spans="1:39">
      <c r="A476" s="60"/>
      <c r="B476" s="84"/>
      <c r="C476" s="61"/>
      <c r="D476" s="62"/>
      <c r="E476" s="61"/>
      <c r="F476" s="61"/>
      <c r="G476" s="61"/>
      <c r="H476" s="61"/>
      <c r="I476" s="61"/>
      <c r="J476" s="86"/>
      <c r="K476" s="61"/>
      <c r="L476" s="61"/>
      <c r="M476" s="86"/>
      <c r="N476" s="61"/>
      <c r="O476" s="61"/>
      <c r="P476" s="62"/>
      <c r="Q476" s="61"/>
      <c r="R476" s="61"/>
      <c r="S476" s="61"/>
      <c r="T476" s="61"/>
      <c r="U476" s="61"/>
      <c r="V476" s="61"/>
      <c r="W476" s="61"/>
      <c r="X476" s="61"/>
      <c r="Y476" s="82"/>
      <c r="Z476" s="61"/>
      <c r="AA476" s="61"/>
      <c r="AB476" s="61"/>
      <c r="AC476" s="61"/>
      <c r="AD476" s="61"/>
      <c r="AE476" s="61"/>
      <c r="AF476" s="61"/>
      <c r="AG476" s="61"/>
      <c r="AH476" s="61"/>
      <c r="AI476" s="61"/>
      <c r="AJ476" s="61"/>
      <c r="AK476" s="61"/>
      <c r="AL476" s="61"/>
      <c r="AM476" s="59"/>
    </row>
    <row r="477" spans="1:39">
      <c r="A477" s="60"/>
      <c r="B477" s="84"/>
      <c r="C477" s="61"/>
      <c r="D477" s="62"/>
      <c r="E477" s="61"/>
      <c r="F477" s="61"/>
      <c r="G477" s="61"/>
      <c r="H477" s="61"/>
      <c r="I477" s="61"/>
      <c r="J477" s="86"/>
      <c r="K477" s="61"/>
      <c r="L477" s="61"/>
      <c r="M477" s="86"/>
      <c r="N477" s="61"/>
      <c r="O477" s="61"/>
      <c r="P477" s="62"/>
      <c r="Q477" s="61"/>
      <c r="R477" s="61"/>
      <c r="S477" s="61"/>
      <c r="T477" s="61"/>
      <c r="U477" s="61"/>
      <c r="V477" s="61"/>
      <c r="W477" s="61"/>
      <c r="X477" s="61"/>
      <c r="Y477" s="82"/>
      <c r="Z477" s="61"/>
      <c r="AA477" s="61"/>
      <c r="AB477" s="61"/>
      <c r="AC477" s="61"/>
      <c r="AD477" s="61"/>
      <c r="AE477" s="61"/>
      <c r="AF477" s="61"/>
      <c r="AG477" s="61"/>
      <c r="AH477" s="61"/>
      <c r="AI477" s="61"/>
      <c r="AJ477" s="61"/>
      <c r="AK477" s="61"/>
      <c r="AL477" s="61"/>
      <c r="AM477" s="59"/>
    </row>
    <row r="478" spans="1:39">
      <c r="A478" s="60"/>
      <c r="B478" s="84"/>
      <c r="C478" s="61"/>
      <c r="D478" s="62"/>
      <c r="E478" s="61"/>
      <c r="F478" s="61"/>
      <c r="G478" s="61"/>
      <c r="H478" s="61"/>
      <c r="I478" s="61"/>
      <c r="J478" s="86"/>
      <c r="K478" s="61"/>
      <c r="L478" s="61"/>
      <c r="M478" s="86"/>
      <c r="N478" s="61"/>
      <c r="O478" s="61"/>
      <c r="P478" s="62"/>
      <c r="Q478" s="61"/>
      <c r="R478" s="61"/>
      <c r="S478" s="61"/>
      <c r="T478" s="61"/>
      <c r="U478" s="61"/>
      <c r="V478" s="61"/>
      <c r="W478" s="61"/>
      <c r="X478" s="61"/>
      <c r="Y478" s="82"/>
      <c r="Z478" s="61"/>
      <c r="AA478" s="61"/>
      <c r="AB478" s="61"/>
      <c r="AC478" s="61"/>
      <c r="AD478" s="61"/>
      <c r="AE478" s="61"/>
      <c r="AF478" s="61"/>
      <c r="AG478" s="61"/>
      <c r="AH478" s="61"/>
      <c r="AI478" s="61"/>
      <c r="AJ478" s="61"/>
      <c r="AK478" s="61"/>
      <c r="AL478" s="61"/>
      <c r="AM478" s="59"/>
    </row>
    <row r="479" spans="1:39">
      <c r="A479" s="60"/>
      <c r="B479" s="84"/>
      <c r="C479" s="61"/>
      <c r="D479" s="62"/>
      <c r="E479" s="61"/>
      <c r="F479" s="61"/>
      <c r="G479" s="61"/>
      <c r="H479" s="61"/>
      <c r="I479" s="61"/>
      <c r="J479" s="86"/>
      <c r="K479" s="61"/>
      <c r="L479" s="61"/>
      <c r="M479" s="86"/>
      <c r="N479" s="61"/>
      <c r="O479" s="61"/>
      <c r="P479" s="62"/>
      <c r="Q479" s="61"/>
      <c r="R479" s="61"/>
      <c r="S479" s="61"/>
      <c r="T479" s="61"/>
      <c r="U479" s="61"/>
      <c r="V479" s="61"/>
      <c r="W479" s="61"/>
      <c r="X479" s="61"/>
      <c r="Y479" s="82"/>
      <c r="Z479" s="61"/>
      <c r="AA479" s="61"/>
      <c r="AB479" s="61"/>
      <c r="AC479" s="61"/>
      <c r="AD479" s="61"/>
      <c r="AE479" s="61"/>
      <c r="AF479" s="61"/>
      <c r="AG479" s="61"/>
      <c r="AH479" s="61"/>
      <c r="AI479" s="61"/>
      <c r="AJ479" s="61"/>
      <c r="AK479" s="61"/>
      <c r="AL479" s="61"/>
      <c r="AM479" s="59"/>
    </row>
    <row r="480" spans="1:39">
      <c r="A480" s="60"/>
      <c r="B480" s="84"/>
      <c r="C480" s="61"/>
      <c r="D480" s="62"/>
      <c r="E480" s="61"/>
      <c r="F480" s="61"/>
      <c r="G480" s="61"/>
      <c r="H480" s="61"/>
      <c r="I480" s="61"/>
      <c r="J480" s="86"/>
      <c r="K480" s="61"/>
      <c r="L480" s="61"/>
      <c r="M480" s="86"/>
      <c r="N480" s="61"/>
      <c r="O480" s="61"/>
      <c r="P480" s="62"/>
      <c r="Q480" s="61"/>
      <c r="R480" s="61"/>
      <c r="S480" s="61"/>
      <c r="T480" s="61"/>
      <c r="U480" s="61"/>
      <c r="V480" s="61"/>
      <c r="W480" s="61"/>
      <c r="X480" s="61"/>
      <c r="Y480" s="82"/>
      <c r="Z480" s="61"/>
      <c r="AA480" s="61"/>
      <c r="AB480" s="61"/>
      <c r="AC480" s="61"/>
      <c r="AD480" s="61"/>
      <c r="AE480" s="61"/>
      <c r="AF480" s="61"/>
      <c r="AG480" s="61"/>
      <c r="AH480" s="61"/>
      <c r="AI480" s="61"/>
      <c r="AJ480" s="61"/>
      <c r="AK480" s="61"/>
      <c r="AL480" s="61"/>
      <c r="AM480" s="59"/>
    </row>
    <row r="481" spans="1:39">
      <c r="A481" s="60"/>
      <c r="B481" s="84"/>
      <c r="C481" s="61"/>
      <c r="D481" s="62"/>
      <c r="E481" s="61"/>
      <c r="F481" s="61"/>
      <c r="G481" s="61"/>
      <c r="H481" s="61"/>
      <c r="I481" s="61"/>
      <c r="J481" s="86"/>
      <c r="K481" s="61"/>
      <c r="L481" s="61"/>
      <c r="M481" s="86"/>
      <c r="N481" s="61"/>
      <c r="O481" s="61"/>
      <c r="P481" s="62"/>
      <c r="Q481" s="61"/>
      <c r="R481" s="61"/>
      <c r="S481" s="61"/>
      <c r="T481" s="61"/>
      <c r="U481" s="61"/>
      <c r="V481" s="61"/>
      <c r="W481" s="61"/>
      <c r="X481" s="61"/>
      <c r="Y481" s="82"/>
      <c r="Z481" s="61"/>
      <c r="AA481" s="61"/>
      <c r="AB481" s="61"/>
      <c r="AC481" s="61"/>
      <c r="AD481" s="61"/>
      <c r="AE481" s="61"/>
      <c r="AF481" s="61"/>
      <c r="AG481" s="61"/>
      <c r="AH481" s="61"/>
      <c r="AI481" s="61"/>
      <c r="AJ481" s="61"/>
      <c r="AK481" s="61"/>
      <c r="AL481" s="61"/>
      <c r="AM481" s="59"/>
    </row>
    <row r="482" spans="1:39">
      <c r="A482" s="60"/>
      <c r="B482" s="84"/>
      <c r="C482" s="61"/>
      <c r="D482" s="62"/>
      <c r="E482" s="61"/>
      <c r="F482" s="61"/>
      <c r="G482" s="61"/>
      <c r="H482" s="61"/>
      <c r="I482" s="61"/>
      <c r="J482" s="86"/>
      <c r="K482" s="61"/>
      <c r="L482" s="61"/>
      <c r="M482" s="86"/>
      <c r="N482" s="61"/>
      <c r="O482" s="61"/>
      <c r="P482" s="62"/>
      <c r="Q482" s="61"/>
      <c r="R482" s="61"/>
      <c r="S482" s="61"/>
      <c r="T482" s="61"/>
      <c r="U482" s="61"/>
      <c r="V482" s="61"/>
      <c r="W482" s="61"/>
      <c r="X482" s="61"/>
      <c r="Y482" s="82"/>
      <c r="Z482" s="61"/>
      <c r="AA482" s="61"/>
      <c r="AB482" s="61"/>
      <c r="AC482" s="61"/>
      <c r="AD482" s="61"/>
      <c r="AE482" s="61"/>
      <c r="AF482" s="61"/>
      <c r="AG482" s="61"/>
      <c r="AH482" s="61"/>
      <c r="AI482" s="61"/>
      <c r="AJ482" s="61"/>
      <c r="AK482" s="61"/>
      <c r="AL482" s="61"/>
      <c r="AM482" s="59"/>
    </row>
    <row r="483" spans="1:39">
      <c r="A483" s="60"/>
      <c r="B483" s="84"/>
      <c r="C483" s="61"/>
      <c r="D483" s="62"/>
      <c r="E483" s="61"/>
      <c r="F483" s="61"/>
      <c r="G483" s="61"/>
      <c r="H483" s="61"/>
      <c r="I483" s="61"/>
      <c r="J483" s="86"/>
      <c r="K483" s="61"/>
      <c r="L483" s="61"/>
      <c r="M483" s="86"/>
      <c r="N483" s="61"/>
      <c r="O483" s="61"/>
      <c r="P483" s="62"/>
      <c r="Q483" s="61"/>
      <c r="R483" s="61"/>
      <c r="S483" s="61"/>
      <c r="T483" s="61"/>
      <c r="U483" s="61"/>
      <c r="V483" s="61"/>
      <c r="W483" s="61"/>
      <c r="X483" s="61"/>
      <c r="Y483" s="82"/>
      <c r="Z483" s="61"/>
      <c r="AA483" s="61"/>
      <c r="AB483" s="61"/>
      <c r="AC483" s="61"/>
      <c r="AD483" s="61"/>
      <c r="AE483" s="61"/>
      <c r="AF483" s="61"/>
      <c r="AG483" s="61"/>
      <c r="AH483" s="61"/>
      <c r="AI483" s="61"/>
      <c r="AJ483" s="61"/>
      <c r="AK483" s="61"/>
      <c r="AL483" s="61"/>
      <c r="AM483" s="59"/>
    </row>
    <row r="484" spans="1:39">
      <c r="A484" s="60"/>
      <c r="B484" s="84"/>
      <c r="C484" s="61"/>
      <c r="D484" s="62"/>
      <c r="E484" s="61"/>
      <c r="F484" s="61"/>
      <c r="G484" s="61"/>
      <c r="H484" s="61"/>
      <c r="I484" s="61"/>
      <c r="J484" s="86"/>
      <c r="K484" s="61"/>
      <c r="L484" s="61"/>
      <c r="M484" s="86"/>
      <c r="N484" s="61"/>
      <c r="O484" s="61"/>
      <c r="P484" s="62"/>
      <c r="Q484" s="61"/>
      <c r="R484" s="61"/>
      <c r="S484" s="61"/>
      <c r="T484" s="61"/>
      <c r="U484" s="61"/>
      <c r="V484" s="61"/>
      <c r="W484" s="61"/>
      <c r="X484" s="61"/>
      <c r="Y484" s="82"/>
      <c r="Z484" s="61"/>
      <c r="AA484" s="61"/>
      <c r="AB484" s="61"/>
      <c r="AC484" s="61"/>
      <c r="AD484" s="61"/>
      <c r="AE484" s="61"/>
      <c r="AF484" s="61"/>
      <c r="AG484" s="61"/>
      <c r="AH484" s="61"/>
      <c r="AI484" s="61"/>
      <c r="AJ484" s="61"/>
      <c r="AK484" s="61"/>
      <c r="AL484" s="61"/>
      <c r="AM484" s="59"/>
    </row>
    <row r="485" spans="1:39">
      <c r="A485" s="60"/>
      <c r="B485" s="84"/>
      <c r="C485" s="61"/>
      <c r="D485" s="62"/>
      <c r="E485" s="61"/>
      <c r="F485" s="61"/>
      <c r="G485" s="61"/>
      <c r="H485" s="61"/>
      <c r="I485" s="61"/>
      <c r="J485" s="86"/>
      <c r="K485" s="61"/>
      <c r="L485" s="61"/>
      <c r="M485" s="86"/>
      <c r="N485" s="61"/>
      <c r="O485" s="61"/>
      <c r="P485" s="62"/>
      <c r="Q485" s="61"/>
      <c r="R485" s="61"/>
      <c r="S485" s="61"/>
      <c r="T485" s="61"/>
      <c r="U485" s="61"/>
      <c r="V485" s="61"/>
      <c r="W485" s="61"/>
      <c r="X485" s="61"/>
      <c r="Y485" s="82"/>
      <c r="Z485" s="61"/>
      <c r="AA485" s="61"/>
      <c r="AB485" s="61"/>
      <c r="AC485" s="61"/>
      <c r="AD485" s="61"/>
      <c r="AE485" s="61"/>
      <c r="AF485" s="61"/>
      <c r="AG485" s="61"/>
      <c r="AH485" s="61"/>
      <c r="AI485" s="61"/>
      <c r="AJ485" s="61"/>
      <c r="AK485" s="61"/>
      <c r="AL485" s="61"/>
      <c r="AM485" s="59"/>
    </row>
    <row r="486" spans="1:39">
      <c r="A486" s="60"/>
      <c r="B486" s="84"/>
      <c r="C486" s="61"/>
      <c r="D486" s="62"/>
      <c r="E486" s="61"/>
      <c r="F486" s="61"/>
      <c r="G486" s="61"/>
      <c r="H486" s="61"/>
      <c r="I486" s="61"/>
      <c r="J486" s="86"/>
      <c r="K486" s="61"/>
      <c r="L486" s="61"/>
      <c r="M486" s="86"/>
      <c r="N486" s="61"/>
      <c r="O486" s="61"/>
      <c r="P486" s="62"/>
      <c r="Q486" s="61"/>
      <c r="R486" s="61"/>
      <c r="S486" s="61"/>
      <c r="T486" s="61"/>
      <c r="U486" s="61"/>
      <c r="V486" s="61"/>
      <c r="W486" s="61"/>
      <c r="X486" s="61"/>
      <c r="Y486" s="82"/>
      <c r="Z486" s="61"/>
      <c r="AA486" s="61"/>
      <c r="AB486" s="61"/>
      <c r="AC486" s="61"/>
      <c r="AD486" s="61"/>
      <c r="AE486" s="61"/>
      <c r="AF486" s="61"/>
      <c r="AG486" s="61"/>
      <c r="AH486" s="61"/>
      <c r="AI486" s="61"/>
      <c r="AJ486" s="61"/>
      <c r="AK486" s="61"/>
      <c r="AL486" s="61"/>
      <c r="AM486" s="59"/>
    </row>
    <row r="487" spans="1:39">
      <c r="A487" s="60"/>
      <c r="B487" s="84"/>
      <c r="C487" s="61"/>
      <c r="D487" s="62"/>
      <c r="E487" s="61"/>
      <c r="F487" s="61"/>
      <c r="G487" s="61"/>
      <c r="H487" s="61"/>
      <c r="I487" s="61"/>
      <c r="J487" s="86"/>
      <c r="K487" s="61"/>
      <c r="L487" s="61"/>
      <c r="M487" s="86"/>
      <c r="N487" s="61"/>
      <c r="O487" s="61"/>
      <c r="P487" s="62"/>
      <c r="Q487" s="61"/>
      <c r="R487" s="61"/>
      <c r="S487" s="61"/>
      <c r="T487" s="61"/>
      <c r="U487" s="61"/>
      <c r="V487" s="61"/>
      <c r="W487" s="61"/>
      <c r="X487" s="61"/>
      <c r="Y487" s="82"/>
      <c r="Z487" s="61"/>
      <c r="AA487" s="61"/>
      <c r="AB487" s="61"/>
      <c r="AC487" s="61"/>
      <c r="AD487" s="61"/>
      <c r="AE487" s="61"/>
      <c r="AF487" s="61"/>
      <c r="AG487" s="61"/>
      <c r="AH487" s="61"/>
      <c r="AI487" s="61"/>
      <c r="AJ487" s="61"/>
      <c r="AK487" s="61"/>
      <c r="AL487" s="61"/>
      <c r="AM487" s="59"/>
    </row>
    <row r="488" spans="1:39">
      <c r="A488" s="60"/>
      <c r="B488" s="84"/>
      <c r="C488" s="61"/>
      <c r="D488" s="62"/>
      <c r="E488" s="61"/>
      <c r="F488" s="61"/>
      <c r="G488" s="61"/>
      <c r="H488" s="61"/>
      <c r="I488" s="61"/>
      <c r="J488" s="86"/>
      <c r="K488" s="61"/>
      <c r="L488" s="61"/>
      <c r="M488" s="86"/>
      <c r="N488" s="61"/>
      <c r="O488" s="61"/>
      <c r="P488" s="62"/>
      <c r="Q488" s="61"/>
      <c r="R488" s="61"/>
      <c r="S488" s="61"/>
      <c r="T488" s="61"/>
      <c r="U488" s="61"/>
      <c r="V488" s="61"/>
      <c r="W488" s="61"/>
      <c r="X488" s="61"/>
      <c r="Y488" s="82"/>
      <c r="Z488" s="61"/>
      <c r="AA488" s="61"/>
      <c r="AB488" s="61"/>
      <c r="AC488" s="61"/>
      <c r="AD488" s="61"/>
      <c r="AE488" s="61"/>
      <c r="AF488" s="61"/>
      <c r="AG488" s="61"/>
      <c r="AH488" s="61"/>
      <c r="AI488" s="61"/>
      <c r="AJ488" s="61"/>
      <c r="AK488" s="61"/>
      <c r="AL488" s="61"/>
      <c r="AM488" s="59"/>
    </row>
    <row r="489" spans="1:39">
      <c r="A489" s="60"/>
      <c r="B489" s="84"/>
      <c r="C489" s="61"/>
      <c r="D489" s="62"/>
      <c r="E489" s="61"/>
      <c r="F489" s="61"/>
      <c r="G489" s="61"/>
      <c r="H489" s="61"/>
      <c r="I489" s="61"/>
      <c r="J489" s="86"/>
      <c r="K489" s="61"/>
      <c r="L489" s="61"/>
      <c r="M489" s="86"/>
      <c r="N489" s="61"/>
      <c r="O489" s="61"/>
      <c r="P489" s="62"/>
      <c r="Q489" s="61"/>
      <c r="R489" s="61"/>
      <c r="S489" s="61"/>
      <c r="T489" s="61"/>
      <c r="U489" s="61"/>
      <c r="V489" s="61"/>
      <c r="W489" s="61"/>
      <c r="X489" s="61"/>
      <c r="Y489" s="82"/>
      <c r="Z489" s="61"/>
      <c r="AA489" s="61"/>
      <c r="AB489" s="61"/>
      <c r="AC489" s="61"/>
      <c r="AD489" s="61"/>
      <c r="AE489" s="61"/>
      <c r="AF489" s="61"/>
      <c r="AG489" s="61"/>
      <c r="AH489" s="61"/>
      <c r="AI489" s="61"/>
      <c r="AJ489" s="61"/>
      <c r="AK489" s="61"/>
      <c r="AL489" s="61"/>
      <c r="AM489" s="59"/>
    </row>
    <row r="490" spans="1:39">
      <c r="A490" s="60"/>
      <c r="B490" s="84"/>
      <c r="C490" s="61"/>
      <c r="D490" s="62"/>
      <c r="E490" s="61"/>
      <c r="F490" s="61"/>
      <c r="G490" s="61"/>
      <c r="H490" s="61"/>
      <c r="I490" s="61"/>
      <c r="J490" s="86"/>
      <c r="K490" s="61"/>
      <c r="L490" s="61"/>
      <c r="M490" s="86"/>
      <c r="N490" s="61"/>
      <c r="O490" s="61"/>
      <c r="P490" s="62"/>
      <c r="Q490" s="61"/>
      <c r="R490" s="61"/>
      <c r="S490" s="61"/>
      <c r="T490" s="61"/>
      <c r="U490" s="61"/>
      <c r="V490" s="61"/>
      <c r="W490" s="61"/>
      <c r="X490" s="61"/>
      <c r="Y490" s="82"/>
      <c r="Z490" s="61"/>
      <c r="AA490" s="61"/>
      <c r="AB490" s="61"/>
      <c r="AC490" s="61"/>
      <c r="AD490" s="61"/>
      <c r="AE490" s="61"/>
      <c r="AF490" s="61"/>
      <c r="AG490" s="61"/>
      <c r="AH490" s="61"/>
      <c r="AI490" s="61"/>
      <c r="AJ490" s="61"/>
      <c r="AK490" s="61"/>
      <c r="AL490" s="61"/>
      <c r="AM490" s="59"/>
    </row>
    <row r="491" spans="1:39">
      <c r="A491" s="60"/>
      <c r="B491" s="84"/>
      <c r="C491" s="61"/>
      <c r="D491" s="62"/>
      <c r="E491" s="61"/>
      <c r="F491" s="61"/>
      <c r="G491" s="61"/>
      <c r="H491" s="61"/>
      <c r="I491" s="61"/>
      <c r="J491" s="86"/>
      <c r="K491" s="61"/>
      <c r="L491" s="61"/>
      <c r="M491" s="86"/>
      <c r="N491" s="61"/>
      <c r="O491" s="61"/>
      <c r="P491" s="62"/>
      <c r="Q491" s="61"/>
      <c r="R491" s="61"/>
      <c r="S491" s="61"/>
      <c r="T491" s="61"/>
      <c r="U491" s="61"/>
      <c r="V491" s="61"/>
      <c r="W491" s="61"/>
      <c r="X491" s="61"/>
      <c r="Y491" s="82"/>
      <c r="Z491" s="61"/>
      <c r="AA491" s="61"/>
      <c r="AB491" s="61"/>
      <c r="AC491" s="61"/>
      <c r="AD491" s="61"/>
      <c r="AE491" s="61"/>
      <c r="AF491" s="61"/>
      <c r="AG491" s="61"/>
      <c r="AH491" s="61"/>
      <c r="AI491" s="61"/>
      <c r="AJ491" s="61"/>
      <c r="AK491" s="61"/>
      <c r="AL491" s="61"/>
      <c r="AM491" s="59"/>
    </row>
    <row r="492" spans="1:39">
      <c r="A492" s="60"/>
      <c r="B492" s="84"/>
      <c r="C492" s="61"/>
      <c r="D492" s="62"/>
      <c r="E492" s="61"/>
      <c r="F492" s="61"/>
      <c r="G492" s="61"/>
      <c r="H492" s="61"/>
      <c r="I492" s="61"/>
      <c r="J492" s="86"/>
      <c r="K492" s="61"/>
      <c r="L492" s="61"/>
      <c r="M492" s="86"/>
      <c r="N492" s="61"/>
      <c r="O492" s="61"/>
      <c r="P492" s="62"/>
      <c r="Q492" s="61"/>
      <c r="R492" s="61"/>
      <c r="S492" s="61"/>
      <c r="T492" s="61"/>
      <c r="U492" s="61"/>
      <c r="V492" s="61"/>
      <c r="W492" s="61"/>
      <c r="X492" s="61"/>
      <c r="Y492" s="82"/>
      <c r="Z492" s="61"/>
      <c r="AA492" s="61"/>
      <c r="AB492" s="61"/>
      <c r="AC492" s="61"/>
      <c r="AD492" s="61"/>
      <c r="AE492" s="61"/>
      <c r="AF492" s="61"/>
      <c r="AG492" s="61"/>
      <c r="AH492" s="61"/>
      <c r="AI492" s="61"/>
      <c r="AJ492" s="61"/>
      <c r="AK492" s="61"/>
      <c r="AL492" s="61"/>
      <c r="AM492" s="59"/>
    </row>
    <row r="493" spans="1:39">
      <c r="A493" s="60"/>
      <c r="B493" s="84"/>
      <c r="C493" s="61"/>
      <c r="D493" s="62"/>
      <c r="E493" s="61"/>
      <c r="F493" s="61"/>
      <c r="G493" s="61"/>
      <c r="H493" s="61"/>
      <c r="I493" s="61"/>
      <c r="J493" s="86"/>
      <c r="K493" s="61"/>
      <c r="L493" s="61"/>
      <c r="M493" s="86"/>
      <c r="N493" s="61"/>
      <c r="O493" s="61"/>
      <c r="P493" s="62"/>
      <c r="Q493" s="61"/>
      <c r="R493" s="61"/>
      <c r="S493" s="61"/>
      <c r="T493" s="61"/>
      <c r="U493" s="61"/>
      <c r="V493" s="61"/>
      <c r="W493" s="61"/>
      <c r="X493" s="61"/>
      <c r="Y493" s="82"/>
      <c r="Z493" s="61"/>
      <c r="AA493" s="61"/>
      <c r="AB493" s="61"/>
      <c r="AC493" s="61"/>
      <c r="AD493" s="61"/>
      <c r="AE493" s="61"/>
      <c r="AF493" s="61"/>
      <c r="AG493" s="61"/>
      <c r="AH493" s="61"/>
      <c r="AI493" s="61"/>
      <c r="AJ493" s="61"/>
      <c r="AK493" s="61"/>
      <c r="AL493" s="61"/>
      <c r="AM493" s="59"/>
    </row>
    <row r="494" spans="1:39">
      <c r="A494" s="60"/>
      <c r="B494" s="84"/>
      <c r="C494" s="61"/>
      <c r="D494" s="62"/>
      <c r="E494" s="61"/>
      <c r="F494" s="61"/>
      <c r="G494" s="61"/>
      <c r="H494" s="61"/>
      <c r="I494" s="61"/>
      <c r="J494" s="86"/>
      <c r="K494" s="61"/>
      <c r="L494" s="61"/>
      <c r="M494" s="86"/>
      <c r="N494" s="61"/>
      <c r="O494" s="61"/>
      <c r="P494" s="62"/>
      <c r="Q494" s="61"/>
      <c r="R494" s="61"/>
      <c r="S494" s="61"/>
      <c r="T494" s="61"/>
      <c r="U494" s="61"/>
      <c r="V494" s="61"/>
      <c r="W494" s="61"/>
      <c r="X494" s="61"/>
      <c r="Y494" s="82"/>
      <c r="Z494" s="61"/>
      <c r="AA494" s="61"/>
      <c r="AB494" s="61"/>
      <c r="AC494" s="61"/>
      <c r="AD494" s="61"/>
      <c r="AE494" s="61"/>
      <c r="AF494" s="61"/>
      <c r="AG494" s="61"/>
      <c r="AH494" s="61"/>
      <c r="AI494" s="61"/>
      <c r="AJ494" s="61"/>
      <c r="AK494" s="61"/>
      <c r="AL494" s="61"/>
      <c r="AM494" s="59"/>
    </row>
    <row r="495" spans="1:39">
      <c r="A495" s="60"/>
      <c r="B495" s="84"/>
      <c r="C495" s="61"/>
      <c r="D495" s="62"/>
      <c r="E495" s="61"/>
      <c r="F495" s="61"/>
      <c r="G495" s="61"/>
      <c r="H495" s="61"/>
      <c r="I495" s="61"/>
      <c r="J495" s="86"/>
      <c r="K495" s="61"/>
      <c r="L495" s="61"/>
      <c r="M495" s="86"/>
      <c r="N495" s="61"/>
      <c r="O495" s="61"/>
      <c r="P495" s="62"/>
      <c r="Q495" s="61"/>
      <c r="R495" s="61"/>
      <c r="S495" s="61"/>
      <c r="T495" s="61"/>
      <c r="U495" s="61"/>
      <c r="V495" s="61"/>
      <c r="W495" s="61"/>
      <c r="X495" s="61"/>
      <c r="Y495" s="82"/>
      <c r="Z495" s="61"/>
      <c r="AA495" s="61"/>
      <c r="AB495" s="61"/>
      <c r="AC495" s="61"/>
      <c r="AD495" s="61"/>
      <c r="AE495" s="61"/>
      <c r="AF495" s="61"/>
      <c r="AG495" s="61"/>
      <c r="AH495" s="61"/>
      <c r="AI495" s="61"/>
      <c r="AJ495" s="61"/>
      <c r="AK495" s="61"/>
      <c r="AL495" s="61"/>
      <c r="AM495" s="59"/>
    </row>
    <row r="496" spans="1:39">
      <c r="A496" s="60"/>
      <c r="B496" s="84"/>
      <c r="C496" s="61"/>
      <c r="D496" s="62"/>
      <c r="E496" s="61"/>
      <c r="F496" s="61"/>
      <c r="G496" s="61"/>
      <c r="H496" s="61"/>
      <c r="I496" s="61"/>
      <c r="J496" s="86"/>
      <c r="K496" s="61"/>
      <c r="L496" s="61"/>
      <c r="M496" s="86"/>
      <c r="N496" s="61"/>
      <c r="O496" s="61"/>
      <c r="P496" s="62"/>
      <c r="Q496" s="61"/>
      <c r="R496" s="61"/>
      <c r="S496" s="61"/>
      <c r="T496" s="61"/>
      <c r="U496" s="61"/>
      <c r="V496" s="61"/>
      <c r="W496" s="61"/>
      <c r="X496" s="61"/>
      <c r="Y496" s="82"/>
      <c r="Z496" s="61"/>
      <c r="AA496" s="61"/>
      <c r="AB496" s="61"/>
      <c r="AC496" s="61"/>
      <c r="AD496" s="61"/>
      <c r="AE496" s="61"/>
      <c r="AF496" s="61"/>
      <c r="AG496" s="61"/>
      <c r="AH496" s="61"/>
      <c r="AI496" s="61"/>
      <c r="AJ496" s="61"/>
      <c r="AK496" s="61"/>
      <c r="AL496" s="61"/>
      <c r="AM496" s="59"/>
    </row>
    <row r="497" spans="1:39">
      <c r="A497" s="60"/>
      <c r="B497" s="84"/>
      <c r="C497" s="61"/>
      <c r="D497" s="62"/>
      <c r="E497" s="61"/>
      <c r="F497" s="61"/>
      <c r="G497" s="61"/>
      <c r="H497" s="61"/>
      <c r="I497" s="61"/>
      <c r="J497" s="86"/>
      <c r="K497" s="61"/>
      <c r="L497" s="61"/>
      <c r="M497" s="86"/>
      <c r="N497" s="61"/>
      <c r="O497" s="61"/>
      <c r="P497" s="62"/>
      <c r="Q497" s="61"/>
      <c r="R497" s="61"/>
      <c r="S497" s="61"/>
      <c r="T497" s="61"/>
      <c r="U497" s="61"/>
      <c r="V497" s="61"/>
      <c r="W497" s="61"/>
      <c r="X497" s="61"/>
      <c r="Y497" s="82"/>
      <c r="Z497" s="61"/>
      <c r="AA497" s="61"/>
      <c r="AB497" s="61"/>
      <c r="AC497" s="61"/>
      <c r="AD497" s="61"/>
      <c r="AE497" s="61"/>
      <c r="AF497" s="61"/>
      <c r="AG497" s="61"/>
      <c r="AH497" s="61"/>
      <c r="AI497" s="61"/>
      <c r="AJ497" s="61"/>
      <c r="AK497" s="61"/>
      <c r="AL497" s="61"/>
      <c r="AM497" s="59"/>
    </row>
    <row r="498" spans="1:39">
      <c r="A498" s="60"/>
      <c r="B498" s="84"/>
      <c r="C498" s="61"/>
      <c r="D498" s="62"/>
      <c r="E498" s="61"/>
      <c r="F498" s="61"/>
      <c r="G498" s="61"/>
      <c r="H498" s="61"/>
      <c r="I498" s="61"/>
      <c r="J498" s="86"/>
      <c r="K498" s="61"/>
      <c r="L498" s="61"/>
      <c r="M498" s="86"/>
      <c r="N498" s="61"/>
      <c r="O498" s="61"/>
      <c r="P498" s="62"/>
      <c r="Q498" s="61"/>
      <c r="R498" s="61"/>
      <c r="S498" s="61"/>
      <c r="T498" s="61"/>
      <c r="U498" s="61"/>
      <c r="V498" s="61"/>
      <c r="W498" s="61"/>
      <c r="X498" s="61"/>
      <c r="Y498" s="82"/>
      <c r="Z498" s="61"/>
      <c r="AA498" s="61"/>
      <c r="AB498" s="61"/>
      <c r="AC498" s="61"/>
      <c r="AD498" s="61"/>
      <c r="AE498" s="61"/>
      <c r="AF498" s="61"/>
      <c r="AG498" s="61"/>
      <c r="AH498" s="61"/>
      <c r="AI498" s="61"/>
      <c r="AJ498" s="61"/>
      <c r="AK498" s="61"/>
      <c r="AL498" s="61"/>
      <c r="AM498" s="59"/>
    </row>
    <row r="499" spans="1:39">
      <c r="A499" s="60"/>
      <c r="B499" s="84"/>
      <c r="C499" s="61"/>
      <c r="D499" s="62"/>
      <c r="E499" s="61"/>
      <c r="F499" s="61"/>
      <c r="G499" s="61"/>
      <c r="H499" s="61"/>
      <c r="I499" s="61"/>
      <c r="J499" s="86"/>
      <c r="K499" s="61"/>
      <c r="L499" s="61"/>
      <c r="M499" s="86"/>
      <c r="N499" s="61"/>
      <c r="O499" s="61"/>
      <c r="P499" s="62"/>
      <c r="Q499" s="61"/>
      <c r="R499" s="61"/>
      <c r="S499" s="61"/>
      <c r="T499" s="61"/>
      <c r="U499" s="61"/>
      <c r="V499" s="61"/>
      <c r="W499" s="61"/>
      <c r="X499" s="61"/>
      <c r="Y499" s="82"/>
      <c r="Z499" s="61"/>
      <c r="AA499" s="61"/>
      <c r="AB499" s="61"/>
      <c r="AC499" s="61"/>
      <c r="AD499" s="61"/>
      <c r="AE499" s="61"/>
      <c r="AF499" s="61"/>
      <c r="AG499" s="61"/>
      <c r="AH499" s="61"/>
      <c r="AI499" s="61"/>
      <c r="AJ499" s="61"/>
      <c r="AK499" s="61"/>
      <c r="AL499" s="61"/>
      <c r="AM499" s="59"/>
    </row>
    <row r="500" spans="1:39">
      <c r="A500" s="60"/>
      <c r="B500" s="84"/>
      <c r="C500" s="61"/>
      <c r="D500" s="62"/>
      <c r="E500" s="61"/>
      <c r="F500" s="61"/>
      <c r="G500" s="61"/>
      <c r="H500" s="61"/>
      <c r="I500" s="61"/>
      <c r="J500" s="86"/>
      <c r="K500" s="61"/>
      <c r="L500" s="61"/>
      <c r="M500" s="86"/>
      <c r="N500" s="61"/>
      <c r="O500" s="61"/>
      <c r="P500" s="62"/>
      <c r="Q500" s="61"/>
      <c r="R500" s="61"/>
      <c r="S500" s="61"/>
      <c r="T500" s="61"/>
      <c r="U500" s="61"/>
      <c r="V500" s="61"/>
      <c r="W500" s="61"/>
      <c r="X500" s="61"/>
      <c r="Y500" s="82"/>
      <c r="Z500" s="61"/>
      <c r="AA500" s="61"/>
      <c r="AB500" s="61"/>
      <c r="AC500" s="61"/>
      <c r="AD500" s="61"/>
      <c r="AE500" s="61"/>
      <c r="AF500" s="61"/>
      <c r="AG500" s="61"/>
      <c r="AH500" s="61"/>
      <c r="AI500" s="61"/>
      <c r="AJ500" s="61"/>
      <c r="AK500" s="61"/>
      <c r="AL500" s="61"/>
      <c r="AM500" s="59"/>
    </row>
    <row r="501" spans="1:39">
      <c r="A501" s="60"/>
      <c r="B501" s="84"/>
      <c r="C501" s="61"/>
      <c r="D501" s="62"/>
      <c r="E501" s="61"/>
      <c r="F501" s="61"/>
      <c r="G501" s="61"/>
      <c r="H501" s="61"/>
      <c r="I501" s="61"/>
      <c r="J501" s="86"/>
      <c r="K501" s="61"/>
      <c r="L501" s="61"/>
      <c r="M501" s="86"/>
      <c r="N501" s="61"/>
      <c r="O501" s="61"/>
      <c r="P501" s="62"/>
      <c r="Q501" s="61"/>
      <c r="R501" s="61"/>
      <c r="S501" s="61"/>
      <c r="T501" s="61"/>
      <c r="U501" s="61"/>
      <c r="V501" s="61"/>
      <c r="W501" s="61"/>
      <c r="X501" s="61"/>
      <c r="Y501" s="82"/>
      <c r="Z501" s="61"/>
      <c r="AA501" s="61"/>
      <c r="AB501" s="61"/>
      <c r="AC501" s="61"/>
      <c r="AD501" s="61"/>
      <c r="AE501" s="61"/>
      <c r="AF501" s="61"/>
      <c r="AG501" s="61"/>
      <c r="AH501" s="61"/>
      <c r="AI501" s="61"/>
      <c r="AJ501" s="61"/>
      <c r="AK501" s="61"/>
      <c r="AL501" s="61"/>
      <c r="AM501" s="59"/>
    </row>
    <row r="502" spans="1:39">
      <c r="A502" s="60"/>
      <c r="B502" s="84"/>
      <c r="C502" s="61"/>
      <c r="D502" s="62"/>
      <c r="E502" s="61"/>
      <c r="F502" s="61"/>
      <c r="G502" s="61"/>
      <c r="H502" s="61"/>
      <c r="I502" s="61"/>
      <c r="J502" s="86"/>
      <c r="K502" s="61"/>
      <c r="L502" s="61"/>
      <c r="M502" s="86"/>
      <c r="N502" s="61"/>
      <c r="O502" s="61"/>
      <c r="P502" s="62"/>
      <c r="Q502" s="61"/>
      <c r="R502" s="61"/>
      <c r="S502" s="61"/>
      <c r="T502" s="61"/>
      <c r="U502" s="61"/>
      <c r="V502" s="61"/>
      <c r="W502" s="61"/>
      <c r="X502" s="61"/>
      <c r="Y502" s="82"/>
      <c r="Z502" s="61"/>
      <c r="AA502" s="61"/>
      <c r="AB502" s="61"/>
      <c r="AC502" s="61"/>
      <c r="AD502" s="61"/>
      <c r="AE502" s="61"/>
      <c r="AF502" s="61"/>
      <c r="AG502" s="61"/>
      <c r="AH502" s="61"/>
      <c r="AI502" s="61"/>
      <c r="AJ502" s="61"/>
      <c r="AK502" s="61"/>
      <c r="AL502" s="61"/>
      <c r="AM502" s="59"/>
    </row>
    <row r="503" spans="1:39">
      <c r="A503" s="60"/>
      <c r="B503" s="84"/>
      <c r="C503" s="61"/>
      <c r="D503" s="62"/>
      <c r="E503" s="61"/>
      <c r="F503" s="61"/>
      <c r="G503" s="61"/>
      <c r="H503" s="61"/>
      <c r="I503" s="61"/>
      <c r="J503" s="86"/>
      <c r="K503" s="61"/>
      <c r="L503" s="61"/>
      <c r="M503" s="86"/>
      <c r="N503" s="61"/>
      <c r="O503" s="61"/>
      <c r="P503" s="62"/>
      <c r="Q503" s="61"/>
      <c r="R503" s="61"/>
      <c r="S503" s="61"/>
      <c r="T503" s="61"/>
      <c r="U503" s="61"/>
      <c r="V503" s="61"/>
      <c r="W503" s="61"/>
      <c r="X503" s="61"/>
      <c r="Y503" s="82"/>
      <c r="Z503" s="61"/>
      <c r="AA503" s="61"/>
      <c r="AB503" s="61"/>
      <c r="AC503" s="61"/>
      <c r="AD503" s="61"/>
      <c r="AE503" s="61"/>
      <c r="AF503" s="61"/>
      <c r="AG503" s="61"/>
      <c r="AH503" s="61"/>
      <c r="AI503" s="61"/>
      <c r="AJ503" s="61"/>
      <c r="AK503" s="61"/>
      <c r="AL503" s="61"/>
      <c r="AM503" s="59"/>
    </row>
    <row r="504" spans="1:39">
      <c r="A504" s="60"/>
      <c r="B504" s="84"/>
      <c r="C504" s="61"/>
      <c r="D504" s="62"/>
      <c r="E504" s="61"/>
      <c r="F504" s="61"/>
      <c r="G504" s="61"/>
      <c r="H504" s="61"/>
      <c r="I504" s="61"/>
      <c r="J504" s="86"/>
      <c r="K504" s="61"/>
      <c r="L504" s="61"/>
      <c r="M504" s="86"/>
      <c r="N504" s="61"/>
      <c r="O504" s="61"/>
      <c r="P504" s="62"/>
      <c r="Q504" s="61"/>
      <c r="R504" s="61"/>
      <c r="S504" s="61"/>
      <c r="T504" s="61"/>
      <c r="U504" s="61"/>
      <c r="V504" s="61"/>
      <c r="W504" s="61"/>
      <c r="X504" s="61"/>
      <c r="Y504" s="82"/>
      <c r="Z504" s="61"/>
      <c r="AA504" s="61"/>
      <c r="AB504" s="61"/>
      <c r="AC504" s="61"/>
      <c r="AD504" s="61"/>
      <c r="AE504" s="61"/>
      <c r="AF504" s="61"/>
      <c r="AG504" s="61"/>
      <c r="AH504" s="61"/>
      <c r="AI504" s="61"/>
      <c r="AJ504" s="61"/>
      <c r="AK504" s="61"/>
      <c r="AL504" s="61"/>
      <c r="AM504" s="59"/>
    </row>
    <row r="505" spans="1:39">
      <c r="A505" s="60"/>
      <c r="B505" s="84"/>
      <c r="C505" s="61"/>
      <c r="D505" s="62"/>
      <c r="E505" s="61"/>
      <c r="F505" s="61"/>
      <c r="G505" s="61"/>
      <c r="H505" s="61"/>
      <c r="I505" s="61"/>
      <c r="J505" s="86"/>
      <c r="K505" s="61"/>
      <c r="L505" s="61"/>
      <c r="M505" s="86"/>
      <c r="N505" s="61"/>
      <c r="O505" s="61"/>
      <c r="P505" s="62"/>
      <c r="Q505" s="61"/>
      <c r="R505" s="61"/>
      <c r="S505" s="61"/>
      <c r="T505" s="61"/>
      <c r="U505" s="61"/>
      <c r="V505" s="61"/>
      <c r="W505" s="61"/>
      <c r="X505" s="61"/>
      <c r="Y505" s="82"/>
      <c r="Z505" s="61"/>
      <c r="AA505" s="61"/>
      <c r="AB505" s="61"/>
      <c r="AC505" s="61"/>
      <c r="AD505" s="61"/>
      <c r="AE505" s="61"/>
      <c r="AF505" s="61"/>
      <c r="AG505" s="61"/>
      <c r="AH505" s="61"/>
      <c r="AI505" s="61"/>
      <c r="AJ505" s="61"/>
      <c r="AK505" s="61"/>
      <c r="AL505" s="61"/>
      <c r="AM505" s="59"/>
    </row>
    <row r="506" spans="1:39">
      <c r="A506" s="60"/>
      <c r="B506" s="84"/>
      <c r="C506" s="61"/>
      <c r="D506" s="62"/>
      <c r="E506" s="61"/>
      <c r="F506" s="61"/>
      <c r="G506" s="61"/>
      <c r="H506" s="61"/>
      <c r="I506" s="61"/>
      <c r="J506" s="86"/>
      <c r="K506" s="61"/>
      <c r="L506" s="61"/>
      <c r="M506" s="86"/>
      <c r="N506" s="61"/>
      <c r="O506" s="61"/>
      <c r="P506" s="62"/>
      <c r="Q506" s="61"/>
      <c r="R506" s="61"/>
      <c r="S506" s="61"/>
      <c r="T506" s="61"/>
      <c r="U506" s="61"/>
      <c r="V506" s="61"/>
      <c r="W506" s="61"/>
      <c r="X506" s="61"/>
      <c r="Y506" s="82"/>
      <c r="Z506" s="61"/>
      <c r="AA506" s="61"/>
      <c r="AB506" s="61"/>
      <c r="AC506" s="61"/>
      <c r="AD506" s="61"/>
      <c r="AE506" s="61"/>
      <c r="AF506" s="61"/>
      <c r="AG506" s="61"/>
      <c r="AH506" s="61"/>
      <c r="AI506" s="61"/>
      <c r="AJ506" s="61"/>
      <c r="AK506" s="61"/>
      <c r="AL506" s="61"/>
      <c r="AM506" s="59"/>
    </row>
    <row r="507" spans="1:39">
      <c r="A507" s="60"/>
      <c r="B507" s="84"/>
      <c r="C507" s="61"/>
      <c r="D507" s="62"/>
      <c r="E507" s="61"/>
      <c r="F507" s="61"/>
      <c r="G507" s="61"/>
      <c r="H507" s="61"/>
      <c r="I507" s="61"/>
      <c r="J507" s="86"/>
      <c r="K507" s="61"/>
      <c r="L507" s="61"/>
      <c r="M507" s="86"/>
      <c r="N507" s="61"/>
      <c r="O507" s="61"/>
      <c r="P507" s="62"/>
      <c r="Q507" s="61"/>
      <c r="R507" s="61"/>
      <c r="S507" s="61"/>
      <c r="T507" s="61"/>
      <c r="U507" s="61"/>
      <c r="V507" s="61"/>
      <c r="W507" s="61"/>
      <c r="X507" s="61"/>
      <c r="Y507" s="82"/>
      <c r="Z507" s="61"/>
      <c r="AA507" s="61"/>
      <c r="AB507" s="61"/>
      <c r="AC507" s="61"/>
      <c r="AD507" s="61"/>
      <c r="AE507" s="61"/>
      <c r="AF507" s="61"/>
      <c r="AG507" s="61"/>
      <c r="AH507" s="61"/>
      <c r="AI507" s="61"/>
      <c r="AJ507" s="61"/>
      <c r="AK507" s="61"/>
      <c r="AL507" s="61"/>
      <c r="AM507" s="59"/>
    </row>
    <row r="508" spans="1:39">
      <c r="A508" s="60"/>
      <c r="B508" s="84"/>
      <c r="C508" s="61"/>
      <c r="D508" s="62"/>
      <c r="E508" s="61"/>
      <c r="F508" s="61"/>
      <c r="G508" s="61"/>
      <c r="H508" s="61"/>
      <c r="I508" s="61"/>
      <c r="J508" s="86"/>
      <c r="K508" s="61"/>
      <c r="L508" s="61"/>
      <c r="M508" s="86"/>
      <c r="N508" s="61"/>
      <c r="O508" s="61"/>
      <c r="P508" s="62"/>
      <c r="Q508" s="61"/>
      <c r="R508" s="61"/>
      <c r="S508" s="61"/>
      <c r="T508" s="61"/>
      <c r="U508" s="61"/>
      <c r="V508" s="61"/>
      <c r="W508" s="61"/>
      <c r="X508" s="61"/>
      <c r="Y508" s="82"/>
      <c r="Z508" s="61"/>
      <c r="AA508" s="61"/>
      <c r="AB508" s="61"/>
      <c r="AC508" s="61"/>
      <c r="AD508" s="61"/>
      <c r="AE508" s="61"/>
      <c r="AF508" s="61"/>
      <c r="AG508" s="61"/>
      <c r="AH508" s="61"/>
      <c r="AI508" s="61"/>
      <c r="AJ508" s="61"/>
      <c r="AK508" s="61"/>
      <c r="AL508" s="61"/>
      <c r="AM508" s="59"/>
    </row>
    <row r="509" spans="1:39">
      <c r="A509" s="60"/>
      <c r="B509" s="84"/>
      <c r="C509" s="61"/>
      <c r="D509" s="62"/>
      <c r="E509" s="61"/>
      <c r="F509" s="61"/>
      <c r="G509" s="61"/>
      <c r="H509" s="61"/>
      <c r="I509" s="61"/>
      <c r="J509" s="86"/>
      <c r="K509" s="61"/>
      <c r="L509" s="61"/>
      <c r="M509" s="86"/>
      <c r="N509" s="61"/>
      <c r="O509" s="61"/>
      <c r="P509" s="62"/>
      <c r="Q509" s="61"/>
      <c r="R509" s="61"/>
      <c r="S509" s="61"/>
      <c r="T509" s="61"/>
      <c r="U509" s="61"/>
      <c r="V509" s="61"/>
      <c r="W509" s="61"/>
      <c r="X509" s="61"/>
      <c r="Y509" s="82"/>
      <c r="Z509" s="61"/>
      <c r="AA509" s="61"/>
      <c r="AB509" s="61"/>
      <c r="AC509" s="61"/>
      <c r="AD509" s="61"/>
      <c r="AE509" s="61"/>
      <c r="AF509" s="61"/>
      <c r="AG509" s="61"/>
      <c r="AH509" s="61"/>
      <c r="AI509" s="61"/>
      <c r="AJ509" s="61"/>
      <c r="AK509" s="61"/>
      <c r="AL509" s="61"/>
      <c r="AM509" s="59"/>
    </row>
    <row r="510" spans="1:39">
      <c r="A510" s="60"/>
      <c r="B510" s="84"/>
      <c r="C510" s="61"/>
      <c r="D510" s="62"/>
      <c r="E510" s="61"/>
      <c r="F510" s="63"/>
      <c r="G510" s="61"/>
      <c r="H510" s="63"/>
      <c r="I510" s="61"/>
      <c r="J510" s="86"/>
      <c r="K510" s="61"/>
      <c r="L510" s="61"/>
      <c r="M510" s="86"/>
      <c r="N510" s="61"/>
      <c r="O510" s="61"/>
      <c r="P510" s="62"/>
      <c r="Q510" s="61"/>
      <c r="R510" s="61"/>
      <c r="S510" s="61"/>
      <c r="T510" s="61"/>
      <c r="U510" s="61"/>
      <c r="V510" s="62"/>
      <c r="W510" s="61"/>
      <c r="X510" s="61"/>
      <c r="Y510" s="82"/>
      <c r="Z510" s="61"/>
      <c r="AA510" s="61"/>
      <c r="AB510" s="62"/>
      <c r="AC510" s="61"/>
      <c r="AD510" s="61"/>
      <c r="AE510" s="61"/>
      <c r="AF510" s="61"/>
      <c r="AG510" s="61"/>
      <c r="AH510" s="61"/>
      <c r="AI510" s="61"/>
      <c r="AJ510" s="61"/>
      <c r="AK510" s="61"/>
      <c r="AL510" s="61"/>
      <c r="AM510" s="59"/>
    </row>
    <row r="511" spans="1:39">
      <c r="A511" s="60"/>
      <c r="B511" s="84"/>
      <c r="C511" s="61"/>
      <c r="D511" s="62"/>
      <c r="E511" s="61"/>
      <c r="F511" s="61"/>
      <c r="G511" s="61"/>
      <c r="H511" s="61"/>
      <c r="I511" s="61"/>
      <c r="J511" s="86"/>
      <c r="K511" s="61"/>
      <c r="L511" s="61"/>
      <c r="M511" s="86"/>
      <c r="N511" s="61"/>
      <c r="O511" s="61"/>
      <c r="P511" s="61"/>
      <c r="Q511" s="61"/>
      <c r="R511" s="61"/>
      <c r="S511" s="61"/>
      <c r="T511" s="61"/>
      <c r="U511" s="61"/>
      <c r="V511" s="61"/>
      <c r="W511" s="61"/>
      <c r="X511" s="61"/>
      <c r="Y511" s="82"/>
      <c r="Z511" s="61"/>
      <c r="AA511" s="61"/>
      <c r="AB511" s="61"/>
      <c r="AC511" s="61"/>
      <c r="AD511" s="61"/>
      <c r="AE511" s="61"/>
      <c r="AF511" s="61"/>
      <c r="AG511" s="61"/>
      <c r="AH511" s="61"/>
      <c r="AI511" s="61"/>
      <c r="AJ511" s="61"/>
      <c r="AK511" s="61"/>
      <c r="AL511" s="61"/>
      <c r="AM511" s="59"/>
    </row>
    <row r="512" spans="1:39">
      <c r="A512" s="60"/>
      <c r="B512" s="84"/>
      <c r="D512" s="72"/>
      <c r="F512" s="78"/>
      <c r="G512" s="82"/>
      <c r="H512" s="78"/>
      <c r="I512" s="79"/>
      <c r="J512" s="82"/>
      <c r="K512" s="81"/>
      <c r="L512" s="79"/>
      <c r="M512" s="80"/>
      <c r="N512" s="81"/>
      <c r="O512" s="79"/>
      <c r="P512" s="80"/>
      <c r="Q512" s="81"/>
      <c r="R512" s="81"/>
      <c r="S512" s="81"/>
      <c r="T512" s="81"/>
      <c r="U512" s="81"/>
      <c r="V512" s="81"/>
      <c r="W512" s="81"/>
      <c r="X512" s="79"/>
      <c r="Y512" s="82"/>
      <c r="Z512" s="81"/>
      <c r="AA512" s="79"/>
      <c r="AB512" s="80"/>
      <c r="AC512" s="81"/>
      <c r="AD512" s="79"/>
      <c r="AE512" s="82"/>
      <c r="AF512" s="79"/>
      <c r="AG512" s="81"/>
      <c r="AH512" s="81"/>
      <c r="AI512" s="81"/>
      <c r="AJ512" s="78"/>
      <c r="AK512" s="78"/>
      <c r="AL512" s="78"/>
      <c r="AM512" s="59"/>
    </row>
    <row r="513" spans="1:39">
      <c r="A513" s="60"/>
      <c r="B513" s="84"/>
      <c r="C513" s="71"/>
      <c r="D513" s="72"/>
      <c r="E513" s="71"/>
      <c r="F513" s="78"/>
      <c r="G513" s="76"/>
      <c r="H513" s="78"/>
      <c r="I513" s="79"/>
      <c r="J513" s="76"/>
      <c r="K513" s="81"/>
      <c r="L513" s="79"/>
      <c r="M513" s="80"/>
      <c r="N513" s="81"/>
      <c r="O513" s="79"/>
      <c r="P513" s="80"/>
      <c r="Q513" s="81"/>
      <c r="R513" s="81"/>
      <c r="S513" s="81"/>
      <c r="T513" s="81"/>
      <c r="U513" s="81"/>
      <c r="V513" s="81"/>
      <c r="W513" s="81"/>
      <c r="X513" s="78"/>
      <c r="Y513" s="82"/>
      <c r="Z513" s="89"/>
      <c r="AA513" s="79"/>
      <c r="AB513" s="80"/>
      <c r="AC513" s="81"/>
      <c r="AD513" s="78"/>
      <c r="AE513" s="82"/>
      <c r="AF513" s="89"/>
      <c r="AG513" s="79"/>
      <c r="AH513" s="81"/>
      <c r="AI513" s="81"/>
      <c r="AJ513" s="79"/>
      <c r="AK513" s="90"/>
      <c r="AL513" s="79"/>
      <c r="AM513" s="77"/>
    </row>
    <row r="514" spans="1:39">
      <c r="A514" s="60"/>
      <c r="B514" s="84"/>
      <c r="C514" s="71"/>
      <c r="D514" s="72"/>
      <c r="E514" s="71"/>
      <c r="F514" s="83"/>
      <c r="G514" s="71"/>
      <c r="H514" s="71"/>
      <c r="I514" s="71"/>
      <c r="J514" s="72"/>
      <c r="K514" s="71"/>
      <c r="L514" s="71"/>
      <c r="M514" s="72"/>
      <c r="N514" s="71"/>
      <c r="O514" s="71"/>
      <c r="P514" s="72"/>
      <c r="Q514" s="71"/>
      <c r="R514" s="71"/>
      <c r="S514" s="71"/>
      <c r="T514" s="71"/>
      <c r="U514" s="71"/>
      <c r="V514" s="71"/>
      <c r="W514" s="71"/>
      <c r="X514" s="71"/>
      <c r="Y514" s="71"/>
      <c r="Z514" s="71"/>
      <c r="AA514" s="71"/>
      <c r="AB514" s="71"/>
      <c r="AC514" s="71"/>
      <c r="AD514" s="71"/>
      <c r="AE514" s="71"/>
      <c r="AF514" s="71"/>
      <c r="AG514" s="71"/>
      <c r="AH514" s="71"/>
      <c r="AI514" s="71"/>
      <c r="AJ514" s="61"/>
      <c r="AK514" s="61"/>
      <c r="AL514" s="61"/>
      <c r="AM514" s="59"/>
    </row>
    <row r="515" spans="1:39">
      <c r="A515" s="60"/>
      <c r="B515" s="84"/>
      <c r="C515" s="71"/>
      <c r="D515" s="72"/>
      <c r="E515" s="71"/>
      <c r="F515" s="71"/>
      <c r="G515" s="71"/>
      <c r="H515" s="71"/>
      <c r="I515" s="71"/>
      <c r="J515" s="72"/>
      <c r="K515" s="71"/>
      <c r="L515" s="71"/>
      <c r="M515" s="72"/>
      <c r="N515" s="71"/>
      <c r="O515" s="71"/>
      <c r="P515" s="72"/>
      <c r="Q515" s="71"/>
      <c r="R515" s="71"/>
      <c r="S515" s="71"/>
      <c r="T515" s="71"/>
      <c r="U515" s="71"/>
      <c r="V515" s="71"/>
      <c r="W515" s="71"/>
      <c r="X515" s="71"/>
      <c r="Y515" s="71"/>
      <c r="Z515" s="71"/>
      <c r="AA515" s="71"/>
      <c r="AB515" s="71"/>
      <c r="AC515" s="71"/>
      <c r="AD515" s="71"/>
      <c r="AE515" s="71"/>
      <c r="AF515" s="71"/>
      <c r="AG515" s="71"/>
      <c r="AH515" s="71"/>
      <c r="AI515" s="71"/>
      <c r="AJ515" s="61"/>
      <c r="AK515" s="61"/>
      <c r="AL515" s="61"/>
      <c r="AM515" s="59"/>
    </row>
    <row r="516" spans="1:39">
      <c r="A516" s="60"/>
      <c r="B516" s="84"/>
      <c r="C516" s="71"/>
      <c r="D516" s="72"/>
      <c r="E516" s="71"/>
      <c r="F516" s="71"/>
      <c r="G516" s="71"/>
      <c r="H516" s="71"/>
      <c r="I516" s="71"/>
      <c r="J516" s="72"/>
      <c r="K516" s="71"/>
      <c r="L516" s="71"/>
      <c r="M516" s="72"/>
      <c r="N516" s="71"/>
      <c r="O516" s="71"/>
      <c r="P516" s="72"/>
      <c r="Q516" s="71"/>
      <c r="R516" s="71"/>
      <c r="S516" s="71"/>
      <c r="T516" s="71"/>
      <c r="U516" s="71"/>
      <c r="V516" s="71"/>
      <c r="W516" s="71"/>
      <c r="X516" s="71"/>
      <c r="Y516" s="71"/>
      <c r="Z516" s="71"/>
      <c r="AA516" s="71"/>
      <c r="AB516" s="71"/>
      <c r="AC516" s="71"/>
      <c r="AD516" s="71"/>
      <c r="AE516" s="71"/>
      <c r="AF516" s="71"/>
      <c r="AG516" s="71"/>
      <c r="AH516" s="71"/>
      <c r="AI516" s="71"/>
      <c r="AJ516" s="61"/>
      <c r="AK516" s="61"/>
      <c r="AL516" s="61"/>
      <c r="AM516" s="59"/>
    </row>
    <row r="517" spans="1:39">
      <c r="A517" s="60"/>
      <c r="B517" s="84"/>
      <c r="C517" s="71"/>
      <c r="D517" s="72"/>
      <c r="E517" s="71"/>
      <c r="F517" s="71"/>
      <c r="G517" s="71"/>
      <c r="H517" s="71"/>
      <c r="I517" s="71"/>
      <c r="J517" s="72"/>
      <c r="K517" s="71"/>
      <c r="L517" s="71"/>
      <c r="M517" s="72"/>
      <c r="N517" s="71"/>
      <c r="O517" s="71"/>
      <c r="P517" s="72"/>
      <c r="Q517" s="71"/>
      <c r="R517" s="71"/>
      <c r="S517" s="71"/>
      <c r="T517" s="71"/>
      <c r="U517" s="71"/>
      <c r="V517" s="71"/>
      <c r="W517" s="71"/>
      <c r="X517" s="71"/>
      <c r="Y517" s="71"/>
      <c r="Z517" s="71"/>
      <c r="AA517" s="71"/>
      <c r="AB517" s="71"/>
      <c r="AC517" s="71"/>
      <c r="AD517" s="71"/>
      <c r="AE517" s="71"/>
      <c r="AF517" s="71"/>
      <c r="AG517" s="71"/>
      <c r="AH517" s="71"/>
      <c r="AI517" s="71"/>
      <c r="AJ517" s="61"/>
      <c r="AK517" s="61"/>
      <c r="AL517" s="61"/>
      <c r="AM517" s="59"/>
    </row>
    <row r="518" spans="1:39">
      <c r="A518" s="60"/>
      <c r="B518" s="84"/>
      <c r="C518" s="71"/>
      <c r="D518" s="72"/>
      <c r="E518" s="71"/>
      <c r="F518" s="71"/>
      <c r="G518" s="71"/>
      <c r="H518" s="71"/>
      <c r="I518" s="71"/>
      <c r="J518" s="72"/>
      <c r="K518" s="71"/>
      <c r="L518" s="71"/>
      <c r="M518" s="72"/>
      <c r="N518" s="71"/>
      <c r="O518" s="71"/>
      <c r="P518" s="72"/>
      <c r="Q518" s="71"/>
      <c r="R518" s="71"/>
      <c r="S518" s="71"/>
      <c r="T518" s="71"/>
      <c r="U518" s="71"/>
      <c r="V518" s="71"/>
      <c r="W518" s="71"/>
      <c r="X518" s="71"/>
      <c r="Y518" s="71"/>
      <c r="Z518" s="71"/>
      <c r="AA518" s="71"/>
      <c r="AB518" s="71"/>
      <c r="AC518" s="71"/>
      <c r="AD518" s="71"/>
      <c r="AE518" s="71"/>
      <c r="AF518" s="71"/>
      <c r="AG518" s="71"/>
      <c r="AH518" s="71"/>
      <c r="AI518" s="71"/>
      <c r="AJ518" s="61"/>
      <c r="AK518" s="61"/>
      <c r="AL518" s="61"/>
      <c r="AM518" s="59"/>
    </row>
    <row r="519" spans="1:39">
      <c r="A519" s="60"/>
      <c r="B519" s="84"/>
      <c r="C519" s="71"/>
      <c r="D519" s="72"/>
      <c r="E519" s="71"/>
      <c r="F519" s="71"/>
      <c r="G519" s="71"/>
      <c r="H519" s="71"/>
      <c r="I519" s="71"/>
      <c r="J519" s="72"/>
      <c r="K519" s="71"/>
      <c r="L519" s="71"/>
      <c r="M519" s="72"/>
      <c r="N519" s="71"/>
      <c r="O519" s="71"/>
      <c r="P519" s="72"/>
      <c r="Q519" s="71"/>
      <c r="R519" s="71"/>
      <c r="S519" s="71"/>
      <c r="T519" s="71"/>
      <c r="U519" s="71"/>
      <c r="V519" s="71"/>
      <c r="W519" s="71"/>
      <c r="X519" s="71"/>
      <c r="Y519" s="71"/>
      <c r="Z519" s="71"/>
      <c r="AA519" s="71"/>
      <c r="AB519" s="71"/>
      <c r="AC519" s="71"/>
      <c r="AD519" s="71"/>
      <c r="AE519" s="71"/>
      <c r="AF519" s="71"/>
      <c r="AG519" s="71"/>
      <c r="AH519" s="71"/>
      <c r="AI519" s="71"/>
      <c r="AJ519" s="61"/>
      <c r="AK519" s="61"/>
      <c r="AL519" s="61"/>
      <c r="AM519" s="59"/>
    </row>
    <row r="520" spans="1:39">
      <c r="A520" s="60"/>
      <c r="B520" s="84"/>
      <c r="F520" s="58"/>
      <c r="H520" s="58"/>
      <c r="AM520"/>
    </row>
    <row r="521" spans="1:39">
      <c r="A521" s="60"/>
      <c r="B521" s="84"/>
      <c r="AM521"/>
    </row>
    <row r="522" spans="1:39">
      <c r="A522" s="60"/>
      <c r="B522" s="84"/>
      <c r="AM522"/>
    </row>
    <row r="523" spans="1:39">
      <c r="A523" s="60"/>
      <c r="B523" s="84"/>
      <c r="AM523"/>
    </row>
    <row r="524" spans="1:39">
      <c r="A524" s="60"/>
      <c r="B524" s="84"/>
      <c r="AM524"/>
    </row>
    <row r="525" spans="1:39">
      <c r="A525" s="60"/>
      <c r="B525" s="84"/>
      <c r="AM525"/>
    </row>
    <row r="526" spans="1:39">
      <c r="A526" s="60"/>
      <c r="B526" s="84"/>
      <c r="AM526"/>
    </row>
    <row r="527" spans="1:39">
      <c r="A527" s="60"/>
      <c r="B527" s="84"/>
      <c r="AM527"/>
    </row>
    <row r="528" spans="1:39">
      <c r="A528" s="60"/>
      <c r="B528" s="84"/>
      <c r="AM528"/>
    </row>
    <row r="529" spans="1:39">
      <c r="A529" s="60"/>
      <c r="B529" s="84"/>
      <c r="AM529"/>
    </row>
    <row r="530" spans="1:39">
      <c r="A530" s="60"/>
      <c r="B530" s="84"/>
      <c r="AM530"/>
    </row>
    <row r="531" spans="1:39">
      <c r="A531" s="60"/>
      <c r="B531" s="84"/>
      <c r="AM531"/>
    </row>
    <row r="532" spans="1:39">
      <c r="A532" s="60"/>
      <c r="B532" s="84"/>
      <c r="AM532"/>
    </row>
    <row r="533" spans="1:39">
      <c r="A533" s="60"/>
      <c r="B533" s="84"/>
      <c r="AM533"/>
    </row>
    <row r="534" spans="1:39">
      <c r="A534" s="60"/>
      <c r="B534" s="84"/>
      <c r="AM534"/>
    </row>
    <row r="535" spans="1:39">
      <c r="A535" s="60"/>
      <c r="B535" s="84"/>
      <c r="AM535"/>
    </row>
    <row r="536" spans="1:39">
      <c r="A536" s="60"/>
      <c r="B536" s="84"/>
      <c r="AM536"/>
    </row>
    <row r="537" spans="1:39">
      <c r="A537" s="60"/>
      <c r="B537" s="84"/>
      <c r="AM537"/>
    </row>
    <row r="538" spans="1:39">
      <c r="A538" s="60"/>
      <c r="B538" s="84"/>
      <c r="AM538"/>
    </row>
    <row r="539" spans="1:39">
      <c r="A539" s="60"/>
      <c r="B539" s="84"/>
      <c r="AM539"/>
    </row>
    <row r="540" spans="1:39">
      <c r="A540" s="60"/>
      <c r="B540" s="84"/>
      <c r="AM540"/>
    </row>
    <row r="541" spans="1:39">
      <c r="A541" s="60"/>
      <c r="B541" s="84"/>
      <c r="AM541"/>
    </row>
    <row r="542" spans="1:39">
      <c r="A542" s="60"/>
      <c r="B542" s="84"/>
      <c r="AM542"/>
    </row>
    <row r="543" spans="1:39">
      <c r="A543" s="60"/>
      <c r="B543" s="84"/>
      <c r="AM543"/>
    </row>
    <row r="544" spans="1:39">
      <c r="A544" s="60"/>
      <c r="B544" s="84"/>
      <c r="AM544"/>
    </row>
    <row r="545" spans="1:39">
      <c r="A545" s="60"/>
      <c r="B545" s="84"/>
      <c r="AM545"/>
    </row>
    <row r="546" spans="1:39">
      <c r="A546" s="60"/>
      <c r="B546" s="84"/>
      <c r="AM546"/>
    </row>
    <row r="547" spans="1:39">
      <c r="A547" s="60"/>
      <c r="B547" s="84"/>
      <c r="AM547"/>
    </row>
    <row r="548" spans="1:39">
      <c r="A548" s="60"/>
      <c r="B548" s="84"/>
      <c r="AM548"/>
    </row>
    <row r="549" spans="1:39">
      <c r="AM549" s="59"/>
    </row>
  </sheetData>
  <autoFilter ref="A6:BD549" xr:uid="{00000000-0009-0000-0000-000001000000}"/>
  <sortState xmlns:xlrd2="http://schemas.microsoft.com/office/spreadsheetml/2017/richdata2" ref="A83:AM91">
    <sortCondition ref="B83:B91"/>
  </sortState>
  <mergeCells count="1">
    <mergeCell ref="AM4:AM6"/>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510"/>
  <sheetViews>
    <sheetView workbookViewId="0"/>
  </sheetViews>
  <sheetFormatPr baseColWidth="10" defaultRowHeight="15"/>
  <sheetData>
    <row r="3" spans="1:1">
      <c r="A3" s="13" t="s">
        <v>19</v>
      </c>
    </row>
    <row r="4" spans="1:1">
      <c r="A4" t="s">
        <v>503</v>
      </c>
    </row>
    <row r="5" spans="1:1">
      <c r="A5" t="s">
        <v>831</v>
      </c>
    </row>
    <row r="6" spans="1:1">
      <c r="A6" t="s">
        <v>116</v>
      </c>
    </row>
    <row r="7" spans="1:1">
      <c r="A7" t="s">
        <v>91</v>
      </c>
    </row>
    <row r="8" spans="1:1">
      <c r="A8" t="s">
        <v>342</v>
      </c>
    </row>
    <row r="9" spans="1:1">
      <c r="A9" t="s">
        <v>341</v>
      </c>
    </row>
    <row r="10" spans="1:1">
      <c r="A10" t="s">
        <v>434</v>
      </c>
    </row>
    <row r="11" spans="1:1">
      <c r="A11" t="s">
        <v>202</v>
      </c>
    </row>
    <row r="12" spans="1:1">
      <c r="A12" t="s">
        <v>621</v>
      </c>
    </row>
    <row r="13" spans="1:1">
      <c r="A13" t="s">
        <v>620</v>
      </c>
    </row>
    <row r="14" spans="1:1">
      <c r="A14" t="s">
        <v>619</v>
      </c>
    </row>
    <row r="15" spans="1:1">
      <c r="A15" t="s">
        <v>551</v>
      </c>
    </row>
    <row r="16" spans="1:1">
      <c r="A16" t="s">
        <v>552</v>
      </c>
    </row>
    <row r="17" spans="1:1">
      <c r="A17" t="s">
        <v>259</v>
      </c>
    </row>
    <row r="18" spans="1:1">
      <c r="A18" t="s">
        <v>468</v>
      </c>
    </row>
    <row r="19" spans="1:1">
      <c r="A19" t="s">
        <v>758</v>
      </c>
    </row>
    <row r="20" spans="1:1">
      <c r="A20" t="s">
        <v>379</v>
      </c>
    </row>
    <row r="21" spans="1:1">
      <c r="A21" t="s">
        <v>692</v>
      </c>
    </row>
    <row r="22" spans="1:1">
      <c r="A22" t="s">
        <v>759</v>
      </c>
    </row>
    <row r="23" spans="1:1">
      <c r="A23" t="s">
        <v>178</v>
      </c>
    </row>
    <row r="24" spans="1:1">
      <c r="A24" t="s">
        <v>380</v>
      </c>
    </row>
    <row r="25" spans="1:1">
      <c r="A25" t="s">
        <v>760</v>
      </c>
    </row>
    <row r="26" spans="1:1">
      <c r="A26" t="s">
        <v>761</v>
      </c>
    </row>
    <row r="27" spans="1:1">
      <c r="A27" t="s">
        <v>277</v>
      </c>
    </row>
    <row r="28" spans="1:1">
      <c r="A28" t="s">
        <v>762</v>
      </c>
    </row>
    <row r="29" spans="1:1">
      <c r="A29" t="s">
        <v>756</v>
      </c>
    </row>
    <row r="30" spans="1:1">
      <c r="A30" t="s">
        <v>247</v>
      </c>
    </row>
    <row r="31" spans="1:1">
      <c r="A31" t="s">
        <v>248</v>
      </c>
    </row>
    <row r="32" spans="1:1">
      <c r="A32" t="s">
        <v>381</v>
      </c>
    </row>
    <row r="33" spans="1:1">
      <c r="A33" t="s">
        <v>428</v>
      </c>
    </row>
    <row r="34" spans="1:1">
      <c r="A34" t="s">
        <v>474</v>
      </c>
    </row>
    <row r="35" spans="1:1">
      <c r="A35" t="s">
        <v>330</v>
      </c>
    </row>
    <row r="36" spans="1:1">
      <c r="A36" t="s">
        <v>99</v>
      </c>
    </row>
    <row r="37" spans="1:1">
      <c r="A37" t="s">
        <v>443</v>
      </c>
    </row>
    <row r="38" spans="1:1">
      <c r="A38" t="s">
        <v>331</v>
      </c>
    </row>
    <row r="39" spans="1:1">
      <c r="A39" t="s">
        <v>144</v>
      </c>
    </row>
    <row r="40" spans="1:1">
      <c r="A40" t="s">
        <v>280</v>
      </c>
    </row>
    <row r="41" spans="1:1">
      <c r="A41" t="s">
        <v>411</v>
      </c>
    </row>
    <row r="42" spans="1:1">
      <c r="A42" t="s">
        <v>354</v>
      </c>
    </row>
    <row r="43" spans="1:1">
      <c r="A43" t="s">
        <v>355</v>
      </c>
    </row>
    <row r="44" spans="1:1">
      <c r="A44" t="s">
        <v>356</v>
      </c>
    </row>
    <row r="45" spans="1:1">
      <c r="A45" t="s">
        <v>357</v>
      </c>
    </row>
    <row r="46" spans="1:1">
      <c r="A46" t="s">
        <v>358</v>
      </c>
    </row>
    <row r="47" spans="1:1">
      <c r="A47" t="s">
        <v>359</v>
      </c>
    </row>
    <row r="48" spans="1:1">
      <c r="A48" t="s">
        <v>360</v>
      </c>
    </row>
    <row r="49" spans="1:1">
      <c r="A49" t="s">
        <v>361</v>
      </c>
    </row>
    <row r="50" spans="1:1">
      <c r="A50" t="s">
        <v>362</v>
      </c>
    </row>
    <row r="51" spans="1:1">
      <c r="A51" t="s">
        <v>536</v>
      </c>
    </row>
    <row r="52" spans="1:1">
      <c r="A52" t="s">
        <v>508</v>
      </c>
    </row>
    <row r="53" spans="1:1">
      <c r="A53" t="s">
        <v>363</v>
      </c>
    </row>
    <row r="54" spans="1:1">
      <c r="A54" t="s">
        <v>344</v>
      </c>
    </row>
    <row r="55" spans="1:1">
      <c r="A55" t="s">
        <v>335</v>
      </c>
    </row>
    <row r="56" spans="1:1">
      <c r="A56" t="s">
        <v>336</v>
      </c>
    </row>
    <row r="57" spans="1:1">
      <c r="A57" t="s">
        <v>345</v>
      </c>
    </row>
    <row r="58" spans="1:1">
      <c r="A58" t="s">
        <v>346</v>
      </c>
    </row>
    <row r="59" spans="1:1">
      <c r="A59" t="s">
        <v>364</v>
      </c>
    </row>
    <row r="60" spans="1:1">
      <c r="A60" t="s">
        <v>365</v>
      </c>
    </row>
    <row r="61" spans="1:1">
      <c r="A61" t="s">
        <v>366</v>
      </c>
    </row>
    <row r="62" spans="1:1">
      <c r="A62" t="s">
        <v>367</v>
      </c>
    </row>
    <row r="63" spans="1:1">
      <c r="A63" t="s">
        <v>368</v>
      </c>
    </row>
    <row r="64" spans="1:1">
      <c r="A64" t="s">
        <v>369</v>
      </c>
    </row>
    <row r="65" spans="1:1">
      <c r="A65" t="s">
        <v>370</v>
      </c>
    </row>
    <row r="66" spans="1:1">
      <c r="A66" t="s">
        <v>498</v>
      </c>
    </row>
    <row r="67" spans="1:1">
      <c r="A67" t="s">
        <v>334</v>
      </c>
    </row>
    <row r="68" spans="1:1">
      <c r="A68" t="s">
        <v>371</v>
      </c>
    </row>
    <row r="69" spans="1:1">
      <c r="A69" t="s">
        <v>372</v>
      </c>
    </row>
    <row r="70" spans="1:1">
      <c r="A70" t="s">
        <v>373</v>
      </c>
    </row>
    <row r="71" spans="1:1">
      <c r="A71" t="s">
        <v>347</v>
      </c>
    </row>
    <row r="72" spans="1:1">
      <c r="A72" t="s">
        <v>274</v>
      </c>
    </row>
    <row r="73" spans="1:1">
      <c r="A73" t="s">
        <v>763</v>
      </c>
    </row>
    <row r="74" spans="1:1">
      <c r="A74" t="s">
        <v>516</v>
      </c>
    </row>
    <row r="75" spans="1:1">
      <c r="A75" t="s">
        <v>159</v>
      </c>
    </row>
    <row r="76" spans="1:1">
      <c r="A76" t="s">
        <v>517</v>
      </c>
    </row>
    <row r="77" spans="1:1">
      <c r="A77" t="s">
        <v>529</v>
      </c>
    </row>
    <row r="78" spans="1:1">
      <c r="A78" t="s">
        <v>531</v>
      </c>
    </row>
    <row r="79" spans="1:1">
      <c r="A79" t="s">
        <v>520</v>
      </c>
    </row>
    <row r="80" spans="1:1">
      <c r="A80" t="s">
        <v>526</v>
      </c>
    </row>
    <row r="81" spans="1:1">
      <c r="A81" t="s">
        <v>512</v>
      </c>
    </row>
    <row r="82" spans="1:1">
      <c r="A82" t="s">
        <v>832</v>
      </c>
    </row>
    <row r="83" spans="1:1">
      <c r="A83" t="s">
        <v>243</v>
      </c>
    </row>
    <row r="84" spans="1:1">
      <c r="A84" t="s">
        <v>630</v>
      </c>
    </row>
    <row r="85" spans="1:1">
      <c r="A85" t="s">
        <v>634</v>
      </c>
    </row>
    <row r="86" spans="1:1">
      <c r="A86" t="s">
        <v>510</v>
      </c>
    </row>
    <row r="87" spans="1:1">
      <c r="A87" t="s">
        <v>210</v>
      </c>
    </row>
    <row r="88" spans="1:1">
      <c r="A88" t="s">
        <v>340</v>
      </c>
    </row>
    <row r="89" spans="1:1">
      <c r="A89" t="s">
        <v>339</v>
      </c>
    </row>
    <row r="90" spans="1:1">
      <c r="A90" t="s">
        <v>473</v>
      </c>
    </row>
    <row r="91" spans="1:1">
      <c r="A91" t="s">
        <v>106</v>
      </c>
    </row>
    <row r="92" spans="1:1">
      <c r="A92" t="s">
        <v>833</v>
      </c>
    </row>
    <row r="93" spans="1:1">
      <c r="A93" t="s">
        <v>107</v>
      </c>
    </row>
    <row r="94" spans="1:1">
      <c r="A94" t="s">
        <v>262</v>
      </c>
    </row>
    <row r="95" spans="1:1">
      <c r="A95" t="s">
        <v>249</v>
      </c>
    </row>
    <row r="96" spans="1:1">
      <c r="A96" t="s">
        <v>387</v>
      </c>
    </row>
    <row r="97" spans="1:1">
      <c r="A97" t="s">
        <v>413</v>
      </c>
    </row>
    <row r="98" spans="1:1">
      <c r="A98" t="s">
        <v>709</v>
      </c>
    </row>
    <row r="99" spans="1:1">
      <c r="A99" t="s">
        <v>348</v>
      </c>
    </row>
    <row r="100" spans="1:1">
      <c r="A100" t="s">
        <v>782</v>
      </c>
    </row>
    <row r="101" spans="1:1">
      <c r="A101" t="s">
        <v>193</v>
      </c>
    </row>
    <row r="102" spans="1:1">
      <c r="A102" t="s">
        <v>757</v>
      </c>
    </row>
    <row r="103" spans="1:1">
      <c r="A103" t="s">
        <v>537</v>
      </c>
    </row>
    <row r="104" spans="1:1">
      <c r="A104" t="s">
        <v>306</v>
      </c>
    </row>
    <row r="105" spans="1:1">
      <c r="A105" t="s">
        <v>505</v>
      </c>
    </row>
    <row r="106" spans="1:1">
      <c r="A106" t="s">
        <v>712</v>
      </c>
    </row>
    <row r="107" spans="1:1">
      <c r="A107" t="s">
        <v>734</v>
      </c>
    </row>
    <row r="108" spans="1:1">
      <c r="A108" t="s">
        <v>550</v>
      </c>
    </row>
    <row r="109" spans="1:1">
      <c r="A109" t="s">
        <v>742</v>
      </c>
    </row>
    <row r="110" spans="1:1">
      <c r="A110" t="s">
        <v>704</v>
      </c>
    </row>
    <row r="111" spans="1:1">
      <c r="A111" t="s">
        <v>701</v>
      </c>
    </row>
    <row r="112" spans="1:1">
      <c r="A112" t="s">
        <v>271</v>
      </c>
    </row>
    <row r="113" spans="1:1">
      <c r="A113" t="s">
        <v>320</v>
      </c>
    </row>
    <row r="114" spans="1:1">
      <c r="A114" t="s">
        <v>168</v>
      </c>
    </row>
    <row r="115" spans="1:1">
      <c r="A115" t="s">
        <v>272</v>
      </c>
    </row>
    <row r="116" spans="1:1">
      <c r="A116" t="s">
        <v>186</v>
      </c>
    </row>
    <row r="117" spans="1:1">
      <c r="A117" t="s">
        <v>190</v>
      </c>
    </row>
    <row r="118" spans="1:1">
      <c r="A118" t="s">
        <v>184</v>
      </c>
    </row>
    <row r="119" spans="1:1">
      <c r="A119" t="s">
        <v>834</v>
      </c>
    </row>
    <row r="120" spans="1:1">
      <c r="A120" t="s">
        <v>216</v>
      </c>
    </row>
    <row r="121" spans="1:1">
      <c r="A121" t="s">
        <v>223</v>
      </c>
    </row>
    <row r="122" spans="1:1">
      <c r="A122" t="s">
        <v>182</v>
      </c>
    </row>
    <row r="123" spans="1:1">
      <c r="A123" t="s">
        <v>181</v>
      </c>
    </row>
    <row r="124" spans="1:1">
      <c r="A124" t="s">
        <v>441</v>
      </c>
    </row>
    <row r="125" spans="1:1">
      <c r="A125" t="s">
        <v>442</v>
      </c>
    </row>
    <row r="126" spans="1:1">
      <c r="A126" t="s">
        <v>454</v>
      </c>
    </row>
    <row r="127" spans="1:1">
      <c r="A127" t="s">
        <v>453</v>
      </c>
    </row>
    <row r="128" spans="1:1">
      <c r="A128" t="s">
        <v>713</v>
      </c>
    </row>
    <row r="129" spans="1:1">
      <c r="A129" t="s">
        <v>714</v>
      </c>
    </row>
    <row r="130" spans="1:1">
      <c r="A130" t="s">
        <v>835</v>
      </c>
    </row>
    <row r="131" spans="1:1">
      <c r="A131" t="s">
        <v>579</v>
      </c>
    </row>
    <row r="132" spans="1:1">
      <c r="A132" t="s">
        <v>266</v>
      </c>
    </row>
    <row r="133" spans="1:1">
      <c r="A133" t="s">
        <v>836</v>
      </c>
    </row>
    <row r="134" spans="1:1">
      <c r="A134" t="s">
        <v>273</v>
      </c>
    </row>
    <row r="135" spans="1:1">
      <c r="A135" t="s">
        <v>837</v>
      </c>
    </row>
    <row r="136" spans="1:1">
      <c r="A136" t="s">
        <v>767</v>
      </c>
    </row>
    <row r="137" spans="1:1">
      <c r="A137" t="s">
        <v>141</v>
      </c>
    </row>
    <row r="138" spans="1:1">
      <c r="A138" t="s">
        <v>150</v>
      </c>
    </row>
    <row r="139" spans="1:1">
      <c r="A139" t="s">
        <v>151</v>
      </c>
    </row>
    <row r="140" spans="1:1">
      <c r="A140" t="s">
        <v>213</v>
      </c>
    </row>
    <row r="141" spans="1:1">
      <c r="A141" t="s">
        <v>768</v>
      </c>
    </row>
    <row r="142" spans="1:1">
      <c r="A142" t="s">
        <v>109</v>
      </c>
    </row>
    <row r="143" spans="1:1">
      <c r="A143" t="s">
        <v>769</v>
      </c>
    </row>
    <row r="144" spans="1:1">
      <c r="A144" t="s">
        <v>708</v>
      </c>
    </row>
    <row r="145" spans="1:1">
      <c r="A145" t="s">
        <v>838</v>
      </c>
    </row>
    <row r="146" spans="1:1">
      <c r="A146" t="s">
        <v>191</v>
      </c>
    </row>
    <row r="147" spans="1:1">
      <c r="A147" t="s">
        <v>487</v>
      </c>
    </row>
    <row r="148" spans="1:1">
      <c r="A148" t="s">
        <v>707</v>
      </c>
    </row>
    <row r="149" spans="1:1">
      <c r="A149" t="s">
        <v>164</v>
      </c>
    </row>
    <row r="150" spans="1:1">
      <c r="A150" t="s">
        <v>839</v>
      </c>
    </row>
    <row r="151" spans="1:1">
      <c r="A151" t="s">
        <v>157</v>
      </c>
    </row>
    <row r="152" spans="1:1">
      <c r="A152" t="s">
        <v>741</v>
      </c>
    </row>
    <row r="153" spans="1:1">
      <c r="A153" t="s">
        <v>684</v>
      </c>
    </row>
    <row r="154" spans="1:1">
      <c r="A154" t="s">
        <v>215</v>
      </c>
    </row>
    <row r="155" spans="1:1">
      <c r="A155" t="s">
        <v>188</v>
      </c>
    </row>
    <row r="156" spans="1:1">
      <c r="A156" t="s">
        <v>133</v>
      </c>
    </row>
    <row r="157" spans="1:1">
      <c r="A157" t="s">
        <v>295</v>
      </c>
    </row>
    <row r="158" spans="1:1">
      <c r="A158" t="s">
        <v>155</v>
      </c>
    </row>
    <row r="159" spans="1:1">
      <c r="A159" t="s">
        <v>211</v>
      </c>
    </row>
    <row r="160" spans="1:1">
      <c r="A160" t="s">
        <v>772</v>
      </c>
    </row>
    <row r="161" spans="1:1">
      <c r="A161" t="s">
        <v>218</v>
      </c>
    </row>
    <row r="162" spans="1:1">
      <c r="A162" t="s">
        <v>703</v>
      </c>
    </row>
    <row r="163" spans="1:1">
      <c r="A163" t="s">
        <v>591</v>
      </c>
    </row>
    <row r="164" spans="1:1">
      <c r="A164" t="s">
        <v>189</v>
      </c>
    </row>
    <row r="165" spans="1:1">
      <c r="A165" t="s">
        <v>171</v>
      </c>
    </row>
    <row r="166" spans="1:1">
      <c r="A166" t="s">
        <v>375</v>
      </c>
    </row>
    <row r="167" spans="1:1">
      <c r="A167" t="s">
        <v>353</v>
      </c>
    </row>
    <row r="168" spans="1:1">
      <c r="A168" t="s">
        <v>278</v>
      </c>
    </row>
    <row r="169" spans="1:1">
      <c r="A169" t="s">
        <v>715</v>
      </c>
    </row>
    <row r="170" spans="1:1">
      <c r="A170" t="s">
        <v>716</v>
      </c>
    </row>
    <row r="171" spans="1:1">
      <c r="A171" t="s">
        <v>682</v>
      </c>
    </row>
    <row r="172" spans="1:1">
      <c r="A172" t="s">
        <v>717</v>
      </c>
    </row>
    <row r="173" spans="1:1">
      <c r="A173" t="s">
        <v>840</v>
      </c>
    </row>
    <row r="174" spans="1:1">
      <c r="A174" t="s">
        <v>484</v>
      </c>
    </row>
    <row r="175" spans="1:1">
      <c r="A175" t="s">
        <v>483</v>
      </c>
    </row>
    <row r="176" spans="1:1">
      <c r="A176" t="s">
        <v>409</v>
      </c>
    </row>
    <row r="177" spans="1:1">
      <c r="A177" t="s">
        <v>304</v>
      </c>
    </row>
    <row r="178" spans="1:1">
      <c r="A178" t="s">
        <v>311</v>
      </c>
    </row>
    <row r="179" spans="1:1">
      <c r="A179" t="s">
        <v>224</v>
      </c>
    </row>
    <row r="180" spans="1:1">
      <c r="A180" t="s">
        <v>448</v>
      </c>
    </row>
    <row r="181" spans="1:1">
      <c r="A181" t="s">
        <v>226</v>
      </c>
    </row>
    <row r="182" spans="1:1">
      <c r="A182" t="s">
        <v>283</v>
      </c>
    </row>
    <row r="183" spans="1:1">
      <c r="A183" t="s">
        <v>841</v>
      </c>
    </row>
    <row r="184" spans="1:1">
      <c r="A184" t="s">
        <v>449</v>
      </c>
    </row>
    <row r="185" spans="1:1">
      <c r="A185" t="s">
        <v>142</v>
      </c>
    </row>
    <row r="186" spans="1:1">
      <c r="A186" t="s">
        <v>153</v>
      </c>
    </row>
    <row r="187" spans="1:1">
      <c r="A187" t="s">
        <v>455</v>
      </c>
    </row>
    <row r="188" spans="1:1">
      <c r="A188" t="s">
        <v>235</v>
      </c>
    </row>
    <row r="189" spans="1:1">
      <c r="A189" t="s">
        <v>127</v>
      </c>
    </row>
    <row r="190" spans="1:1">
      <c r="A190" t="s">
        <v>744</v>
      </c>
    </row>
    <row r="191" spans="1:1">
      <c r="A191" t="s">
        <v>745</v>
      </c>
    </row>
    <row r="192" spans="1:1">
      <c r="A192" t="s">
        <v>227</v>
      </c>
    </row>
    <row r="193" spans="1:1">
      <c r="A193" t="s">
        <v>842</v>
      </c>
    </row>
    <row r="194" spans="1:1">
      <c r="A194" t="s">
        <v>843</v>
      </c>
    </row>
    <row r="195" spans="1:1">
      <c r="A195" t="s">
        <v>444</v>
      </c>
    </row>
    <row r="196" spans="1:1">
      <c r="A196" t="s">
        <v>844</v>
      </c>
    </row>
    <row r="197" spans="1:1">
      <c r="A197" t="s">
        <v>845</v>
      </c>
    </row>
    <row r="198" spans="1:1">
      <c r="A198" t="s">
        <v>386</v>
      </c>
    </row>
    <row r="199" spans="1:1">
      <c r="A199" t="s">
        <v>388</v>
      </c>
    </row>
    <row r="200" spans="1:1">
      <c r="A200" t="s">
        <v>421</v>
      </c>
    </row>
    <row r="201" spans="1:1">
      <c r="A201" t="s">
        <v>154</v>
      </c>
    </row>
    <row r="202" spans="1:1">
      <c r="A202" t="s">
        <v>158</v>
      </c>
    </row>
    <row r="203" spans="1:1">
      <c r="A203" t="s">
        <v>312</v>
      </c>
    </row>
    <row r="204" spans="1:1">
      <c r="A204" t="s">
        <v>738</v>
      </c>
    </row>
    <row r="205" spans="1:1">
      <c r="A205" t="s">
        <v>740</v>
      </c>
    </row>
    <row r="206" spans="1:1">
      <c r="A206" t="s">
        <v>554</v>
      </c>
    </row>
    <row r="207" spans="1:1">
      <c r="A207" t="s">
        <v>539</v>
      </c>
    </row>
    <row r="208" spans="1:1">
      <c r="A208" t="s">
        <v>410</v>
      </c>
    </row>
    <row r="209" spans="1:1">
      <c r="A209" t="s">
        <v>321</v>
      </c>
    </row>
    <row r="210" spans="1:1">
      <c r="A210" t="s">
        <v>718</v>
      </c>
    </row>
    <row r="211" spans="1:1">
      <c r="A211" t="s">
        <v>583</v>
      </c>
    </row>
    <row r="212" spans="1:1">
      <c r="A212" t="s">
        <v>564</v>
      </c>
    </row>
    <row r="213" spans="1:1">
      <c r="A213" t="s">
        <v>493</v>
      </c>
    </row>
    <row r="214" spans="1:1">
      <c r="A214" t="s">
        <v>586</v>
      </c>
    </row>
    <row r="215" spans="1:1">
      <c r="A215" t="s">
        <v>639</v>
      </c>
    </row>
    <row r="216" spans="1:1">
      <c r="A216" t="s">
        <v>755</v>
      </c>
    </row>
    <row r="217" spans="1:1">
      <c r="A217" t="s">
        <v>229</v>
      </c>
    </row>
    <row r="218" spans="1:1">
      <c r="A218" t="s">
        <v>700</v>
      </c>
    </row>
    <row r="219" spans="1:1">
      <c r="A219" t="s">
        <v>681</v>
      </c>
    </row>
    <row r="220" spans="1:1">
      <c r="A220" t="s">
        <v>683</v>
      </c>
    </row>
    <row r="221" spans="1:1">
      <c r="A221" t="s">
        <v>279</v>
      </c>
    </row>
    <row r="222" spans="1:1">
      <c r="A222" t="s">
        <v>488</v>
      </c>
    </row>
    <row r="223" spans="1:1">
      <c r="A223" t="s">
        <v>846</v>
      </c>
    </row>
    <row r="224" spans="1:1">
      <c r="A224" t="s">
        <v>847</v>
      </c>
    </row>
    <row r="225" spans="1:1">
      <c r="A225" t="s">
        <v>472</v>
      </c>
    </row>
    <row r="226" spans="1:1">
      <c r="A226" t="s">
        <v>281</v>
      </c>
    </row>
    <row r="227" spans="1:1">
      <c r="A227" t="s">
        <v>267</v>
      </c>
    </row>
    <row r="228" spans="1:1">
      <c r="A228" t="s">
        <v>269</v>
      </c>
    </row>
    <row r="229" spans="1:1">
      <c r="A229" t="s">
        <v>640</v>
      </c>
    </row>
    <row r="230" spans="1:1">
      <c r="A230" t="s">
        <v>699</v>
      </c>
    </row>
    <row r="231" spans="1:1">
      <c r="A231" t="s">
        <v>770</v>
      </c>
    </row>
    <row r="232" spans="1:1">
      <c r="A232" t="s">
        <v>848</v>
      </c>
    </row>
    <row r="233" spans="1:1">
      <c r="A233" t="s">
        <v>673</v>
      </c>
    </row>
    <row r="234" spans="1:1">
      <c r="A234" t="s">
        <v>674</v>
      </c>
    </row>
    <row r="235" spans="1:1">
      <c r="A235" t="s">
        <v>518</v>
      </c>
    </row>
    <row r="236" spans="1:1">
      <c r="A236" t="s">
        <v>425</v>
      </c>
    </row>
    <row r="237" spans="1:1">
      <c r="A237" t="s">
        <v>427</v>
      </c>
    </row>
    <row r="238" spans="1:1">
      <c r="A238" t="s">
        <v>719</v>
      </c>
    </row>
    <row r="239" spans="1:1">
      <c r="A239" t="s">
        <v>675</v>
      </c>
    </row>
    <row r="240" spans="1:1">
      <c r="A240" t="s">
        <v>110</v>
      </c>
    </row>
    <row r="241" spans="1:1">
      <c r="A241" t="s">
        <v>783</v>
      </c>
    </row>
    <row r="242" spans="1:1">
      <c r="A242" t="s">
        <v>679</v>
      </c>
    </row>
    <row r="243" spans="1:1">
      <c r="A243" t="s">
        <v>325</v>
      </c>
    </row>
    <row r="244" spans="1:1">
      <c r="A244" t="s">
        <v>104</v>
      </c>
    </row>
    <row r="245" spans="1:1">
      <c r="A245" t="s">
        <v>660</v>
      </c>
    </row>
    <row r="246" spans="1:1">
      <c r="A246" t="s">
        <v>746</v>
      </c>
    </row>
    <row r="247" spans="1:1">
      <c r="A247" t="s">
        <v>752</v>
      </c>
    </row>
    <row r="248" spans="1:1">
      <c r="A248" t="s">
        <v>627</v>
      </c>
    </row>
    <row r="249" spans="1:1">
      <c r="A249" t="s">
        <v>747</v>
      </c>
    </row>
    <row r="250" spans="1:1">
      <c r="A250" s="57" t="s">
        <v>688</v>
      </c>
    </row>
    <row r="251" spans="1:1">
      <c r="A251" t="s">
        <v>349</v>
      </c>
    </row>
    <row r="252" spans="1:1">
      <c r="A252" t="s">
        <v>651</v>
      </c>
    </row>
    <row r="253" spans="1:1">
      <c r="A253" t="s">
        <v>395</v>
      </c>
    </row>
    <row r="254" spans="1:1">
      <c r="A254" t="s">
        <v>695</v>
      </c>
    </row>
    <row r="255" spans="1:1">
      <c r="A255" t="s">
        <v>778</v>
      </c>
    </row>
    <row r="256" spans="1:1">
      <c r="A256" t="s">
        <v>289</v>
      </c>
    </row>
    <row r="257" spans="1:1">
      <c r="A257" t="s">
        <v>463</v>
      </c>
    </row>
    <row r="258" spans="1:1">
      <c r="A258" t="s">
        <v>771</v>
      </c>
    </row>
    <row r="259" spans="1:1">
      <c r="A259" t="s">
        <v>754</v>
      </c>
    </row>
    <row r="260" spans="1:1">
      <c r="A260" t="s">
        <v>696</v>
      </c>
    </row>
    <row r="261" spans="1:1">
      <c r="A261" t="s">
        <v>668</v>
      </c>
    </row>
    <row r="262" spans="1:1">
      <c r="A262" t="s">
        <v>350</v>
      </c>
    </row>
    <row r="263" spans="1:1">
      <c r="A263" t="s">
        <v>481</v>
      </c>
    </row>
    <row r="264" spans="1:1">
      <c r="A264" t="s">
        <v>702</v>
      </c>
    </row>
    <row r="265" spans="1:1">
      <c r="A265" t="s">
        <v>382</v>
      </c>
    </row>
    <row r="266" spans="1:1">
      <c r="A266" t="s">
        <v>383</v>
      </c>
    </row>
    <row r="267" spans="1:1">
      <c r="A267" t="s">
        <v>641</v>
      </c>
    </row>
    <row r="268" spans="1:1">
      <c r="A268" t="s">
        <v>241</v>
      </c>
    </row>
    <row r="269" spans="1:1">
      <c r="A269" t="s">
        <v>152</v>
      </c>
    </row>
    <row r="270" spans="1:1">
      <c r="A270" t="s">
        <v>402</v>
      </c>
    </row>
    <row r="271" spans="1:1">
      <c r="A271" t="s">
        <v>486</v>
      </c>
    </row>
    <row r="272" spans="1:1">
      <c r="A272" t="s">
        <v>667</v>
      </c>
    </row>
    <row r="273" spans="1:1">
      <c r="A273" t="s">
        <v>657</v>
      </c>
    </row>
    <row r="274" spans="1:1">
      <c r="A274" t="s">
        <v>849</v>
      </c>
    </row>
    <row r="275" spans="1:1">
      <c r="A275" t="s">
        <v>322</v>
      </c>
    </row>
    <row r="276" spans="1:1">
      <c r="A276" t="s">
        <v>850</v>
      </c>
    </row>
    <row r="277" spans="1:1">
      <c r="A277" t="s">
        <v>584</v>
      </c>
    </row>
    <row r="278" spans="1:1">
      <c r="A278" t="s">
        <v>183</v>
      </c>
    </row>
    <row r="279" spans="1:1">
      <c r="A279" t="s">
        <v>645</v>
      </c>
    </row>
    <row r="280" spans="1:1">
      <c r="A280" t="s">
        <v>121</v>
      </c>
    </row>
    <row r="281" spans="1:1">
      <c r="A281" t="s">
        <v>400</v>
      </c>
    </row>
    <row r="282" spans="1:1">
      <c r="A282" t="s">
        <v>851</v>
      </c>
    </row>
    <row r="283" spans="1:1">
      <c r="A283" t="s">
        <v>385</v>
      </c>
    </row>
    <row r="284" spans="1:1">
      <c r="A284" t="s">
        <v>628</v>
      </c>
    </row>
    <row r="285" spans="1:1">
      <c r="A285" t="s">
        <v>397</v>
      </c>
    </row>
    <row r="286" spans="1:1">
      <c r="A286" t="s">
        <v>547</v>
      </c>
    </row>
    <row r="287" spans="1:1">
      <c r="A287" t="s">
        <v>323</v>
      </c>
    </row>
    <row r="288" spans="1:1">
      <c r="A288" t="s">
        <v>582</v>
      </c>
    </row>
    <row r="289" spans="1:1">
      <c r="A289" t="s">
        <v>852</v>
      </c>
    </row>
    <row r="290" spans="1:1">
      <c r="A290" t="s">
        <v>446</v>
      </c>
    </row>
    <row r="291" spans="1:1">
      <c r="A291" t="s">
        <v>609</v>
      </c>
    </row>
    <row r="292" spans="1:1">
      <c r="A292" t="s">
        <v>245</v>
      </c>
    </row>
    <row r="293" spans="1:1">
      <c r="A293" t="s">
        <v>162</v>
      </c>
    </row>
    <row r="294" spans="1:1">
      <c r="A294" t="s">
        <v>853</v>
      </c>
    </row>
    <row r="295" spans="1:1">
      <c r="A295" t="s">
        <v>199</v>
      </c>
    </row>
    <row r="296" spans="1:1">
      <c r="A296" t="s">
        <v>351</v>
      </c>
    </row>
    <row r="297" spans="1:1">
      <c r="A297" t="s">
        <v>303</v>
      </c>
    </row>
    <row r="298" spans="1:1">
      <c r="A298" t="s">
        <v>352</v>
      </c>
    </row>
    <row r="299" spans="1:1">
      <c r="A299" t="s">
        <v>773</v>
      </c>
    </row>
    <row r="300" spans="1:1">
      <c r="A300" t="s">
        <v>589</v>
      </c>
    </row>
    <row r="301" spans="1:1">
      <c r="A301" t="s">
        <v>854</v>
      </c>
    </row>
    <row r="302" spans="1:1">
      <c r="A302" t="s">
        <v>629</v>
      </c>
    </row>
    <row r="303" spans="1:1">
      <c r="A303" t="s">
        <v>720</v>
      </c>
    </row>
    <row r="304" spans="1:1">
      <c r="A304" t="s">
        <v>721</v>
      </c>
    </row>
    <row r="305" spans="1:1">
      <c r="A305" t="s">
        <v>384</v>
      </c>
    </row>
    <row r="306" spans="1:1">
      <c r="A306" t="s">
        <v>722</v>
      </c>
    </row>
    <row r="307" spans="1:1">
      <c r="A307" t="s">
        <v>399</v>
      </c>
    </row>
    <row r="308" spans="1:1">
      <c r="A308" t="s">
        <v>502</v>
      </c>
    </row>
    <row r="309" spans="1:1">
      <c r="A309" t="s">
        <v>378</v>
      </c>
    </row>
    <row r="310" spans="1:1">
      <c r="A310" t="s">
        <v>494</v>
      </c>
    </row>
    <row r="311" spans="1:1">
      <c r="A311" t="s">
        <v>665</v>
      </c>
    </row>
    <row r="312" spans="1:1">
      <c r="A312" t="s">
        <v>655</v>
      </c>
    </row>
    <row r="313" spans="1:1">
      <c r="A313" t="s">
        <v>234</v>
      </c>
    </row>
    <row r="314" spans="1:1">
      <c r="A314" t="s">
        <v>567</v>
      </c>
    </row>
    <row r="315" spans="1:1">
      <c r="A315" t="s">
        <v>723</v>
      </c>
    </row>
    <row r="316" spans="1:1">
      <c r="A316" t="s">
        <v>197</v>
      </c>
    </row>
    <row r="317" spans="1:1">
      <c r="A317" t="s">
        <v>500</v>
      </c>
    </row>
    <row r="318" spans="1:1">
      <c r="A318" t="s">
        <v>509</v>
      </c>
    </row>
    <row r="319" spans="1:1">
      <c r="A319" t="s">
        <v>724</v>
      </c>
    </row>
    <row r="320" spans="1:1">
      <c r="A320" t="s">
        <v>636</v>
      </c>
    </row>
    <row r="321" spans="1:1">
      <c r="A321" t="s">
        <v>855</v>
      </c>
    </row>
    <row r="322" spans="1:1">
      <c r="A322" t="s">
        <v>310</v>
      </c>
    </row>
    <row r="323" spans="1:1">
      <c r="A323" t="s">
        <v>456</v>
      </c>
    </row>
    <row r="324" spans="1:1">
      <c r="A324" t="s">
        <v>659</v>
      </c>
    </row>
    <row r="325" spans="1:1">
      <c r="A325" t="s">
        <v>661</v>
      </c>
    </row>
    <row r="326" spans="1:1">
      <c r="A326" t="s">
        <v>298</v>
      </c>
    </row>
    <row r="327" spans="1:1">
      <c r="A327" t="s">
        <v>299</v>
      </c>
    </row>
    <row r="328" spans="1:1">
      <c r="A328" t="s">
        <v>585</v>
      </c>
    </row>
    <row r="329" spans="1:1">
      <c r="A329" t="s">
        <v>376</v>
      </c>
    </row>
    <row r="330" spans="1:1">
      <c r="A330" t="s">
        <v>559</v>
      </c>
    </row>
    <row r="331" spans="1:1">
      <c r="A331" t="s">
        <v>587</v>
      </c>
    </row>
    <row r="332" spans="1:1">
      <c r="A332" t="s">
        <v>575</v>
      </c>
    </row>
    <row r="333" spans="1:1">
      <c r="A333" t="s">
        <v>625</v>
      </c>
    </row>
    <row r="334" spans="1:1">
      <c r="A334" t="s">
        <v>309</v>
      </c>
    </row>
    <row r="335" spans="1:1">
      <c r="A335" t="s">
        <v>626</v>
      </c>
    </row>
    <row r="336" spans="1:1">
      <c r="A336" t="s">
        <v>534</v>
      </c>
    </row>
    <row r="337" spans="1:1">
      <c r="A337" t="s">
        <v>134</v>
      </c>
    </row>
    <row r="338" spans="1:1">
      <c r="A338" t="s">
        <v>576</v>
      </c>
    </row>
    <row r="339" spans="1:1">
      <c r="A339" t="s">
        <v>124</v>
      </c>
    </row>
    <row r="340" spans="1:1">
      <c r="A340" t="s">
        <v>663</v>
      </c>
    </row>
    <row r="341" spans="1:1">
      <c r="A341" t="s">
        <v>588</v>
      </c>
    </row>
    <row r="342" spans="1:1">
      <c r="A342" t="s">
        <v>316</v>
      </c>
    </row>
    <row r="343" spans="1:1">
      <c r="A343" t="s">
        <v>324</v>
      </c>
    </row>
    <row r="344" spans="1:1">
      <c r="A344" t="s">
        <v>725</v>
      </c>
    </row>
    <row r="345" spans="1:1">
      <c r="A345" t="s">
        <v>499</v>
      </c>
    </row>
    <row r="346" spans="1:1">
      <c r="A346" t="s">
        <v>112</v>
      </c>
    </row>
    <row r="347" spans="1:1">
      <c r="A347" t="s">
        <v>726</v>
      </c>
    </row>
    <row r="348" spans="1:1">
      <c r="A348" t="s">
        <v>113</v>
      </c>
    </row>
    <row r="349" spans="1:1">
      <c r="A349" t="s">
        <v>727</v>
      </c>
    </row>
    <row r="350" spans="1:1">
      <c r="A350" t="s">
        <v>728</v>
      </c>
    </row>
    <row r="351" spans="1:1">
      <c r="A351" t="s">
        <v>729</v>
      </c>
    </row>
    <row r="352" spans="1:1">
      <c r="A352" t="s">
        <v>730</v>
      </c>
    </row>
    <row r="353" spans="1:1">
      <c r="A353" t="s">
        <v>612</v>
      </c>
    </row>
    <row r="354" spans="1:1">
      <c r="A354" t="s">
        <v>856</v>
      </c>
    </row>
    <row r="355" spans="1:1">
      <c r="A355" t="s">
        <v>731</v>
      </c>
    </row>
    <row r="356" spans="1:1">
      <c r="A356" t="s">
        <v>492</v>
      </c>
    </row>
    <row r="357" spans="1:1">
      <c r="A357" t="s">
        <v>631</v>
      </c>
    </row>
    <row r="358" spans="1:1">
      <c r="A358" t="s">
        <v>643</v>
      </c>
    </row>
    <row r="359" spans="1:1">
      <c r="A359" t="s">
        <v>608</v>
      </c>
    </row>
    <row r="360" spans="1:1">
      <c r="A360" t="s">
        <v>664</v>
      </c>
    </row>
    <row r="361" spans="1:1">
      <c r="A361" t="s">
        <v>174</v>
      </c>
    </row>
    <row r="362" spans="1:1">
      <c r="A362" t="s">
        <v>606</v>
      </c>
    </row>
    <row r="363" spans="1:1">
      <c r="A363" t="s">
        <v>656</v>
      </c>
    </row>
    <row r="364" spans="1:1">
      <c r="A364" t="s">
        <v>658</v>
      </c>
    </row>
    <row r="365" spans="1:1">
      <c r="A365" t="s">
        <v>775</v>
      </c>
    </row>
    <row r="366" spans="1:1">
      <c r="A366" t="s">
        <v>572</v>
      </c>
    </row>
    <row r="367" spans="1:1">
      <c r="A367" t="s">
        <v>857</v>
      </c>
    </row>
    <row r="368" spans="1:1">
      <c r="A368" t="s">
        <v>607</v>
      </c>
    </row>
    <row r="369" spans="1:1">
      <c r="A369" t="s">
        <v>610</v>
      </c>
    </row>
    <row r="370" spans="1:1">
      <c r="A370" t="s">
        <v>292</v>
      </c>
    </row>
    <row r="371" spans="1:1">
      <c r="A371" t="s">
        <v>638</v>
      </c>
    </row>
    <row r="372" spans="1:1">
      <c r="A372" t="s">
        <v>577</v>
      </c>
    </row>
    <row r="373" spans="1:1">
      <c r="A373" t="s">
        <v>574</v>
      </c>
    </row>
    <row r="374" spans="1:1">
      <c r="A374" t="s">
        <v>644</v>
      </c>
    </row>
    <row r="375" spans="1:1">
      <c r="A375" t="s">
        <v>305</v>
      </c>
    </row>
    <row r="376" spans="1:1">
      <c r="A376" t="s">
        <v>102</v>
      </c>
    </row>
    <row r="377" spans="1:1">
      <c r="A377" t="s">
        <v>779</v>
      </c>
    </row>
    <row r="378" spans="1:1">
      <c r="A378" t="s">
        <v>300</v>
      </c>
    </row>
    <row r="379" spans="1:1">
      <c r="A379" t="s">
        <v>858</v>
      </c>
    </row>
    <row r="380" spans="1:1">
      <c r="A380" t="s">
        <v>412</v>
      </c>
    </row>
    <row r="381" spans="1:1">
      <c r="A381" t="s">
        <v>642</v>
      </c>
    </row>
    <row r="382" spans="1:1">
      <c r="A382" t="s">
        <v>482</v>
      </c>
    </row>
    <row r="383" spans="1:1">
      <c r="A383" t="s">
        <v>147</v>
      </c>
    </row>
    <row r="384" spans="1:1">
      <c r="A384" t="s">
        <v>632</v>
      </c>
    </row>
    <row r="385" spans="1:1">
      <c r="A385" t="s">
        <v>694</v>
      </c>
    </row>
    <row r="386" spans="1:1">
      <c r="A386" t="s">
        <v>615</v>
      </c>
    </row>
    <row r="387" spans="1:1">
      <c r="A387" s="57" t="s">
        <v>205</v>
      </c>
    </row>
    <row r="388" spans="1:1">
      <c r="A388" s="57" t="s">
        <v>450</v>
      </c>
    </row>
    <row r="389" spans="1:1">
      <c r="A389" t="s">
        <v>602</v>
      </c>
    </row>
    <row r="390" spans="1:1">
      <c r="A390" s="57" t="s">
        <v>737</v>
      </c>
    </row>
    <row r="391" spans="1:1">
      <c r="A391" t="s">
        <v>648</v>
      </c>
    </row>
    <row r="392" spans="1:1">
      <c r="A392" t="s">
        <v>260</v>
      </c>
    </row>
    <row r="393" spans="1:1">
      <c r="A393" t="s">
        <v>614</v>
      </c>
    </row>
    <row r="394" spans="1:1">
      <c r="A394" t="s">
        <v>690</v>
      </c>
    </row>
    <row r="395" spans="1:1">
      <c r="A395" t="s">
        <v>697</v>
      </c>
    </row>
    <row r="396" spans="1:1">
      <c r="A396" s="57" t="s">
        <v>652</v>
      </c>
    </row>
    <row r="397" spans="1:1">
      <c r="A397" s="57" t="s">
        <v>649</v>
      </c>
    </row>
    <row r="398" spans="1:1">
      <c r="A398" s="57" t="s">
        <v>647</v>
      </c>
    </row>
    <row r="399" spans="1:1">
      <c r="A399" s="57" t="s">
        <v>598</v>
      </c>
    </row>
    <row r="400" spans="1:1">
      <c r="A400" s="57" t="s">
        <v>593</v>
      </c>
    </row>
    <row r="401" spans="1:1">
      <c r="A401" s="57" t="s">
        <v>594</v>
      </c>
    </row>
    <row r="402" spans="1:1">
      <c r="A402" s="57" t="s">
        <v>595</v>
      </c>
    </row>
    <row r="403" spans="1:1">
      <c r="A403" s="57" t="s">
        <v>459</v>
      </c>
    </row>
    <row r="404" spans="1:1">
      <c r="A404" s="57" t="s">
        <v>460</v>
      </c>
    </row>
    <row r="405" spans="1:1">
      <c r="A405" s="57" t="s">
        <v>275</v>
      </c>
    </row>
    <row r="406" spans="1:1">
      <c r="A406" s="57" t="s">
        <v>611</v>
      </c>
    </row>
    <row r="407" spans="1:1">
      <c r="A407" s="57" t="s">
        <v>156</v>
      </c>
    </row>
    <row r="408" spans="1:1">
      <c r="A408" s="57" t="s">
        <v>251</v>
      </c>
    </row>
    <row r="409" spans="1:1">
      <c r="A409" s="57" t="s">
        <v>776</v>
      </c>
    </row>
    <row r="410" spans="1:1">
      <c r="A410" t="s">
        <v>617</v>
      </c>
    </row>
    <row r="411" spans="1:1">
      <c r="A411" s="57" t="s">
        <v>389</v>
      </c>
    </row>
    <row r="412" spans="1:1">
      <c r="A412" t="s">
        <v>650</v>
      </c>
    </row>
    <row r="413" spans="1:1">
      <c r="A413" t="s">
        <v>478</v>
      </c>
    </row>
    <row r="414" spans="1:1">
      <c r="A414" t="s">
        <v>270</v>
      </c>
    </row>
    <row r="415" spans="1:1">
      <c r="A415" t="s">
        <v>261</v>
      </c>
    </row>
    <row r="416" spans="1:1">
      <c r="A416" t="s">
        <v>603</v>
      </c>
    </row>
    <row r="417" spans="1:1">
      <c r="A417" t="s">
        <v>605</v>
      </c>
    </row>
    <row r="418" spans="1:1">
      <c r="A418" t="s">
        <v>515</v>
      </c>
    </row>
    <row r="419" spans="1:1">
      <c r="A419" s="57" t="s">
        <v>753</v>
      </c>
    </row>
    <row r="420" spans="1:1">
      <c r="A420" s="57" t="s">
        <v>458</v>
      </c>
    </row>
    <row r="421" spans="1:1">
      <c r="A421" s="57" t="s">
        <v>859</v>
      </c>
    </row>
    <row r="422" spans="1:1">
      <c r="A422" t="s">
        <v>764</v>
      </c>
    </row>
    <row r="423" spans="1:1">
      <c r="A423" t="s">
        <v>604</v>
      </c>
    </row>
    <row r="424" spans="1:1">
      <c r="A424" t="s">
        <v>748</v>
      </c>
    </row>
    <row r="425" spans="1:1">
      <c r="A425" s="57" t="s">
        <v>710</v>
      </c>
    </row>
    <row r="426" spans="1:1">
      <c r="A426" s="57" t="s">
        <v>711</v>
      </c>
    </row>
    <row r="427" spans="1:1">
      <c r="A427" s="57" t="s">
        <v>317</v>
      </c>
    </row>
    <row r="428" spans="1:1">
      <c r="A428" t="s">
        <v>693</v>
      </c>
    </row>
    <row r="429" spans="1:1">
      <c r="A429" t="s">
        <v>343</v>
      </c>
    </row>
    <row r="430" spans="1:1">
      <c r="A430" t="s">
        <v>256</v>
      </c>
    </row>
    <row r="431" spans="1:1">
      <c r="A431" s="57" t="s">
        <v>470</v>
      </c>
    </row>
    <row r="432" spans="1:1">
      <c r="A432" s="57" t="s">
        <v>195</v>
      </c>
    </row>
    <row r="433" spans="1:1">
      <c r="A433" s="57" t="s">
        <v>98</v>
      </c>
    </row>
    <row r="434" spans="1:1">
      <c r="A434" s="57" t="s">
        <v>464</v>
      </c>
    </row>
    <row r="435" spans="1:1">
      <c r="A435" s="57" t="s">
        <v>466</v>
      </c>
    </row>
    <row r="436" spans="1:1">
      <c r="A436" t="s">
        <v>633</v>
      </c>
    </row>
    <row r="437" spans="1:1">
      <c r="A437" t="s">
        <v>390</v>
      </c>
    </row>
    <row r="438" spans="1:1">
      <c r="A438" t="s">
        <v>285</v>
      </c>
    </row>
    <row r="439" spans="1:1">
      <c r="A439" t="s">
        <v>284</v>
      </c>
    </row>
    <row r="440" spans="1:1">
      <c r="A440" t="s">
        <v>749</v>
      </c>
    </row>
    <row r="441" spans="1:1">
      <c r="A441" t="s">
        <v>677</v>
      </c>
    </row>
    <row r="442" spans="1:1">
      <c r="A442" t="s">
        <v>678</v>
      </c>
    </row>
    <row r="443" spans="1:1">
      <c r="A443" s="57" t="s">
        <v>457</v>
      </c>
    </row>
    <row r="444" spans="1:1">
      <c r="A444" t="s">
        <v>282</v>
      </c>
    </row>
    <row r="445" spans="1:1">
      <c r="A445" s="57" t="s">
        <v>573</v>
      </c>
    </row>
    <row r="446" spans="1:1">
      <c r="A446" s="57" t="s">
        <v>445</v>
      </c>
    </row>
    <row r="447" spans="1:1">
      <c r="A447" s="57" t="s">
        <v>750</v>
      </c>
    </row>
    <row r="448" spans="1:1">
      <c r="A448" t="s">
        <v>687</v>
      </c>
    </row>
    <row r="449" spans="1:1">
      <c r="A449" t="s">
        <v>686</v>
      </c>
    </row>
    <row r="450" spans="1:1">
      <c r="A450" s="57" t="s">
        <v>691</v>
      </c>
    </row>
    <row r="451" spans="1:1">
      <c r="A451" t="s">
        <v>613</v>
      </c>
    </row>
    <row r="452" spans="1:1">
      <c r="A452" s="57" t="s">
        <v>777</v>
      </c>
    </row>
    <row r="453" spans="1:1">
      <c r="A453" s="57" t="s">
        <v>254</v>
      </c>
    </row>
    <row r="454" spans="1:1">
      <c r="A454" s="57" t="s">
        <v>440</v>
      </c>
    </row>
    <row r="455" spans="1:1">
      <c r="A455" s="57" t="s">
        <v>200</v>
      </c>
    </row>
    <row r="456" spans="1:1">
      <c r="A456" s="57" t="s">
        <v>601</v>
      </c>
    </row>
    <row r="457" spans="1:1">
      <c r="A457" s="57" t="s">
        <v>403</v>
      </c>
    </row>
    <row r="458" spans="1:1">
      <c r="A458" s="57" t="s">
        <v>391</v>
      </c>
    </row>
    <row r="459" spans="1:1">
      <c r="A459" t="s">
        <v>784</v>
      </c>
    </row>
    <row r="460" spans="1:1">
      <c r="A460" s="57" t="s">
        <v>653</v>
      </c>
    </row>
    <row r="461" spans="1:1">
      <c r="A461" t="s">
        <v>623</v>
      </c>
    </row>
    <row r="462" spans="1:1">
      <c r="A462" t="s">
        <v>624</v>
      </c>
    </row>
    <row r="463" spans="1:1">
      <c r="A463" t="s">
        <v>618</v>
      </c>
    </row>
    <row r="464" spans="1:1">
      <c r="A464" t="s">
        <v>523</v>
      </c>
    </row>
    <row r="465" spans="1:1">
      <c r="A465" t="s">
        <v>774</v>
      </c>
    </row>
    <row r="466" spans="1:1">
      <c r="A466" t="s">
        <v>590</v>
      </c>
    </row>
    <row r="467" spans="1:1">
      <c r="A467" t="s">
        <v>732</v>
      </c>
    </row>
    <row r="468" spans="1:1">
      <c r="A468" t="s">
        <v>706</v>
      </c>
    </row>
    <row r="469" spans="1:1">
      <c r="A469" t="s">
        <v>207</v>
      </c>
    </row>
    <row r="470" spans="1:1">
      <c r="A470" t="s">
        <v>319</v>
      </c>
    </row>
    <row r="471" spans="1:1">
      <c r="A471" t="s">
        <v>556</v>
      </c>
    </row>
    <row r="472" spans="1:1">
      <c r="A472" t="s">
        <v>860</v>
      </c>
    </row>
    <row r="473" spans="1:1">
      <c r="A473" t="s">
        <v>780</v>
      </c>
    </row>
    <row r="474" spans="1:1">
      <c r="A474" t="s">
        <v>429</v>
      </c>
    </row>
    <row r="475" spans="1:1">
      <c r="A475" t="s">
        <v>751</v>
      </c>
    </row>
    <row r="476" spans="1:1">
      <c r="A476" t="s">
        <v>765</v>
      </c>
    </row>
    <row r="477" spans="1:1">
      <c r="A477" t="s">
        <v>766</v>
      </c>
    </row>
    <row r="478" spans="1:1">
      <c r="A478" t="s">
        <v>431</v>
      </c>
    </row>
    <row r="479" spans="1:1">
      <c r="A479" t="s">
        <v>417</v>
      </c>
    </row>
    <row r="480" spans="1:1">
      <c r="A480" t="s">
        <v>250</v>
      </c>
    </row>
    <row r="481" spans="1:1">
      <c r="A481" t="s">
        <v>177</v>
      </c>
    </row>
    <row r="482" spans="1:1">
      <c r="A482" t="s">
        <v>419</v>
      </c>
    </row>
    <row r="483" spans="1:1">
      <c r="A483" t="s">
        <v>423</v>
      </c>
    </row>
    <row r="484" spans="1:1">
      <c r="A484" t="s">
        <v>85</v>
      </c>
    </row>
    <row r="485" spans="1:1">
      <c r="A485" t="s">
        <v>437</v>
      </c>
    </row>
    <row r="486" spans="1:1">
      <c r="A486" t="s">
        <v>328</v>
      </c>
    </row>
    <row r="487" spans="1:1">
      <c r="A487" t="s">
        <v>73</v>
      </c>
    </row>
    <row r="488" spans="1:1">
      <c r="A488" t="s">
        <v>329</v>
      </c>
    </row>
    <row r="489" spans="1:1">
      <c r="A489" t="s">
        <v>220</v>
      </c>
    </row>
    <row r="490" spans="1:1">
      <c r="A490" t="s">
        <v>669</v>
      </c>
    </row>
    <row r="491" spans="1:1">
      <c r="A491" t="s">
        <v>408</v>
      </c>
    </row>
    <row r="492" spans="1:1">
      <c r="A492" t="s">
        <v>672</v>
      </c>
    </row>
    <row r="493" spans="1:1">
      <c r="A493" t="s">
        <v>252</v>
      </c>
    </row>
    <row r="494" spans="1:1">
      <c r="A494" t="s">
        <v>258</v>
      </c>
    </row>
    <row r="495" spans="1:1">
      <c r="A495" t="s">
        <v>676</v>
      </c>
    </row>
    <row r="496" spans="1:1">
      <c r="A496" t="s">
        <v>861</v>
      </c>
    </row>
    <row r="497" spans="1:1">
      <c r="A497" t="s">
        <v>115</v>
      </c>
    </row>
    <row r="498" spans="1:1">
      <c r="A498" t="s">
        <v>131</v>
      </c>
    </row>
    <row r="499" spans="1:1">
      <c r="A499" t="s">
        <v>337</v>
      </c>
    </row>
    <row r="500" spans="1:1">
      <c r="A500" t="s">
        <v>497</v>
      </c>
    </row>
    <row r="501" spans="1:1">
      <c r="A501" t="s">
        <v>507</v>
      </c>
    </row>
    <row r="502" spans="1:1">
      <c r="A502" t="s">
        <v>535</v>
      </c>
    </row>
    <row r="503" spans="1:1">
      <c r="A503" t="s">
        <v>662</v>
      </c>
    </row>
    <row r="504" spans="1:1">
      <c r="A504" t="s">
        <v>666</v>
      </c>
    </row>
    <row r="505" spans="1:1">
      <c r="A505" t="s">
        <v>670</v>
      </c>
    </row>
    <row r="506" spans="1:1">
      <c r="A506" t="s">
        <v>671</v>
      </c>
    </row>
    <row r="507" spans="1:1">
      <c r="A507" t="s">
        <v>781</v>
      </c>
    </row>
    <row r="508" spans="1:1">
      <c r="A508" t="s">
        <v>735</v>
      </c>
    </row>
    <row r="509" spans="1:1">
      <c r="A509" t="s">
        <v>736</v>
      </c>
    </row>
    <row r="510" spans="1:1">
      <c r="A510" t="s">
        <v>862</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6"/>
  <sheetViews>
    <sheetView workbookViewId="0"/>
  </sheetViews>
  <sheetFormatPr baseColWidth="10" defaultRowHeight="15"/>
  <sheetData>
    <row r="1" spans="2:3">
      <c r="B1">
        <v>21</v>
      </c>
      <c r="C1" t="s">
        <v>863</v>
      </c>
    </row>
    <row r="2" spans="2:3">
      <c r="B2">
        <v>22</v>
      </c>
      <c r="C2" t="s">
        <v>864</v>
      </c>
    </row>
    <row r="3" spans="2:3">
      <c r="B3">
        <v>29</v>
      </c>
      <c r="C3" t="s">
        <v>865</v>
      </c>
    </row>
    <row r="4" spans="2:3">
      <c r="B4">
        <v>111</v>
      </c>
      <c r="C4" t="s">
        <v>866</v>
      </c>
    </row>
    <row r="5" spans="2:3">
      <c r="B5" s="56" t="s">
        <v>72</v>
      </c>
      <c r="C5" t="s">
        <v>867</v>
      </c>
    </row>
    <row r="6" spans="2:3">
      <c r="B6" s="56" t="s">
        <v>72</v>
      </c>
      <c r="C6" t="s">
        <v>868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235"/>
  <sheetViews>
    <sheetView workbookViewId="0"/>
  </sheetViews>
  <sheetFormatPr baseColWidth="10" defaultRowHeight="15"/>
  <sheetData>
    <row r="1" spans="2:28">
      <c r="S1" s="12"/>
    </row>
    <row r="2" spans="2:28" ht="75">
      <c r="B2" s="3" t="s">
        <v>7</v>
      </c>
      <c r="E2" s="3" t="s">
        <v>6</v>
      </c>
      <c r="H2" s="115" t="s">
        <v>869</v>
      </c>
      <c r="I2" s="115" t="s">
        <v>870</v>
      </c>
      <c r="L2" s="3" t="s">
        <v>871</v>
      </c>
      <c r="O2" s="3" t="s">
        <v>872</v>
      </c>
      <c r="P2" s="3" t="s">
        <v>873</v>
      </c>
      <c r="Q2" s="3" t="s">
        <v>874</v>
      </c>
      <c r="S2" s="3" t="s">
        <v>875</v>
      </c>
      <c r="U2" s="3" t="s">
        <v>37</v>
      </c>
      <c r="W2" s="3" t="s">
        <v>876</v>
      </c>
      <c r="X2" s="3" t="s">
        <v>877</v>
      </c>
      <c r="Z2" s="3" t="s">
        <v>878</v>
      </c>
      <c r="AB2" s="3" t="s">
        <v>35</v>
      </c>
    </row>
    <row r="3" spans="2:28" ht="150">
      <c r="B3" s="4" t="s">
        <v>879</v>
      </c>
      <c r="E3" s="4" t="s">
        <v>880</v>
      </c>
      <c r="H3" s="115"/>
      <c r="I3" s="115"/>
      <c r="K3" s="2">
        <v>1</v>
      </c>
      <c r="L3" s="4" t="s">
        <v>881</v>
      </c>
      <c r="O3" s="4" t="s">
        <v>69</v>
      </c>
      <c r="P3" s="4" t="s">
        <v>70</v>
      </c>
      <c r="Q3" s="4" t="s">
        <v>71</v>
      </c>
      <c r="S3" s="11" t="s">
        <v>80</v>
      </c>
      <c r="U3" s="11" t="s">
        <v>95</v>
      </c>
      <c r="W3" s="11" t="s">
        <v>125</v>
      </c>
      <c r="X3" s="11" t="s">
        <v>125</v>
      </c>
      <c r="Z3" s="11" t="s">
        <v>78</v>
      </c>
      <c r="AB3" s="15" t="s">
        <v>111</v>
      </c>
    </row>
    <row r="4" spans="2:28" ht="267.75">
      <c r="B4" s="4" t="s">
        <v>882</v>
      </c>
      <c r="E4" s="4" t="s">
        <v>64</v>
      </c>
      <c r="H4" s="5" t="s">
        <v>883</v>
      </c>
      <c r="I4" s="6" t="s">
        <v>884</v>
      </c>
      <c r="K4" s="2">
        <v>2</v>
      </c>
      <c r="L4" s="4" t="s">
        <v>89</v>
      </c>
      <c r="O4" s="4" t="s">
        <v>286</v>
      </c>
      <c r="P4" s="4" t="s">
        <v>96</v>
      </c>
      <c r="Q4" s="4" t="s">
        <v>90</v>
      </c>
      <c r="S4" s="11" t="s">
        <v>203</v>
      </c>
      <c r="U4" s="11" t="s">
        <v>81</v>
      </c>
      <c r="W4" s="11" t="s">
        <v>296</v>
      </c>
      <c r="X4" s="11" t="s">
        <v>296</v>
      </c>
      <c r="Z4" s="11" t="s">
        <v>136</v>
      </c>
      <c r="AB4" s="15" t="s">
        <v>225</v>
      </c>
    </row>
    <row r="5" spans="2:28" ht="267.75">
      <c r="B5" s="4" t="s">
        <v>885</v>
      </c>
      <c r="E5" s="4" t="s">
        <v>886</v>
      </c>
      <c r="H5" s="5" t="s">
        <v>883</v>
      </c>
      <c r="I5" s="6" t="s">
        <v>884</v>
      </c>
      <c r="K5" s="2">
        <v>3</v>
      </c>
      <c r="L5" s="4" t="s">
        <v>887</v>
      </c>
      <c r="O5" s="4" t="s">
        <v>405</v>
      </c>
      <c r="P5" s="4" t="s">
        <v>122</v>
      </c>
      <c r="Q5" s="4" t="s">
        <v>219</v>
      </c>
      <c r="S5" s="11" t="s">
        <v>101</v>
      </c>
      <c r="W5" s="11" t="s">
        <v>83</v>
      </c>
      <c r="X5" s="11" t="s">
        <v>83</v>
      </c>
      <c r="Z5" s="11" t="s">
        <v>92</v>
      </c>
      <c r="AB5" s="15" t="s">
        <v>108</v>
      </c>
    </row>
    <row r="6" spans="2:28" ht="267.75">
      <c r="B6" s="4" t="s">
        <v>888</v>
      </c>
      <c r="E6" s="4" t="s">
        <v>889</v>
      </c>
      <c r="H6" s="5" t="s">
        <v>883</v>
      </c>
      <c r="I6" s="6" t="s">
        <v>884</v>
      </c>
      <c r="K6" s="2">
        <v>4</v>
      </c>
      <c r="L6" s="14" t="s">
        <v>404</v>
      </c>
      <c r="O6" s="4" t="s">
        <v>475</v>
      </c>
      <c r="P6" s="4" t="s">
        <v>129</v>
      </c>
      <c r="Q6" s="4" t="s">
        <v>192</v>
      </c>
      <c r="S6" s="11" t="s">
        <v>137</v>
      </c>
      <c r="W6" s="11" t="s">
        <v>290</v>
      </c>
      <c r="X6" s="11" t="s">
        <v>290</v>
      </c>
      <c r="AB6" s="15"/>
    </row>
    <row r="7" spans="2:28" ht="242.25">
      <c r="B7" s="4" t="s">
        <v>890</v>
      </c>
      <c r="E7" s="4" t="s">
        <v>891</v>
      </c>
      <c r="H7" s="5" t="s">
        <v>892</v>
      </c>
      <c r="I7" s="6" t="s">
        <v>893</v>
      </c>
      <c r="K7" s="2">
        <v>5</v>
      </c>
      <c r="L7" s="4" t="s">
        <v>392</v>
      </c>
      <c r="O7" s="4" t="s">
        <v>544</v>
      </c>
      <c r="P7" s="4" t="s">
        <v>169</v>
      </c>
      <c r="Q7" s="4" t="s">
        <v>148</v>
      </c>
      <c r="S7" s="11" t="s">
        <v>894</v>
      </c>
      <c r="W7" s="11" t="s">
        <v>117</v>
      </c>
      <c r="X7" s="11" t="s">
        <v>117</v>
      </c>
    </row>
    <row r="8" spans="2:28" ht="315">
      <c r="B8" s="4" t="s">
        <v>895</v>
      </c>
      <c r="E8" s="4" t="s">
        <v>896</v>
      </c>
      <c r="H8" s="5" t="s">
        <v>892</v>
      </c>
      <c r="I8" s="6" t="s">
        <v>893</v>
      </c>
      <c r="K8" s="2">
        <v>6</v>
      </c>
      <c r="L8" s="4" t="s">
        <v>560</v>
      </c>
      <c r="O8" s="4" t="s">
        <v>561</v>
      </c>
      <c r="P8" s="4" t="s">
        <v>160</v>
      </c>
      <c r="Q8" s="4" t="s">
        <v>97</v>
      </c>
      <c r="S8" s="11" t="s">
        <v>94</v>
      </c>
      <c r="W8" s="11" t="s">
        <v>66</v>
      </c>
      <c r="X8" s="11" t="s">
        <v>66</v>
      </c>
    </row>
    <row r="9" spans="2:28" ht="345">
      <c r="B9" s="4" t="s">
        <v>897</v>
      </c>
      <c r="E9" s="4" t="s">
        <v>898</v>
      </c>
      <c r="H9" s="5" t="s">
        <v>892</v>
      </c>
      <c r="I9" s="6" t="s">
        <v>893</v>
      </c>
      <c r="K9" s="2">
        <v>7</v>
      </c>
      <c r="L9" s="4" t="s">
        <v>398</v>
      </c>
      <c r="P9" s="4" t="s">
        <v>119</v>
      </c>
      <c r="Q9" s="4" t="s">
        <v>114</v>
      </c>
      <c r="S9" s="12"/>
      <c r="W9" s="11" t="s">
        <v>698</v>
      </c>
      <c r="X9" s="11" t="s">
        <v>246</v>
      </c>
    </row>
    <row r="10" spans="2:28" ht="306">
      <c r="B10" s="4" t="s">
        <v>899</v>
      </c>
      <c r="H10" s="7" t="s">
        <v>900</v>
      </c>
      <c r="I10" s="8" t="s">
        <v>901</v>
      </c>
      <c r="K10" s="1"/>
      <c r="L10" s="1"/>
      <c r="P10" s="4" t="s">
        <v>239</v>
      </c>
      <c r="Q10" s="4" t="s">
        <v>123</v>
      </c>
      <c r="S10" s="12"/>
      <c r="W10" s="11" t="s">
        <v>565</v>
      </c>
      <c r="X10" s="11" t="s">
        <v>698</v>
      </c>
    </row>
    <row r="11" spans="2:28" ht="395.25">
      <c r="B11" s="4" t="s">
        <v>902</v>
      </c>
      <c r="H11" s="7" t="s">
        <v>903</v>
      </c>
      <c r="I11" s="8" t="s">
        <v>904</v>
      </c>
      <c r="K11" s="1"/>
      <c r="L11" s="1"/>
      <c r="P11" s="4" t="s">
        <v>307</v>
      </c>
      <c r="Q11" s="4" t="s">
        <v>222</v>
      </c>
      <c r="S11" s="12"/>
      <c r="W11" s="11" t="s">
        <v>654</v>
      </c>
      <c r="X11" s="11" t="s">
        <v>565</v>
      </c>
    </row>
    <row r="12" spans="2:28" ht="306">
      <c r="B12" s="4" t="s">
        <v>65</v>
      </c>
      <c r="H12" s="5" t="s">
        <v>905</v>
      </c>
      <c r="I12" s="8" t="s">
        <v>906</v>
      </c>
      <c r="P12" s="4" t="s">
        <v>301</v>
      </c>
      <c r="Q12" s="4" t="s">
        <v>140</v>
      </c>
      <c r="S12" s="12"/>
      <c r="W12" s="11" t="s">
        <v>680</v>
      </c>
      <c r="X12" s="11" t="s">
        <v>654</v>
      </c>
    </row>
    <row r="13" spans="2:28" ht="216.75">
      <c r="H13" s="7" t="s">
        <v>907</v>
      </c>
      <c r="I13" s="6" t="s">
        <v>67</v>
      </c>
      <c r="P13" s="4" t="s">
        <v>326</v>
      </c>
      <c r="Q13" s="4" t="s">
        <v>143</v>
      </c>
      <c r="S13" s="12"/>
      <c r="W13" s="11" t="s">
        <v>705</v>
      </c>
      <c r="X13" s="11" t="s">
        <v>680</v>
      </c>
    </row>
    <row r="14" spans="2:28" ht="216.75">
      <c r="H14" s="7" t="s">
        <v>907</v>
      </c>
      <c r="I14" s="6" t="s">
        <v>67</v>
      </c>
      <c r="P14" s="4" t="s">
        <v>393</v>
      </c>
      <c r="Q14" s="4" t="s">
        <v>212</v>
      </c>
      <c r="S14" s="12"/>
      <c r="W14" s="11" t="s">
        <v>173</v>
      </c>
      <c r="X14" s="11" t="s">
        <v>705</v>
      </c>
    </row>
    <row r="15" spans="2:28" ht="242.25">
      <c r="H15" s="7" t="s">
        <v>908</v>
      </c>
      <c r="I15" s="8" t="s">
        <v>909</v>
      </c>
      <c r="P15" s="4" t="s">
        <v>287</v>
      </c>
      <c r="Q15" s="4" t="s">
        <v>130</v>
      </c>
      <c r="S15" s="12"/>
      <c r="W15" s="11" t="s">
        <v>596</v>
      </c>
      <c r="X15" s="11" t="s">
        <v>173</v>
      </c>
    </row>
    <row r="16" spans="2:28" ht="191.25">
      <c r="H16" s="5" t="s">
        <v>910</v>
      </c>
      <c r="I16" s="9" t="s">
        <v>911</v>
      </c>
      <c r="P16" s="4" t="s">
        <v>314</v>
      </c>
      <c r="Q16" s="4" t="s">
        <v>170</v>
      </c>
      <c r="S16" s="12"/>
      <c r="W16" s="11" t="s">
        <v>739</v>
      </c>
      <c r="X16" s="11" t="s">
        <v>596</v>
      </c>
    </row>
    <row r="17" spans="8:24" ht="191.25">
      <c r="H17" s="7" t="s">
        <v>910</v>
      </c>
      <c r="I17" s="9" t="s">
        <v>911</v>
      </c>
      <c r="P17" s="4" t="s">
        <v>332</v>
      </c>
      <c r="Q17" s="4" t="s">
        <v>163</v>
      </c>
      <c r="S17" s="12"/>
      <c r="W17" s="11" t="s">
        <v>733</v>
      </c>
      <c r="X17" s="11" t="s">
        <v>739</v>
      </c>
    </row>
    <row r="18" spans="8:24" ht="242.25">
      <c r="H18" s="5" t="s">
        <v>912</v>
      </c>
      <c r="I18" s="9" t="s">
        <v>913</v>
      </c>
      <c r="P18" s="4" t="s">
        <v>914</v>
      </c>
      <c r="Q18" s="4" t="s">
        <v>201</v>
      </c>
      <c r="S18" s="12"/>
      <c r="W18" s="11" t="s">
        <v>616</v>
      </c>
      <c r="X18" s="11" t="s">
        <v>414</v>
      </c>
    </row>
    <row r="19" spans="8:24" ht="242.25">
      <c r="H19" s="7" t="s">
        <v>912</v>
      </c>
      <c r="I19" s="9" t="s">
        <v>915</v>
      </c>
      <c r="P19" s="4" t="s">
        <v>461</v>
      </c>
      <c r="Q19" s="4" t="s">
        <v>217</v>
      </c>
      <c r="S19" s="12"/>
      <c r="W19" s="11" t="s">
        <v>689</v>
      </c>
      <c r="X19" s="11" t="s">
        <v>291</v>
      </c>
    </row>
    <row r="20" spans="8:24" ht="331.5">
      <c r="H20" s="5" t="s">
        <v>916</v>
      </c>
      <c r="I20" s="8" t="s">
        <v>917</v>
      </c>
      <c r="P20" s="4" t="s">
        <v>415</v>
      </c>
      <c r="Q20" s="4" t="s">
        <v>161</v>
      </c>
      <c r="S20" s="12"/>
      <c r="W20" s="11" t="s">
        <v>646</v>
      </c>
      <c r="X20" s="11" t="s">
        <v>297</v>
      </c>
    </row>
    <row r="21" spans="8:24" ht="331.5">
      <c r="H21" s="5" t="s">
        <v>916</v>
      </c>
      <c r="I21" s="9" t="s">
        <v>918</v>
      </c>
      <c r="P21" s="4" t="s">
        <v>406</v>
      </c>
      <c r="Q21" s="4" t="s">
        <v>165</v>
      </c>
      <c r="S21" s="12"/>
      <c r="W21" s="11" t="s">
        <v>599</v>
      </c>
      <c r="X21" s="11" t="s">
        <v>175</v>
      </c>
    </row>
    <row r="22" spans="8:24" ht="229.5">
      <c r="H22" s="5" t="s">
        <v>919</v>
      </c>
      <c r="I22" s="8" t="s">
        <v>920</v>
      </c>
      <c r="P22" s="4" t="s">
        <v>542</v>
      </c>
      <c r="Q22" s="4" t="s">
        <v>187</v>
      </c>
      <c r="S22" s="12"/>
      <c r="W22" s="11" t="s">
        <v>569</v>
      </c>
      <c r="X22" s="11" t="s">
        <v>194</v>
      </c>
    </row>
    <row r="23" spans="8:24" ht="409.5">
      <c r="H23" s="7" t="s">
        <v>921</v>
      </c>
      <c r="I23" s="8" t="s">
        <v>922</v>
      </c>
      <c r="P23" s="4" t="s">
        <v>476</v>
      </c>
      <c r="Q23" s="4" t="s">
        <v>176</v>
      </c>
      <c r="S23" s="12"/>
      <c r="X23" s="11" t="s">
        <v>733</v>
      </c>
    </row>
    <row r="24" spans="8:24" ht="409.5">
      <c r="H24" s="7" t="s">
        <v>921</v>
      </c>
      <c r="I24" s="9" t="s">
        <v>922</v>
      </c>
      <c r="P24" s="4" t="s">
        <v>495</v>
      </c>
      <c r="Q24" s="4" t="s">
        <v>167</v>
      </c>
      <c r="S24" s="12"/>
      <c r="X24" s="11" t="s">
        <v>616</v>
      </c>
    </row>
    <row r="25" spans="8:24" ht="280.5">
      <c r="H25" s="7" t="s">
        <v>923</v>
      </c>
      <c r="I25" s="8" t="s">
        <v>924</v>
      </c>
      <c r="P25" s="4" t="s">
        <v>548</v>
      </c>
      <c r="Q25" s="4" t="s">
        <v>925</v>
      </c>
      <c r="S25" s="12"/>
      <c r="X25" s="11" t="s">
        <v>338</v>
      </c>
    </row>
    <row r="26" spans="8:24" ht="280.5">
      <c r="H26" s="7" t="s">
        <v>923</v>
      </c>
      <c r="I26" s="9" t="s">
        <v>924</v>
      </c>
      <c r="P26" s="4" t="s">
        <v>557</v>
      </c>
      <c r="Q26" s="4" t="s">
        <v>926</v>
      </c>
      <c r="S26" s="12"/>
      <c r="X26" s="11" t="s">
        <v>135</v>
      </c>
    </row>
    <row r="27" spans="8:24" ht="318.75">
      <c r="H27" s="7" t="s">
        <v>927</v>
      </c>
      <c r="I27" s="6" t="s">
        <v>928</v>
      </c>
      <c r="P27" s="4" t="s">
        <v>545</v>
      </c>
      <c r="Q27" s="4" t="s">
        <v>242</v>
      </c>
      <c r="S27" s="12"/>
      <c r="X27" s="11" t="s">
        <v>580</v>
      </c>
    </row>
    <row r="28" spans="8:24" ht="318.75">
      <c r="H28" s="7" t="s">
        <v>927</v>
      </c>
      <c r="I28" s="6" t="s">
        <v>928</v>
      </c>
      <c r="P28" s="4" t="s">
        <v>570</v>
      </c>
      <c r="Q28" s="4" t="s">
        <v>240</v>
      </c>
      <c r="S28" s="12"/>
      <c r="X28" s="11" t="s">
        <v>689</v>
      </c>
    </row>
    <row r="29" spans="8:24" ht="344.25">
      <c r="H29" s="5" t="s">
        <v>929</v>
      </c>
      <c r="I29" s="8" t="s">
        <v>930</v>
      </c>
      <c r="P29" s="4" t="s">
        <v>562</v>
      </c>
      <c r="Q29" s="4" t="s">
        <v>308</v>
      </c>
      <c r="S29" s="12"/>
      <c r="X29" s="11" t="s">
        <v>646</v>
      </c>
    </row>
    <row r="30" spans="8:24" ht="204">
      <c r="H30" s="7" t="s">
        <v>931</v>
      </c>
      <c r="I30" s="8" t="s">
        <v>932</v>
      </c>
      <c r="P30" s="4" t="s">
        <v>597</v>
      </c>
      <c r="Q30" s="4" t="s">
        <v>302</v>
      </c>
      <c r="S30" s="12"/>
      <c r="X30" s="11" t="s">
        <v>313</v>
      </c>
    </row>
    <row r="31" spans="8:24" ht="267.75">
      <c r="H31" s="5" t="s">
        <v>933</v>
      </c>
      <c r="I31" s="6" t="s">
        <v>934</v>
      </c>
      <c r="Q31" s="4" t="s">
        <v>327</v>
      </c>
      <c r="S31" s="12"/>
      <c r="X31" s="11" t="s">
        <v>592</v>
      </c>
    </row>
    <row r="32" spans="8:24" ht="267.75">
      <c r="H32" s="5" t="s">
        <v>933</v>
      </c>
      <c r="I32" s="6" t="s">
        <v>934</v>
      </c>
      <c r="Q32" s="4" t="s">
        <v>401</v>
      </c>
      <c r="S32" s="12"/>
      <c r="X32" s="11" t="s">
        <v>103</v>
      </c>
    </row>
    <row r="33" spans="8:24" ht="120">
      <c r="H33" s="10" t="s">
        <v>808</v>
      </c>
      <c r="Q33" s="4" t="s">
        <v>394</v>
      </c>
      <c r="S33" s="12"/>
      <c r="X33" s="11" t="s">
        <v>118</v>
      </c>
    </row>
    <row r="34" spans="8:24" ht="120">
      <c r="Q34" s="4" t="s">
        <v>396</v>
      </c>
      <c r="S34" s="12"/>
      <c r="X34" s="11" t="s">
        <v>126</v>
      </c>
    </row>
    <row r="35" spans="8:24" ht="105">
      <c r="Q35" s="4" t="s">
        <v>288</v>
      </c>
      <c r="S35" s="12"/>
      <c r="X35" s="11" t="s">
        <v>599</v>
      </c>
    </row>
    <row r="36" spans="8:24" ht="75">
      <c r="Q36" s="4" t="s">
        <v>294</v>
      </c>
      <c r="S36" s="12"/>
      <c r="X36" s="11" t="s">
        <v>569</v>
      </c>
    </row>
    <row r="37" spans="8:24" ht="75">
      <c r="Q37" s="4" t="s">
        <v>377</v>
      </c>
      <c r="S37" s="12"/>
    </row>
    <row r="38" spans="8:24" ht="105">
      <c r="Q38" s="4" t="s">
        <v>318</v>
      </c>
      <c r="S38" s="12"/>
    </row>
    <row r="39" spans="8:24" ht="105">
      <c r="Q39" s="4" t="s">
        <v>374</v>
      </c>
      <c r="S39" s="12"/>
    </row>
    <row r="40" spans="8:24" ht="105">
      <c r="Q40" s="4" t="s">
        <v>315</v>
      </c>
      <c r="S40" s="12"/>
    </row>
    <row r="41" spans="8:24" ht="75">
      <c r="Q41" s="4" t="s">
        <v>333</v>
      </c>
      <c r="S41" s="12"/>
    </row>
    <row r="42" spans="8:24" ht="120">
      <c r="Q42" s="4" t="s">
        <v>935</v>
      </c>
      <c r="S42" s="12"/>
    </row>
    <row r="43" spans="8:24" ht="60">
      <c r="Q43" s="4" t="s">
        <v>462</v>
      </c>
      <c r="S43" s="12"/>
    </row>
    <row r="44" spans="8:24" ht="135">
      <c r="Q44" s="4" t="s">
        <v>416</v>
      </c>
      <c r="S44" s="12"/>
    </row>
    <row r="45" spans="8:24" ht="90">
      <c r="Q45" s="4" t="s">
        <v>430</v>
      </c>
      <c r="S45" s="12"/>
    </row>
    <row r="46" spans="8:24" ht="105">
      <c r="Q46" s="4" t="s">
        <v>439</v>
      </c>
      <c r="S46" s="12"/>
    </row>
    <row r="47" spans="8:24" ht="30">
      <c r="Q47" s="4" t="s">
        <v>452</v>
      </c>
      <c r="S47" s="12"/>
    </row>
    <row r="48" spans="8:24" ht="90">
      <c r="Q48" s="4" t="s">
        <v>432</v>
      </c>
      <c r="S48" s="12"/>
    </row>
    <row r="49" spans="17:19" ht="75">
      <c r="Q49" s="4" t="s">
        <v>447</v>
      </c>
      <c r="S49" s="12"/>
    </row>
    <row r="50" spans="17:19" ht="75">
      <c r="Q50" s="4" t="s">
        <v>418</v>
      </c>
      <c r="S50" s="12"/>
    </row>
    <row r="51" spans="17:19" ht="105">
      <c r="Q51" s="4" t="s">
        <v>407</v>
      </c>
      <c r="S51" s="12"/>
    </row>
    <row r="52" spans="17:19" ht="90">
      <c r="Q52" s="4" t="s">
        <v>543</v>
      </c>
      <c r="S52" s="12"/>
    </row>
    <row r="53" spans="17:19" ht="45">
      <c r="Q53" s="4" t="s">
        <v>477</v>
      </c>
      <c r="S53" s="12"/>
    </row>
    <row r="54" spans="17:19" ht="60">
      <c r="Q54" s="4" t="s">
        <v>480</v>
      </c>
      <c r="S54" s="12"/>
    </row>
    <row r="55" spans="17:19" ht="75">
      <c r="Q55" s="4" t="s">
        <v>491</v>
      </c>
      <c r="S55" s="12"/>
    </row>
    <row r="56" spans="17:19" ht="45">
      <c r="Q56" s="4" t="s">
        <v>485</v>
      </c>
      <c r="S56" s="12"/>
    </row>
    <row r="57" spans="17:19" ht="30">
      <c r="Q57" s="4" t="s">
        <v>538</v>
      </c>
      <c r="S57" s="12"/>
    </row>
    <row r="58" spans="17:19" ht="75">
      <c r="Q58" s="4" t="s">
        <v>506</v>
      </c>
      <c r="S58" s="12"/>
    </row>
    <row r="59" spans="17:19" ht="150">
      <c r="Q59" s="4" t="s">
        <v>496</v>
      </c>
      <c r="S59" s="12"/>
    </row>
    <row r="60" spans="17:19" ht="75">
      <c r="Q60" s="4" t="s">
        <v>511</v>
      </c>
      <c r="S60" s="12"/>
    </row>
    <row r="61" spans="17:19" ht="105">
      <c r="Q61" s="4" t="s">
        <v>504</v>
      </c>
      <c r="S61" s="12"/>
    </row>
    <row r="62" spans="17:19" ht="90">
      <c r="Q62" s="4" t="s">
        <v>501</v>
      </c>
      <c r="S62" s="12"/>
    </row>
    <row r="63" spans="17:19" ht="90">
      <c r="Q63" s="4" t="s">
        <v>533</v>
      </c>
      <c r="S63" s="12"/>
    </row>
    <row r="64" spans="17:19" ht="180">
      <c r="Q64" s="4" t="s">
        <v>555</v>
      </c>
      <c r="S64" s="12"/>
    </row>
    <row r="65" spans="17:19" ht="75">
      <c r="Q65" s="4" t="s">
        <v>549</v>
      </c>
      <c r="S65" s="12"/>
    </row>
    <row r="66" spans="17:19" ht="150">
      <c r="Q66" s="4" t="s">
        <v>553</v>
      </c>
      <c r="S66" s="12"/>
    </row>
    <row r="67" spans="17:19" ht="60">
      <c r="Q67" s="4" t="s">
        <v>558</v>
      </c>
      <c r="S67" s="12"/>
    </row>
    <row r="68" spans="17:19" ht="120">
      <c r="Q68" s="4" t="s">
        <v>546</v>
      </c>
      <c r="S68" s="12"/>
    </row>
    <row r="69" spans="17:19" ht="90">
      <c r="Q69" s="4" t="s">
        <v>622</v>
      </c>
      <c r="S69" s="12"/>
    </row>
    <row r="70" spans="17:19" ht="90">
      <c r="Q70" s="4" t="s">
        <v>600</v>
      </c>
      <c r="S70" s="12"/>
    </row>
    <row r="71" spans="17:19" ht="105">
      <c r="Q71" s="4" t="s">
        <v>571</v>
      </c>
      <c r="S71" s="12"/>
    </row>
    <row r="72" spans="17:19" ht="75">
      <c r="Q72" s="4" t="s">
        <v>563</v>
      </c>
      <c r="S72" s="12"/>
    </row>
    <row r="73" spans="17:19" ht="90">
      <c r="Q73" s="4" t="s">
        <v>581</v>
      </c>
      <c r="S73" s="12"/>
    </row>
    <row r="74" spans="17:19" ht="105">
      <c r="Q74" s="4" t="s">
        <v>637</v>
      </c>
      <c r="S74" s="12"/>
    </row>
    <row r="75" spans="17:19" ht="105">
      <c r="Q75" s="4" t="s">
        <v>578</v>
      </c>
      <c r="S75" s="12"/>
    </row>
    <row r="76" spans="17:19" ht="120">
      <c r="Q76" s="4" t="s">
        <v>635</v>
      </c>
      <c r="S76" s="12"/>
    </row>
    <row r="77" spans="17:19" ht="90">
      <c r="Q77" s="4" t="s">
        <v>566</v>
      </c>
      <c r="S77" s="12"/>
    </row>
    <row r="78" spans="17:19" ht="150">
      <c r="Q78" s="4" t="s">
        <v>936</v>
      </c>
      <c r="S78" s="12"/>
    </row>
    <row r="79" spans="17:19" ht="60">
      <c r="Q79" s="4" t="s">
        <v>937</v>
      </c>
      <c r="S79" s="12"/>
    </row>
    <row r="80" spans="17:19" ht="150">
      <c r="Q80" s="4" t="s">
        <v>938</v>
      </c>
      <c r="S80" s="12"/>
    </row>
    <row r="81" spans="17:19" ht="135">
      <c r="Q81" s="4" t="s">
        <v>939</v>
      </c>
      <c r="S81" s="12"/>
    </row>
    <row r="82" spans="17:19">
      <c r="S82" s="12"/>
    </row>
    <row r="83" spans="17:19">
      <c r="S83" s="12"/>
    </row>
    <row r="84" spans="17:19">
      <c r="S84" s="12"/>
    </row>
    <row r="85" spans="17:19">
      <c r="S85" s="12"/>
    </row>
    <row r="86" spans="17:19">
      <c r="S86" s="12"/>
    </row>
    <row r="87" spans="17:19">
      <c r="S87" s="12"/>
    </row>
    <row r="88" spans="17:19">
      <c r="S88" s="12"/>
    </row>
    <row r="89" spans="17:19">
      <c r="S89" s="12"/>
    </row>
    <row r="90" spans="17:19">
      <c r="S90" s="12"/>
    </row>
    <row r="91" spans="17:19">
      <c r="S91" s="12"/>
    </row>
    <row r="92" spans="17:19">
      <c r="S92" s="12"/>
    </row>
    <row r="93" spans="17:19">
      <c r="S93" s="12"/>
    </row>
    <row r="94" spans="17:19">
      <c r="S94" s="12"/>
    </row>
    <row r="95" spans="17:19">
      <c r="S95" s="12"/>
    </row>
    <row r="96" spans="17:19">
      <c r="S96" s="12"/>
    </row>
    <row r="97" spans="19:19">
      <c r="S97" s="12"/>
    </row>
    <row r="98" spans="19:19">
      <c r="S98" s="12"/>
    </row>
    <row r="99" spans="19:19">
      <c r="S99" s="12"/>
    </row>
    <row r="100" spans="19:19">
      <c r="S100" s="12"/>
    </row>
    <row r="101" spans="19:19">
      <c r="S101" s="12"/>
    </row>
    <row r="102" spans="19:19">
      <c r="S102" s="12"/>
    </row>
    <row r="103" spans="19:19">
      <c r="S103" s="12"/>
    </row>
    <row r="104" spans="19:19">
      <c r="S104" s="12"/>
    </row>
    <row r="105" spans="19:19">
      <c r="S105" s="12"/>
    </row>
    <row r="106" spans="19:19">
      <c r="S106" s="12"/>
    </row>
    <row r="107" spans="19:19">
      <c r="S107" s="12"/>
    </row>
    <row r="108" spans="19:19">
      <c r="S108" s="12"/>
    </row>
    <row r="109" spans="19:19">
      <c r="S109" s="12"/>
    </row>
    <row r="110" spans="19:19">
      <c r="S110" s="12"/>
    </row>
    <row r="111" spans="19:19">
      <c r="S111" s="12"/>
    </row>
    <row r="112" spans="19:19">
      <c r="S112" s="12"/>
    </row>
    <row r="113" spans="19:19">
      <c r="S113" s="12"/>
    </row>
    <row r="114" spans="19:19">
      <c r="S114" s="12"/>
    </row>
    <row r="115" spans="19:19">
      <c r="S115" s="12"/>
    </row>
    <row r="116" spans="19:19">
      <c r="S116" s="12"/>
    </row>
    <row r="117" spans="19:19">
      <c r="S117" s="12"/>
    </row>
    <row r="118" spans="19:19">
      <c r="S118" s="12"/>
    </row>
    <row r="119" spans="19:19">
      <c r="S119" s="12"/>
    </row>
    <row r="120" spans="19:19">
      <c r="S120" s="12"/>
    </row>
    <row r="121" spans="19:19">
      <c r="S121" s="12"/>
    </row>
    <row r="122" spans="19:19">
      <c r="S122" s="12"/>
    </row>
    <row r="123" spans="19:19">
      <c r="S123" s="12"/>
    </row>
    <row r="124" spans="19:19">
      <c r="S124" s="12"/>
    </row>
    <row r="125" spans="19:19">
      <c r="S125" s="12"/>
    </row>
    <row r="126" spans="19:19">
      <c r="S126" s="12"/>
    </row>
    <row r="127" spans="19:19">
      <c r="S127" s="12"/>
    </row>
    <row r="128" spans="19:19">
      <c r="S128" s="12"/>
    </row>
    <row r="129" spans="19:19">
      <c r="S129" s="12"/>
    </row>
    <row r="130" spans="19:19">
      <c r="S130" s="12"/>
    </row>
    <row r="131" spans="19:19">
      <c r="S131" s="12"/>
    </row>
    <row r="132" spans="19:19">
      <c r="S132" s="12"/>
    </row>
    <row r="133" spans="19:19">
      <c r="S133" s="12"/>
    </row>
    <row r="134" spans="19:19">
      <c r="S134" s="12"/>
    </row>
    <row r="135" spans="19:19">
      <c r="S135" s="12"/>
    </row>
    <row r="136" spans="19:19">
      <c r="S136" s="12"/>
    </row>
    <row r="137" spans="19:19">
      <c r="S137" s="12"/>
    </row>
    <row r="138" spans="19:19">
      <c r="S138" s="12"/>
    </row>
    <row r="139" spans="19:19">
      <c r="S139" s="12"/>
    </row>
    <row r="140" spans="19:19">
      <c r="S140" s="12"/>
    </row>
    <row r="141" spans="19:19">
      <c r="S141" s="12"/>
    </row>
    <row r="142" spans="19:19">
      <c r="S142" s="12"/>
    </row>
    <row r="143" spans="19:19">
      <c r="S143" s="12"/>
    </row>
    <row r="144" spans="19:19">
      <c r="S144" s="12"/>
    </row>
    <row r="145" spans="19:19">
      <c r="S145" s="12"/>
    </row>
    <row r="146" spans="19:19">
      <c r="S146" s="12"/>
    </row>
    <row r="147" spans="19:19">
      <c r="S147" s="12"/>
    </row>
    <row r="148" spans="19:19">
      <c r="S148" s="12"/>
    </row>
    <row r="149" spans="19:19">
      <c r="S149" s="12"/>
    </row>
    <row r="150" spans="19:19">
      <c r="S150" s="12"/>
    </row>
    <row r="151" spans="19:19">
      <c r="S151" s="12"/>
    </row>
    <row r="152" spans="19:19">
      <c r="S152" s="12"/>
    </row>
    <row r="153" spans="19:19">
      <c r="S153" s="12"/>
    </row>
    <row r="154" spans="19:19">
      <c r="S154" s="12"/>
    </row>
    <row r="155" spans="19:19">
      <c r="S155" s="12"/>
    </row>
    <row r="156" spans="19:19">
      <c r="S156" s="12"/>
    </row>
    <row r="157" spans="19:19">
      <c r="S157" s="12"/>
    </row>
    <row r="158" spans="19:19">
      <c r="S158" s="12"/>
    </row>
    <row r="159" spans="19:19">
      <c r="S159" s="12"/>
    </row>
    <row r="160" spans="19:19">
      <c r="S160" s="12"/>
    </row>
    <row r="161" spans="19:19">
      <c r="S161" s="12"/>
    </row>
    <row r="162" spans="19:19">
      <c r="S162" s="12"/>
    </row>
    <row r="163" spans="19:19">
      <c r="S163" s="12"/>
    </row>
    <row r="164" spans="19:19">
      <c r="S164" s="12"/>
    </row>
    <row r="165" spans="19:19">
      <c r="S165" s="12"/>
    </row>
    <row r="166" spans="19:19">
      <c r="S166" s="12"/>
    </row>
    <row r="167" spans="19:19">
      <c r="S167" s="12"/>
    </row>
    <row r="168" spans="19:19">
      <c r="S168" s="12"/>
    </row>
    <row r="169" spans="19:19">
      <c r="S169" s="12"/>
    </row>
    <row r="170" spans="19:19">
      <c r="S170" s="12"/>
    </row>
    <row r="171" spans="19:19">
      <c r="S171" s="12"/>
    </row>
    <row r="172" spans="19:19">
      <c r="S172" s="12"/>
    </row>
    <row r="173" spans="19:19">
      <c r="S173" s="12"/>
    </row>
    <row r="174" spans="19:19">
      <c r="S174" s="12"/>
    </row>
    <row r="175" spans="19:19">
      <c r="S175" s="12"/>
    </row>
    <row r="176" spans="19:19">
      <c r="S176" s="12"/>
    </row>
    <row r="177" spans="19:19">
      <c r="S177" s="12"/>
    </row>
    <row r="178" spans="19:19">
      <c r="S178" s="12"/>
    </row>
    <row r="179" spans="19:19">
      <c r="S179" s="12"/>
    </row>
    <row r="180" spans="19:19">
      <c r="S180" s="12"/>
    </row>
    <row r="181" spans="19:19">
      <c r="S181" s="12"/>
    </row>
    <row r="182" spans="19:19">
      <c r="S182" s="12"/>
    </row>
    <row r="183" spans="19:19">
      <c r="S183" s="12"/>
    </row>
    <row r="184" spans="19:19">
      <c r="S184" s="12"/>
    </row>
    <row r="185" spans="19:19">
      <c r="S185" s="12"/>
    </row>
    <row r="186" spans="19:19">
      <c r="S186" s="12"/>
    </row>
    <row r="187" spans="19:19">
      <c r="S187" s="12"/>
    </row>
    <row r="188" spans="19:19">
      <c r="S188" s="12"/>
    </row>
    <row r="189" spans="19:19">
      <c r="S189" s="12"/>
    </row>
    <row r="190" spans="19:19">
      <c r="S190" s="12"/>
    </row>
    <row r="191" spans="19:19">
      <c r="S191" s="12"/>
    </row>
    <row r="192" spans="19:19">
      <c r="S192" s="12"/>
    </row>
    <row r="193" spans="19:19">
      <c r="S193" s="12"/>
    </row>
    <row r="194" spans="19:19">
      <c r="S194" s="12"/>
    </row>
    <row r="195" spans="19:19">
      <c r="S195" s="12"/>
    </row>
    <row r="196" spans="19:19">
      <c r="S196" s="12"/>
    </row>
    <row r="197" spans="19:19">
      <c r="S197" s="12"/>
    </row>
    <row r="198" spans="19:19">
      <c r="S198" s="12"/>
    </row>
    <row r="199" spans="19:19">
      <c r="S199" s="12"/>
    </row>
    <row r="200" spans="19:19">
      <c r="S200" s="12"/>
    </row>
    <row r="201" spans="19:19">
      <c r="S201" s="12"/>
    </row>
    <row r="202" spans="19:19">
      <c r="S202" s="12"/>
    </row>
    <row r="203" spans="19:19">
      <c r="S203" s="12"/>
    </row>
    <row r="204" spans="19:19">
      <c r="S204" s="12"/>
    </row>
    <row r="205" spans="19:19">
      <c r="S205" s="12"/>
    </row>
    <row r="206" spans="19:19">
      <c r="S206" s="12"/>
    </row>
    <row r="207" spans="19:19">
      <c r="S207" s="12"/>
    </row>
    <row r="208" spans="19:19">
      <c r="S208" s="12"/>
    </row>
    <row r="209" spans="19:19">
      <c r="S209" s="12"/>
    </row>
    <row r="210" spans="19:19">
      <c r="S210" s="12"/>
    </row>
    <row r="211" spans="19:19">
      <c r="S211" s="12"/>
    </row>
    <row r="212" spans="19:19">
      <c r="S212" s="12"/>
    </row>
    <row r="213" spans="19:19">
      <c r="S213" s="12"/>
    </row>
    <row r="214" spans="19:19">
      <c r="S214" s="12"/>
    </row>
    <row r="215" spans="19:19">
      <c r="S215" s="12"/>
    </row>
    <row r="216" spans="19:19">
      <c r="S216" s="12"/>
    </row>
    <row r="217" spans="19:19">
      <c r="S217" s="12"/>
    </row>
    <row r="218" spans="19:19">
      <c r="S218" s="12"/>
    </row>
    <row r="219" spans="19:19">
      <c r="S219" s="12"/>
    </row>
    <row r="220" spans="19:19">
      <c r="S220" s="12"/>
    </row>
    <row r="221" spans="19:19">
      <c r="S221" s="12"/>
    </row>
    <row r="222" spans="19:19">
      <c r="S222" s="12"/>
    </row>
    <row r="223" spans="19:19">
      <c r="S223" s="12"/>
    </row>
    <row r="224" spans="19:19">
      <c r="S224" s="12"/>
    </row>
    <row r="225" spans="19:19">
      <c r="S225" s="12"/>
    </row>
    <row r="226" spans="19:19">
      <c r="S226" s="12"/>
    </row>
    <row r="227" spans="19:19">
      <c r="S227" s="12"/>
    </row>
    <row r="228" spans="19:19">
      <c r="S228" s="12"/>
    </row>
    <row r="229" spans="19:19">
      <c r="S229" s="12"/>
    </row>
    <row r="230" spans="19:19">
      <c r="S230" s="12"/>
    </row>
    <row r="231" spans="19:19">
      <c r="S231" s="12"/>
    </row>
    <row r="232" spans="19:19">
      <c r="S232" s="12"/>
    </row>
    <row r="233" spans="19:19">
      <c r="S233" s="12"/>
    </row>
    <row r="234" spans="19:19">
      <c r="S234" s="12"/>
    </row>
    <row r="235" spans="19:19">
      <c r="S235" s="12"/>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2"/>
  <sheetViews>
    <sheetView workbookViewId="0"/>
  </sheetViews>
  <sheetFormatPr baseColWidth="10" defaultRowHeight="15"/>
  <sheetData>
    <row r="1" spans="2:17">
      <c r="B1" s="16" t="s">
        <v>940</v>
      </c>
      <c r="C1" s="16"/>
      <c r="D1" s="16"/>
      <c r="E1" s="16"/>
      <c r="F1" s="17"/>
      <c r="J1" s="16"/>
      <c r="K1" s="16"/>
      <c r="L1" s="16"/>
      <c r="M1" s="16"/>
      <c r="N1" s="16"/>
      <c r="O1" s="16"/>
      <c r="P1" s="16"/>
      <c r="Q1" s="16"/>
    </row>
    <row r="2" spans="2:17" ht="60">
      <c r="B2" s="19" t="s">
        <v>941</v>
      </c>
      <c r="C2" s="16"/>
      <c r="D2" s="16"/>
      <c r="E2" s="16"/>
      <c r="F2" s="17"/>
      <c r="J2" s="16"/>
      <c r="K2" s="16"/>
      <c r="L2" s="16"/>
      <c r="M2" s="16"/>
      <c r="N2" s="16"/>
      <c r="O2" s="16"/>
      <c r="P2" s="16"/>
      <c r="Q2" s="16"/>
    </row>
    <row r="3" spans="2:17" ht="48">
      <c r="B3" s="20" t="s">
        <v>942</v>
      </c>
      <c r="C3" s="16"/>
      <c r="D3" s="16"/>
      <c r="E3" s="16"/>
      <c r="F3" s="17"/>
      <c r="J3" s="16"/>
      <c r="K3" s="16"/>
      <c r="L3" s="16"/>
      <c r="M3" s="16"/>
      <c r="N3" s="16"/>
      <c r="O3" s="16"/>
      <c r="P3" s="16"/>
      <c r="Q3" s="16"/>
    </row>
    <row r="4" spans="2:17" ht="24">
      <c r="B4" s="20" t="s">
        <v>943</v>
      </c>
      <c r="C4" s="16"/>
      <c r="D4" s="16"/>
      <c r="E4" s="16"/>
      <c r="F4" s="17"/>
      <c r="J4" s="16"/>
      <c r="K4" s="16"/>
      <c r="L4" s="16"/>
      <c r="M4" s="16"/>
      <c r="N4" s="16"/>
      <c r="O4" s="16"/>
      <c r="P4" s="16"/>
      <c r="Q4" s="16"/>
    </row>
    <row r="5" spans="2:17" ht="36">
      <c r="B5" s="20" t="s">
        <v>944</v>
      </c>
      <c r="C5" s="16"/>
      <c r="D5" s="16"/>
      <c r="E5" s="16"/>
      <c r="F5" s="17"/>
      <c r="J5" s="16"/>
      <c r="K5" s="16"/>
      <c r="L5" s="16"/>
      <c r="M5" s="16"/>
      <c r="N5" s="16"/>
      <c r="O5" s="16"/>
      <c r="P5" s="16"/>
      <c r="Q5" s="16"/>
    </row>
    <row r="6" spans="2:17">
      <c r="B6" s="16" t="s">
        <v>940</v>
      </c>
      <c r="C6" s="19" t="s">
        <v>63</v>
      </c>
      <c r="D6" s="20" t="s">
        <v>293</v>
      </c>
      <c r="E6" s="20" t="s">
        <v>568</v>
      </c>
      <c r="F6" s="20" t="s">
        <v>172</v>
      </c>
    </row>
    <row r="7" spans="2:17" ht="63.75">
      <c r="B7" s="19" t="s">
        <v>63</v>
      </c>
      <c r="C7" s="21" t="s">
        <v>945</v>
      </c>
      <c r="D7" s="22" t="s">
        <v>946</v>
      </c>
      <c r="E7" s="22" t="s">
        <v>947</v>
      </c>
      <c r="F7" s="22" t="s">
        <v>948</v>
      </c>
    </row>
    <row r="8" spans="2:17" ht="102">
      <c r="B8" s="20" t="s">
        <v>293</v>
      </c>
      <c r="C8" s="23" t="s">
        <v>949</v>
      </c>
      <c r="D8" s="22" t="s">
        <v>950</v>
      </c>
      <c r="E8" s="22" t="s">
        <v>951</v>
      </c>
      <c r="F8" s="22" t="s">
        <v>952</v>
      </c>
    </row>
    <row r="9" spans="2:17" ht="51">
      <c r="B9" s="20" t="s">
        <v>568</v>
      </c>
      <c r="C9" s="23" t="s">
        <v>953</v>
      </c>
      <c r="D9" s="24"/>
      <c r="E9" s="22" t="s">
        <v>954</v>
      </c>
      <c r="F9" s="22" t="s">
        <v>955</v>
      </c>
    </row>
    <row r="10" spans="2:17" ht="63.75">
      <c r="B10" s="20" t="s">
        <v>172</v>
      </c>
      <c r="C10" s="23" t="s">
        <v>956</v>
      </c>
      <c r="D10" s="24"/>
      <c r="E10" s="22" t="s">
        <v>957</v>
      </c>
      <c r="F10" s="22" t="s">
        <v>958</v>
      </c>
    </row>
    <row r="11" spans="2:17" ht="76.5">
      <c r="C11" s="24"/>
      <c r="D11" s="24"/>
      <c r="E11" s="22" t="s">
        <v>959</v>
      </c>
      <c r="F11" s="22" t="s">
        <v>960</v>
      </c>
    </row>
    <row r="12" spans="2:17" ht="51">
      <c r="C12" s="24"/>
      <c r="D12" s="24"/>
      <c r="E12" s="22" t="s">
        <v>961</v>
      </c>
      <c r="F12" s="22" t="s">
        <v>962</v>
      </c>
    </row>
    <row r="13" spans="2:17" ht="38.25">
      <c r="C13" s="24"/>
      <c r="D13" s="24"/>
      <c r="E13" s="24"/>
      <c r="F13" s="22" t="s">
        <v>963</v>
      </c>
    </row>
    <row r="14" spans="2:17">
      <c r="C14" s="24"/>
      <c r="D14" s="24"/>
      <c r="E14" s="24"/>
    </row>
    <row r="15" spans="2:17">
      <c r="F15" s="22"/>
    </row>
    <row r="16" spans="2:17">
      <c r="E16" s="22"/>
    </row>
    <row r="17" spans="2:5" ht="105">
      <c r="B17" s="116" t="s">
        <v>964</v>
      </c>
      <c r="C17" s="25" t="s">
        <v>965</v>
      </c>
      <c r="D17" s="25" t="s">
        <v>966</v>
      </c>
      <c r="E17" s="22"/>
    </row>
    <row r="18" spans="2:5">
      <c r="B18" s="117"/>
      <c r="C18" s="25"/>
      <c r="D18" s="25"/>
      <c r="E18" s="22"/>
    </row>
    <row r="19" spans="2:5" ht="185.25">
      <c r="B19" s="26" t="s">
        <v>64</v>
      </c>
      <c r="C19" s="27" t="s">
        <v>967</v>
      </c>
      <c r="D19" s="26" t="s">
        <v>879</v>
      </c>
      <c r="E19" s="22"/>
    </row>
    <row r="20" spans="2:5" ht="242.25">
      <c r="B20" s="26" t="s">
        <v>889</v>
      </c>
      <c r="C20" s="27" t="s">
        <v>968</v>
      </c>
      <c r="D20" s="26" t="s">
        <v>882</v>
      </c>
      <c r="E20" s="22"/>
    </row>
    <row r="21" spans="2:5" ht="213.75">
      <c r="B21" s="26" t="s">
        <v>886</v>
      </c>
      <c r="C21" s="27" t="s">
        <v>969</v>
      </c>
      <c r="D21" s="26" t="s">
        <v>888</v>
      </c>
      <c r="E21" s="22"/>
    </row>
    <row r="22" spans="2:5" ht="199.5">
      <c r="B22" s="26" t="s">
        <v>898</v>
      </c>
      <c r="C22" s="27" t="s">
        <v>970</v>
      </c>
      <c r="D22" s="26" t="s">
        <v>890</v>
      </c>
      <c r="E22" s="22"/>
    </row>
    <row r="23" spans="2:5" ht="299.25">
      <c r="B23" s="26" t="s">
        <v>896</v>
      </c>
      <c r="C23" s="28"/>
      <c r="D23" s="26" t="s">
        <v>895</v>
      </c>
      <c r="E23" s="22"/>
    </row>
    <row r="24" spans="2:5" ht="356.25">
      <c r="B24" s="26" t="s">
        <v>891</v>
      </c>
      <c r="C24" s="28"/>
      <c r="D24" s="26" t="s">
        <v>897</v>
      </c>
      <c r="E24" s="22"/>
    </row>
    <row r="25" spans="2:5" ht="313.5">
      <c r="B25" s="26" t="s">
        <v>880</v>
      </c>
      <c r="C25" s="28"/>
      <c r="D25" s="26" t="s">
        <v>899</v>
      </c>
      <c r="E25" s="22"/>
    </row>
    <row r="26" spans="2:5" ht="242.25">
      <c r="B26" s="29"/>
      <c r="C26" s="29"/>
      <c r="D26" s="26" t="s">
        <v>902</v>
      </c>
      <c r="E26" s="22"/>
    </row>
    <row r="27" spans="2:5" ht="28.5">
      <c r="B27" s="29"/>
      <c r="C27" s="29"/>
      <c r="D27" s="26" t="s">
        <v>65</v>
      </c>
      <c r="E27" s="22"/>
    </row>
    <row r="28" spans="2:5">
      <c r="E28" s="22"/>
    </row>
    <row r="29" spans="2:5">
      <c r="E29" s="22"/>
    </row>
    <row r="30" spans="2:5">
      <c r="E30" s="22"/>
    </row>
    <row r="35" spans="1:22" ht="25.5">
      <c r="A35" s="30" t="s">
        <v>971</v>
      </c>
      <c r="B35" s="23" t="s">
        <v>63</v>
      </c>
      <c r="C35" s="23" t="s">
        <v>293</v>
      </c>
      <c r="D35" s="23"/>
      <c r="E35" s="23"/>
      <c r="F35" s="22"/>
      <c r="G35" s="22"/>
      <c r="H35" s="22"/>
      <c r="I35" s="22"/>
      <c r="J35" s="22"/>
      <c r="K35" s="22"/>
      <c r="L35" s="22"/>
      <c r="M35" s="22"/>
      <c r="N35" s="22"/>
      <c r="O35" s="22"/>
      <c r="P35" s="22"/>
      <c r="Q35" s="22"/>
      <c r="R35" s="22"/>
      <c r="S35" s="22"/>
      <c r="T35" s="22"/>
      <c r="U35" s="22"/>
      <c r="V35" s="22"/>
    </row>
    <row r="36" spans="1:22" ht="255">
      <c r="A36" s="23"/>
      <c r="B36" s="31" t="s">
        <v>972</v>
      </c>
      <c r="C36" s="31" t="s">
        <v>973</v>
      </c>
    </row>
    <row r="37" spans="1:22" ht="331.5">
      <c r="A37" s="23"/>
      <c r="B37" s="31" t="s">
        <v>974</v>
      </c>
    </row>
    <row r="38" spans="1:22" ht="216.75">
      <c r="B38" s="31" t="s">
        <v>975</v>
      </c>
    </row>
    <row r="39" spans="1:22" ht="293.25">
      <c r="B39" s="31" t="s">
        <v>976</v>
      </c>
      <c r="D39" s="32"/>
    </row>
    <row r="40" spans="1:22" ht="267.75">
      <c r="B40" s="31" t="s">
        <v>977</v>
      </c>
      <c r="D40" s="32"/>
    </row>
    <row r="41" spans="1:22">
      <c r="D41" s="32"/>
    </row>
    <row r="43" spans="1:22">
      <c r="B43" s="18" t="s">
        <v>978</v>
      </c>
    </row>
    <row r="44" spans="1:22" ht="331.5">
      <c r="A44" s="33" t="s">
        <v>979</v>
      </c>
      <c r="B44" s="31" t="s">
        <v>972</v>
      </c>
      <c r="C44" s="31" t="s">
        <v>974</v>
      </c>
      <c r="D44" s="31" t="s">
        <v>975</v>
      </c>
      <c r="E44" s="31" t="s">
        <v>976</v>
      </c>
      <c r="F44" s="31" t="s">
        <v>977</v>
      </c>
      <c r="G44" s="31" t="s">
        <v>973</v>
      </c>
      <c r="H44" s="31"/>
    </row>
    <row r="45" spans="1:22" ht="165.75">
      <c r="A45" s="31"/>
      <c r="B45" s="22" t="s">
        <v>980</v>
      </c>
      <c r="C45" s="34" t="s">
        <v>981</v>
      </c>
      <c r="D45" s="34" t="s">
        <v>982</v>
      </c>
      <c r="E45" s="34" t="s">
        <v>983</v>
      </c>
      <c r="F45" s="34" t="s">
        <v>984</v>
      </c>
      <c r="G45" s="34" t="s">
        <v>985</v>
      </c>
      <c r="H45" s="34"/>
    </row>
    <row r="46" spans="1:22" ht="153">
      <c r="A46" s="31"/>
      <c r="B46" s="22" t="s">
        <v>986</v>
      </c>
      <c r="F46" s="35" t="s">
        <v>987</v>
      </c>
    </row>
    <row r="47" spans="1:22" ht="153">
      <c r="A47" s="31"/>
      <c r="B47" s="22" t="s">
        <v>988</v>
      </c>
      <c r="F47" s="34" t="s">
        <v>989</v>
      </c>
    </row>
    <row r="48" spans="1:22" ht="153">
      <c r="A48" s="31"/>
      <c r="B48" s="22" t="s">
        <v>990</v>
      </c>
    </row>
    <row r="49" spans="1:21" ht="63.75">
      <c r="A49" s="31"/>
      <c r="B49" s="34" t="s">
        <v>991</v>
      </c>
    </row>
    <row r="50" spans="1:21">
      <c r="A50" s="31"/>
      <c r="B50" s="32"/>
    </row>
    <row r="51" spans="1:21">
      <c r="A51" s="31"/>
      <c r="B51" s="32"/>
    </row>
    <row r="52" spans="1:21">
      <c r="B52" s="21"/>
    </row>
    <row r="54" spans="1:21" ht="165.75">
      <c r="A54" s="30" t="s">
        <v>992</v>
      </c>
      <c r="B54" s="34" t="s">
        <v>980</v>
      </c>
      <c r="C54" s="34" t="s">
        <v>986</v>
      </c>
      <c r="D54" s="34" t="s">
        <v>988</v>
      </c>
      <c r="E54" s="34" t="s">
        <v>990</v>
      </c>
      <c r="F54" s="34" t="s">
        <v>983</v>
      </c>
      <c r="G54" s="34" t="s">
        <v>991</v>
      </c>
      <c r="H54" s="34" t="s">
        <v>993</v>
      </c>
      <c r="I54" s="34" t="s">
        <v>982</v>
      </c>
      <c r="J54" s="34" t="s">
        <v>983</v>
      </c>
      <c r="K54" s="34" t="s">
        <v>984</v>
      </c>
      <c r="L54" s="35" t="s">
        <v>987</v>
      </c>
      <c r="M54" s="34" t="s">
        <v>989</v>
      </c>
      <c r="N54" s="34" t="s">
        <v>985</v>
      </c>
    </row>
    <row r="55" spans="1:21" ht="102">
      <c r="A55" s="23" t="s">
        <v>994</v>
      </c>
      <c r="B55" s="34" t="s">
        <v>995</v>
      </c>
      <c r="C55" s="34" t="s">
        <v>995</v>
      </c>
      <c r="D55" s="34" t="s">
        <v>995</v>
      </c>
      <c r="E55" s="34" t="s">
        <v>995</v>
      </c>
      <c r="F55" s="34" t="s">
        <v>996</v>
      </c>
      <c r="G55" s="34" t="s">
        <v>996</v>
      </c>
      <c r="H55" s="34" t="s">
        <v>997</v>
      </c>
      <c r="I55" s="34" t="s">
        <v>996</v>
      </c>
      <c r="J55" s="34" t="s">
        <v>996</v>
      </c>
      <c r="K55" s="34" t="s">
        <v>998</v>
      </c>
      <c r="L55" s="34" t="s">
        <v>998</v>
      </c>
      <c r="M55" s="34" t="s">
        <v>998</v>
      </c>
      <c r="N55" s="34" t="s">
        <v>999</v>
      </c>
    </row>
    <row r="56" spans="1:21">
      <c r="A56" s="23"/>
    </row>
    <row r="57" spans="1:21">
      <c r="A57" s="23"/>
    </row>
    <row r="59" spans="1:21" ht="25.5">
      <c r="A59" s="30" t="s">
        <v>971</v>
      </c>
      <c r="B59" s="19" t="s">
        <v>63</v>
      </c>
      <c r="C59" s="20" t="s">
        <v>293</v>
      </c>
      <c r="D59" s="20"/>
      <c r="E59" s="20"/>
      <c r="F59" s="22"/>
      <c r="G59" s="22"/>
      <c r="H59" s="22"/>
      <c r="I59" s="22"/>
      <c r="J59" s="22"/>
      <c r="K59" s="22"/>
      <c r="L59" s="22"/>
      <c r="M59" s="22"/>
      <c r="N59" s="22"/>
      <c r="O59" s="22"/>
      <c r="P59" s="22"/>
      <c r="Q59" s="22"/>
      <c r="R59" s="22"/>
      <c r="S59" s="22"/>
      <c r="T59" s="22"/>
      <c r="U59" s="22"/>
    </row>
    <row r="60" spans="1:21" ht="84">
      <c r="A60" s="23" t="s">
        <v>1000</v>
      </c>
      <c r="B60" s="36" t="s">
        <v>1001</v>
      </c>
      <c r="C60" s="36" t="s">
        <v>1002</v>
      </c>
      <c r="D60" s="36"/>
    </row>
    <row r="61" spans="1:21" ht="132">
      <c r="B61" s="36" t="s">
        <v>1003</v>
      </c>
      <c r="C61" s="36" t="s">
        <v>1004</v>
      </c>
    </row>
    <row r="62" spans="1:21" ht="132">
      <c r="B62" s="36" t="s">
        <v>1005</v>
      </c>
      <c r="C62" s="36" t="s">
        <v>1006</v>
      </c>
    </row>
    <row r="63" spans="1:21" ht="144">
      <c r="B63" s="36" t="s">
        <v>1007</v>
      </c>
      <c r="C63" s="37" t="s">
        <v>1008</v>
      </c>
    </row>
    <row r="64" spans="1:21" ht="72">
      <c r="B64" s="36" t="s">
        <v>1009</v>
      </c>
    </row>
    <row r="65" spans="1:21" ht="108">
      <c r="B65" s="36" t="s">
        <v>1010</v>
      </c>
    </row>
    <row r="66" spans="1:21" ht="180">
      <c r="B66" s="36" t="s">
        <v>1011</v>
      </c>
    </row>
    <row r="67" spans="1:21" ht="144">
      <c r="B67" s="36" t="s">
        <v>1012</v>
      </c>
    </row>
    <row r="68" spans="1:21" ht="72">
      <c r="B68" s="36" t="s">
        <v>1013</v>
      </c>
    </row>
    <row r="69" spans="1:21" ht="72">
      <c r="B69" s="36" t="s">
        <v>1014</v>
      </c>
    </row>
    <row r="70" spans="1:21" ht="72">
      <c r="B70" s="36" t="s">
        <v>1015</v>
      </c>
    </row>
    <row r="71" spans="1:21" ht="96">
      <c r="B71" s="36" t="s">
        <v>1016</v>
      </c>
    </row>
    <row r="72" spans="1:21" ht="84">
      <c r="B72" s="36" t="s">
        <v>1017</v>
      </c>
    </row>
    <row r="73" spans="1:21" ht="156">
      <c r="B73" s="36" t="s">
        <v>1018</v>
      </c>
    </row>
    <row r="74" spans="1:21" ht="48">
      <c r="B74" s="36" t="s">
        <v>1019</v>
      </c>
    </row>
    <row r="75" spans="1:21" ht="60">
      <c r="B75" s="36" t="s">
        <v>1020</v>
      </c>
    </row>
    <row r="76" spans="1:21">
      <c r="B76" s="38"/>
    </row>
    <row r="77" spans="1:21" ht="102">
      <c r="A77" s="30" t="s">
        <v>971</v>
      </c>
      <c r="B77" s="21" t="s">
        <v>945</v>
      </c>
      <c r="C77" s="23" t="s">
        <v>949</v>
      </c>
      <c r="D77" s="23" t="s">
        <v>953</v>
      </c>
      <c r="E77" s="23" t="s">
        <v>956</v>
      </c>
      <c r="F77" s="22" t="s">
        <v>946</v>
      </c>
      <c r="G77" s="22" t="s">
        <v>950</v>
      </c>
      <c r="H77" s="22" t="s">
        <v>947</v>
      </c>
      <c r="I77" s="22" t="s">
        <v>951</v>
      </c>
      <c r="J77" s="22" t="s">
        <v>954</v>
      </c>
      <c r="K77" s="22" t="s">
        <v>957</v>
      </c>
      <c r="L77" s="22" t="s">
        <v>959</v>
      </c>
      <c r="M77" s="22" t="s">
        <v>961</v>
      </c>
      <c r="N77" s="22" t="s">
        <v>948</v>
      </c>
      <c r="O77" s="22" t="s">
        <v>952</v>
      </c>
      <c r="P77" s="22" t="s">
        <v>955</v>
      </c>
      <c r="Q77" s="22" t="s">
        <v>958</v>
      </c>
      <c r="R77" s="22" t="s">
        <v>960</v>
      </c>
      <c r="S77" s="22" t="s">
        <v>962</v>
      </c>
      <c r="T77" s="22" t="s">
        <v>963</v>
      </c>
      <c r="U77" s="22"/>
    </row>
    <row r="78" spans="1:21" ht="204">
      <c r="A78" s="39" t="s">
        <v>1021</v>
      </c>
      <c r="B78" s="39" t="s">
        <v>1022</v>
      </c>
      <c r="C78" s="39" t="s">
        <v>1023</v>
      </c>
      <c r="D78" s="39" t="s">
        <v>1024</v>
      </c>
      <c r="E78" s="39" t="s">
        <v>1025</v>
      </c>
      <c r="F78" s="39" t="s">
        <v>1026</v>
      </c>
      <c r="G78" s="39" t="s">
        <v>1027</v>
      </c>
      <c r="H78" s="39" t="s">
        <v>1028</v>
      </c>
      <c r="J78" s="39" t="s">
        <v>1028</v>
      </c>
      <c r="K78" s="39" t="s">
        <v>1028</v>
      </c>
      <c r="O78" s="39" t="s">
        <v>1028</v>
      </c>
      <c r="Q78" s="39" t="s">
        <v>1028</v>
      </c>
      <c r="R78" s="39" t="s">
        <v>1029</v>
      </c>
      <c r="T78" s="39" t="s">
        <v>1030</v>
      </c>
    </row>
    <row r="79" spans="1:21" ht="306.75">
      <c r="C79" s="39" t="s">
        <v>1031</v>
      </c>
      <c r="D79" s="40" t="s">
        <v>1032</v>
      </c>
      <c r="G79" s="39" t="s">
        <v>1033</v>
      </c>
    </row>
    <row r="80" spans="1:21" ht="255.75">
      <c r="D80" s="40" t="s">
        <v>1034</v>
      </c>
      <c r="G80" s="39" t="s">
        <v>1035</v>
      </c>
    </row>
    <row r="81" spans="1:16" ht="115.5">
      <c r="D81" s="40" t="s">
        <v>1036</v>
      </c>
    </row>
    <row r="84" spans="1:16" ht="306.75">
      <c r="A84" s="30" t="s">
        <v>1037</v>
      </c>
      <c r="B84" s="39" t="s">
        <v>1022</v>
      </c>
      <c r="C84" s="39" t="s">
        <v>1023</v>
      </c>
      <c r="D84" s="39" t="s">
        <v>1031</v>
      </c>
      <c r="E84" s="39" t="s">
        <v>1024</v>
      </c>
      <c r="F84" s="40" t="s">
        <v>1032</v>
      </c>
      <c r="G84" s="40" t="s">
        <v>1034</v>
      </c>
      <c r="H84" s="23" t="s">
        <v>1036</v>
      </c>
      <c r="I84" s="39" t="s">
        <v>1025</v>
      </c>
      <c r="J84" s="39" t="s">
        <v>1026</v>
      </c>
      <c r="K84" s="39" t="s">
        <v>1027</v>
      </c>
      <c r="L84" s="39" t="s">
        <v>1033</v>
      </c>
      <c r="M84" s="39" t="s">
        <v>1035</v>
      </c>
      <c r="N84" s="39" t="s">
        <v>1028</v>
      </c>
      <c r="O84" s="39" t="s">
        <v>1029</v>
      </c>
      <c r="P84" s="39" t="s">
        <v>1030</v>
      </c>
    </row>
    <row r="85" spans="1:16" ht="375">
      <c r="A85" s="23"/>
      <c r="B85" s="41" t="s">
        <v>1038</v>
      </c>
      <c r="C85" s="41" t="s">
        <v>1039</v>
      </c>
      <c r="D85" s="41" t="s">
        <v>1040</v>
      </c>
      <c r="E85" s="41" t="s">
        <v>1041</v>
      </c>
      <c r="F85" s="41" t="s">
        <v>1042</v>
      </c>
      <c r="G85" s="41" t="s">
        <v>1043</v>
      </c>
      <c r="H85" s="41" t="s">
        <v>1044</v>
      </c>
      <c r="I85" s="41" t="s">
        <v>1045</v>
      </c>
      <c r="J85" s="41" t="s">
        <v>1046</v>
      </c>
      <c r="K85" s="41" t="s">
        <v>1047</v>
      </c>
      <c r="L85" s="42" t="s">
        <v>1048</v>
      </c>
      <c r="M85" s="41" t="s">
        <v>1049</v>
      </c>
      <c r="N85" s="41" t="s">
        <v>1050</v>
      </c>
      <c r="O85" s="41" t="s">
        <v>1051</v>
      </c>
      <c r="P85" s="41" t="s">
        <v>1052</v>
      </c>
    </row>
    <row r="86" spans="1:16" ht="409.5">
      <c r="A86" s="23"/>
      <c r="B86" s="41" t="s">
        <v>1053</v>
      </c>
      <c r="C86" s="41" t="s">
        <v>1054</v>
      </c>
      <c r="D86" s="41" t="s">
        <v>1055</v>
      </c>
      <c r="E86" s="41" t="s">
        <v>1056</v>
      </c>
      <c r="F86" s="41" t="s">
        <v>1057</v>
      </c>
      <c r="G86" s="41" t="s">
        <v>1058</v>
      </c>
      <c r="H86" s="41" t="s">
        <v>1059</v>
      </c>
      <c r="I86" s="41" t="s">
        <v>1060</v>
      </c>
      <c r="J86" s="41" t="s">
        <v>1061</v>
      </c>
      <c r="K86" s="41" t="s">
        <v>1062</v>
      </c>
      <c r="M86" s="41" t="s">
        <v>1063</v>
      </c>
      <c r="N86" s="41" t="s">
        <v>1064</v>
      </c>
      <c r="O86" s="41" t="s">
        <v>1065</v>
      </c>
      <c r="P86" s="41" t="s">
        <v>1066</v>
      </c>
    </row>
    <row r="87" spans="1:16" ht="375">
      <c r="A87" s="23"/>
      <c r="B87" s="41" t="s">
        <v>1067</v>
      </c>
      <c r="C87" s="41" t="s">
        <v>1068</v>
      </c>
      <c r="D87" s="41" t="s">
        <v>1069</v>
      </c>
      <c r="E87" s="41" t="s">
        <v>1070</v>
      </c>
      <c r="F87" s="41" t="s">
        <v>1071</v>
      </c>
      <c r="G87" s="41" t="s">
        <v>1072</v>
      </c>
      <c r="H87" s="41" t="s">
        <v>1073</v>
      </c>
      <c r="I87" s="41" t="s">
        <v>1074</v>
      </c>
      <c r="J87" s="41" t="s">
        <v>1075</v>
      </c>
      <c r="K87" s="41" t="s">
        <v>1076</v>
      </c>
      <c r="M87" s="41" t="s">
        <v>1077</v>
      </c>
      <c r="N87" s="41" t="s">
        <v>1078</v>
      </c>
      <c r="O87" s="41" t="s">
        <v>1079</v>
      </c>
      <c r="P87" s="41" t="s">
        <v>1080</v>
      </c>
    </row>
    <row r="88" spans="1:16" ht="330">
      <c r="A88" s="23"/>
      <c r="B88" s="41" t="s">
        <v>1081</v>
      </c>
      <c r="C88" s="41" t="s">
        <v>1082</v>
      </c>
      <c r="D88" s="41" t="s">
        <v>1083</v>
      </c>
      <c r="E88" s="41" t="s">
        <v>1084</v>
      </c>
      <c r="F88" s="41" t="s">
        <v>1085</v>
      </c>
      <c r="G88" s="41" t="s">
        <v>1086</v>
      </c>
      <c r="H88" s="41" t="s">
        <v>1087</v>
      </c>
      <c r="I88" s="41" t="s">
        <v>1088</v>
      </c>
      <c r="J88" s="41" t="s">
        <v>1089</v>
      </c>
      <c r="K88" s="41" t="s">
        <v>1090</v>
      </c>
      <c r="M88" s="41" t="s">
        <v>1091</v>
      </c>
      <c r="N88" s="41" t="s">
        <v>1092</v>
      </c>
      <c r="O88" s="41" t="s">
        <v>1093</v>
      </c>
      <c r="P88" s="41" t="s">
        <v>1094</v>
      </c>
    </row>
    <row r="89" spans="1:16" ht="315">
      <c r="A89" s="23"/>
      <c r="B89" s="41" t="s">
        <v>1095</v>
      </c>
      <c r="C89" s="41" t="s">
        <v>1096</v>
      </c>
      <c r="D89" s="41" t="s">
        <v>1097</v>
      </c>
      <c r="E89" s="41" t="s">
        <v>1098</v>
      </c>
      <c r="F89" s="41" t="s">
        <v>1099</v>
      </c>
      <c r="G89" s="41" t="s">
        <v>1100</v>
      </c>
      <c r="H89" s="41" t="s">
        <v>1073</v>
      </c>
      <c r="I89" s="41" t="s">
        <v>1101</v>
      </c>
      <c r="J89" s="41" t="s">
        <v>1102</v>
      </c>
      <c r="K89" s="41" t="s">
        <v>1103</v>
      </c>
      <c r="M89" s="41" t="s">
        <v>1104</v>
      </c>
      <c r="N89" s="41" t="s">
        <v>1105</v>
      </c>
      <c r="O89" s="41" t="s">
        <v>1106</v>
      </c>
      <c r="P89" s="41" t="s">
        <v>1107</v>
      </c>
    </row>
    <row r="90" spans="1:16" ht="405">
      <c r="A90" s="23"/>
      <c r="B90" s="41" t="s">
        <v>1108</v>
      </c>
      <c r="C90" s="41" t="s">
        <v>1109</v>
      </c>
      <c r="D90" s="41" t="s">
        <v>1110</v>
      </c>
      <c r="E90" s="41" t="s">
        <v>1111</v>
      </c>
      <c r="F90" s="41" t="s">
        <v>1112</v>
      </c>
      <c r="G90" s="41" t="s">
        <v>1113</v>
      </c>
      <c r="H90" s="41" t="s">
        <v>1087</v>
      </c>
      <c r="I90" s="41" t="s">
        <v>1114</v>
      </c>
      <c r="J90" s="41" t="s">
        <v>1115</v>
      </c>
      <c r="K90" s="41" t="s">
        <v>1116</v>
      </c>
      <c r="M90" s="41" t="s">
        <v>1117</v>
      </c>
      <c r="N90" s="41" t="s">
        <v>1118</v>
      </c>
      <c r="O90" s="41" t="s">
        <v>1119</v>
      </c>
      <c r="P90" s="41" t="s">
        <v>1120</v>
      </c>
    </row>
    <row r="91" spans="1:16" ht="345">
      <c r="A91" s="23"/>
      <c r="B91" s="41" t="s">
        <v>1121</v>
      </c>
      <c r="C91" s="41" t="s">
        <v>1122</v>
      </c>
      <c r="D91" s="41" t="s">
        <v>1123</v>
      </c>
      <c r="E91" s="41" t="s">
        <v>1124</v>
      </c>
      <c r="F91" s="41" t="s">
        <v>1125</v>
      </c>
      <c r="G91" s="41" t="s">
        <v>1126</v>
      </c>
      <c r="H91" s="41" t="s">
        <v>1127</v>
      </c>
      <c r="I91" s="41" t="s">
        <v>1128</v>
      </c>
      <c r="J91" s="41" t="s">
        <v>1129</v>
      </c>
      <c r="K91" s="41" t="s">
        <v>1130</v>
      </c>
      <c r="M91" s="41" t="s">
        <v>1131</v>
      </c>
      <c r="N91" s="41" t="s">
        <v>1132</v>
      </c>
      <c r="O91" s="41" t="s">
        <v>1133</v>
      </c>
      <c r="P91" s="41" t="s">
        <v>1134</v>
      </c>
    </row>
    <row r="92" spans="1:16" ht="390">
      <c r="A92" s="23"/>
      <c r="B92" s="41" t="s">
        <v>1135</v>
      </c>
      <c r="C92" s="41" t="s">
        <v>1136</v>
      </c>
      <c r="D92" s="41" t="s">
        <v>1137</v>
      </c>
      <c r="E92" s="41" t="s">
        <v>1138</v>
      </c>
      <c r="F92" s="41" t="s">
        <v>1139</v>
      </c>
      <c r="G92" s="41" t="s">
        <v>1140</v>
      </c>
      <c r="H92" s="41" t="s">
        <v>1141</v>
      </c>
      <c r="I92" s="41" t="s">
        <v>1142</v>
      </c>
      <c r="J92" s="41" t="s">
        <v>1143</v>
      </c>
      <c r="K92" s="41" t="s">
        <v>1144</v>
      </c>
      <c r="M92" s="41" t="s">
        <v>1145</v>
      </c>
      <c r="N92" s="41" t="s">
        <v>1146</v>
      </c>
      <c r="O92" s="41" t="s">
        <v>1147</v>
      </c>
      <c r="P92" s="41" t="s">
        <v>1148</v>
      </c>
    </row>
    <row r="93" spans="1:16" ht="360">
      <c r="A93" s="23"/>
      <c r="B93" s="41" t="s">
        <v>1149</v>
      </c>
      <c r="C93" s="41" t="s">
        <v>1150</v>
      </c>
      <c r="D93" s="41" t="s">
        <v>1151</v>
      </c>
      <c r="E93" s="41" t="s">
        <v>1152</v>
      </c>
      <c r="F93" s="41" t="s">
        <v>1153</v>
      </c>
      <c r="G93" s="41" t="s">
        <v>1154</v>
      </c>
      <c r="H93" s="41" t="s">
        <v>1155</v>
      </c>
      <c r="I93" s="41" t="s">
        <v>1156</v>
      </c>
      <c r="J93" s="41" t="s">
        <v>1157</v>
      </c>
      <c r="K93" s="41" t="s">
        <v>1158</v>
      </c>
      <c r="M93" s="41" t="s">
        <v>1159</v>
      </c>
      <c r="N93" s="41" t="s">
        <v>1160</v>
      </c>
      <c r="O93" s="41" t="s">
        <v>1161</v>
      </c>
      <c r="P93" s="41" t="s">
        <v>1162</v>
      </c>
    </row>
    <row r="94" spans="1:16" ht="409.5">
      <c r="A94" s="23"/>
      <c r="B94" s="41" t="s">
        <v>1163</v>
      </c>
      <c r="C94" s="41" t="s">
        <v>1164</v>
      </c>
      <c r="D94" s="41" t="s">
        <v>1165</v>
      </c>
      <c r="E94" s="41" t="s">
        <v>1166</v>
      </c>
      <c r="F94" s="41" t="s">
        <v>1167</v>
      </c>
      <c r="G94" s="41" t="s">
        <v>1168</v>
      </c>
      <c r="H94" s="41" t="s">
        <v>1169</v>
      </c>
      <c r="I94" s="41" t="s">
        <v>1170</v>
      </c>
      <c r="J94" s="41" t="s">
        <v>1171</v>
      </c>
      <c r="K94" s="41" t="s">
        <v>1172</v>
      </c>
      <c r="M94" s="41" t="s">
        <v>1173</v>
      </c>
      <c r="N94" s="41" t="s">
        <v>1174</v>
      </c>
      <c r="O94" s="41" t="s">
        <v>1175</v>
      </c>
      <c r="P94" s="41" t="s">
        <v>1176</v>
      </c>
    </row>
    <row r="95" spans="1:16" ht="409.5">
      <c r="A95" s="23"/>
      <c r="B95" s="41" t="s">
        <v>1177</v>
      </c>
      <c r="C95" s="41" t="s">
        <v>1178</v>
      </c>
      <c r="D95" s="41" t="s">
        <v>1179</v>
      </c>
      <c r="E95" s="41" t="s">
        <v>1180</v>
      </c>
      <c r="F95" s="41" t="s">
        <v>1181</v>
      </c>
      <c r="G95" s="41" t="s">
        <v>1182</v>
      </c>
      <c r="H95" s="41" t="s">
        <v>1183</v>
      </c>
      <c r="I95" s="41" t="s">
        <v>1184</v>
      </c>
      <c r="J95" s="41" t="s">
        <v>1185</v>
      </c>
      <c r="K95" s="41" t="s">
        <v>1186</v>
      </c>
      <c r="M95" s="41" t="s">
        <v>1187</v>
      </c>
      <c r="N95" s="41" t="s">
        <v>1188</v>
      </c>
      <c r="O95" s="41" t="s">
        <v>1189</v>
      </c>
    </row>
    <row r="96" spans="1:16" ht="409.5">
      <c r="A96" s="23"/>
      <c r="B96" s="41" t="s">
        <v>1190</v>
      </c>
      <c r="C96" s="41" t="s">
        <v>1191</v>
      </c>
      <c r="D96" s="41" t="s">
        <v>1192</v>
      </c>
      <c r="E96" s="41" t="s">
        <v>1193</v>
      </c>
      <c r="F96" s="41" t="s">
        <v>1194</v>
      </c>
      <c r="G96" s="41" t="s">
        <v>1195</v>
      </c>
      <c r="H96" s="41" t="s">
        <v>1196</v>
      </c>
      <c r="I96" s="41" t="s">
        <v>1197</v>
      </c>
      <c r="J96" s="41" t="s">
        <v>1198</v>
      </c>
      <c r="K96" s="41" t="s">
        <v>1199</v>
      </c>
      <c r="M96" s="41" t="s">
        <v>1200</v>
      </c>
      <c r="N96" s="41" t="s">
        <v>1201</v>
      </c>
      <c r="O96" s="41" t="s">
        <v>1202</v>
      </c>
    </row>
    <row r="97" spans="1:15" ht="405">
      <c r="A97" s="23"/>
      <c r="B97" s="41" t="s">
        <v>1203</v>
      </c>
      <c r="C97" s="41" t="s">
        <v>1204</v>
      </c>
      <c r="D97" s="41" t="s">
        <v>1205</v>
      </c>
      <c r="F97" s="41" t="s">
        <v>1206</v>
      </c>
      <c r="G97" s="41" t="s">
        <v>1207</v>
      </c>
      <c r="I97" s="41" t="s">
        <v>1208</v>
      </c>
      <c r="K97" s="41" t="s">
        <v>1209</v>
      </c>
      <c r="M97" s="41" t="s">
        <v>1210</v>
      </c>
      <c r="N97" s="41" t="s">
        <v>1211</v>
      </c>
      <c r="O97" s="41" t="s">
        <v>1212</v>
      </c>
    </row>
    <row r="98" spans="1:15" ht="375">
      <c r="A98" s="23"/>
      <c r="B98" s="41" t="s">
        <v>1213</v>
      </c>
      <c r="C98" s="41" t="s">
        <v>1214</v>
      </c>
      <c r="D98" s="41" t="s">
        <v>1215</v>
      </c>
      <c r="G98" s="41" t="s">
        <v>1216</v>
      </c>
      <c r="I98" s="41" t="s">
        <v>1217</v>
      </c>
      <c r="K98" s="41" t="s">
        <v>1218</v>
      </c>
      <c r="M98" s="41" t="s">
        <v>1219</v>
      </c>
      <c r="N98" s="41" t="s">
        <v>1220</v>
      </c>
      <c r="O98" s="41" t="s">
        <v>1221</v>
      </c>
    </row>
    <row r="99" spans="1:15" ht="345">
      <c r="A99" s="23"/>
      <c r="B99" s="41" t="s">
        <v>1222</v>
      </c>
      <c r="C99" s="41" t="s">
        <v>1223</v>
      </c>
      <c r="D99" s="41" t="s">
        <v>1224</v>
      </c>
      <c r="G99" s="41" t="s">
        <v>1225</v>
      </c>
      <c r="I99" s="41" t="s">
        <v>1226</v>
      </c>
      <c r="K99" s="41" t="s">
        <v>1227</v>
      </c>
      <c r="M99" s="41" t="s">
        <v>1228</v>
      </c>
      <c r="N99" s="41" t="s">
        <v>1229</v>
      </c>
      <c r="O99" s="41" t="s">
        <v>1230</v>
      </c>
    </row>
    <row r="100" spans="1:15" ht="345">
      <c r="A100" s="23"/>
      <c r="B100" s="41" t="s">
        <v>1231</v>
      </c>
      <c r="D100" s="41" t="s">
        <v>1232</v>
      </c>
      <c r="G100" s="41" t="s">
        <v>1233</v>
      </c>
      <c r="I100" s="41" t="s">
        <v>1234</v>
      </c>
      <c r="K100" s="41" t="s">
        <v>1235</v>
      </c>
      <c r="M100" s="41" t="s">
        <v>1236</v>
      </c>
      <c r="N100" s="41" t="s">
        <v>1237</v>
      </c>
      <c r="O100" s="41" t="s">
        <v>1238</v>
      </c>
    </row>
    <row r="101" spans="1:15" ht="375">
      <c r="A101" s="23"/>
      <c r="B101" s="41" t="s">
        <v>1239</v>
      </c>
      <c r="D101" s="41" t="s">
        <v>1240</v>
      </c>
      <c r="G101" s="41" t="s">
        <v>1241</v>
      </c>
      <c r="I101" s="41" t="s">
        <v>1242</v>
      </c>
      <c r="K101" s="41" t="s">
        <v>1243</v>
      </c>
      <c r="M101" s="41" t="s">
        <v>1244</v>
      </c>
      <c r="N101" s="41" t="s">
        <v>1245</v>
      </c>
      <c r="O101" s="41" t="s">
        <v>1246</v>
      </c>
    </row>
    <row r="102" spans="1:15" ht="409.5">
      <c r="A102" s="23"/>
      <c r="B102" s="41" t="s">
        <v>1247</v>
      </c>
      <c r="D102" s="41" t="s">
        <v>1248</v>
      </c>
      <c r="G102" s="41" t="s">
        <v>1249</v>
      </c>
      <c r="I102" s="41" t="s">
        <v>1250</v>
      </c>
      <c r="K102" s="41" t="s">
        <v>1251</v>
      </c>
      <c r="M102" s="41" t="s">
        <v>1252</v>
      </c>
      <c r="N102" s="41" t="s">
        <v>1253</v>
      </c>
      <c r="O102" s="41" t="s">
        <v>1254</v>
      </c>
    </row>
    <row r="103" spans="1:15" ht="300">
      <c r="A103" s="23"/>
      <c r="B103" s="41" t="s">
        <v>1255</v>
      </c>
      <c r="D103" s="41" t="s">
        <v>1256</v>
      </c>
      <c r="G103" s="41" t="s">
        <v>1257</v>
      </c>
      <c r="I103" s="41" t="s">
        <v>1258</v>
      </c>
      <c r="K103" s="41" t="s">
        <v>1259</v>
      </c>
      <c r="M103" s="41" t="s">
        <v>1260</v>
      </c>
      <c r="N103" s="41" t="s">
        <v>1261</v>
      </c>
      <c r="O103" s="41" t="s">
        <v>1262</v>
      </c>
    </row>
    <row r="104" spans="1:15" ht="300">
      <c r="A104" s="23"/>
      <c r="B104" s="41" t="s">
        <v>1263</v>
      </c>
      <c r="D104" s="41" t="s">
        <v>1264</v>
      </c>
      <c r="G104" s="41" t="s">
        <v>1265</v>
      </c>
      <c r="I104" s="41" t="s">
        <v>1266</v>
      </c>
      <c r="K104" s="41" t="s">
        <v>1267</v>
      </c>
      <c r="M104" s="41" t="s">
        <v>1268</v>
      </c>
      <c r="O104" s="41" t="s">
        <v>1269</v>
      </c>
    </row>
    <row r="105" spans="1:15" ht="315">
      <c r="A105" s="23"/>
      <c r="B105" s="41" t="s">
        <v>1270</v>
      </c>
      <c r="G105" s="41" t="s">
        <v>1271</v>
      </c>
      <c r="I105" s="41" t="s">
        <v>1272</v>
      </c>
      <c r="K105" s="41" t="s">
        <v>1273</v>
      </c>
      <c r="M105" s="41" t="s">
        <v>1274</v>
      </c>
      <c r="O105" s="41" t="s">
        <v>1275</v>
      </c>
    </row>
    <row r="106" spans="1:15" ht="240">
      <c r="A106" s="23"/>
      <c r="B106" s="41" t="s">
        <v>1276</v>
      </c>
      <c r="G106" s="41" t="s">
        <v>1277</v>
      </c>
      <c r="I106" s="41" t="s">
        <v>1278</v>
      </c>
      <c r="K106" s="41" t="s">
        <v>1279</v>
      </c>
      <c r="M106" s="41" t="s">
        <v>1280</v>
      </c>
      <c r="O106" s="41" t="s">
        <v>1281</v>
      </c>
    </row>
    <row r="107" spans="1:15" ht="345">
      <c r="A107" s="23"/>
      <c r="B107" s="41" t="s">
        <v>1282</v>
      </c>
      <c r="G107" s="41" t="s">
        <v>1283</v>
      </c>
      <c r="I107" s="41" t="s">
        <v>1284</v>
      </c>
      <c r="K107" s="41" t="s">
        <v>1285</v>
      </c>
      <c r="M107" s="41" t="s">
        <v>1286</v>
      </c>
      <c r="O107" s="41" t="s">
        <v>1287</v>
      </c>
    </row>
    <row r="108" spans="1:15" ht="240">
      <c r="A108" s="23"/>
      <c r="B108" s="43"/>
      <c r="G108" s="41" t="s">
        <v>1288</v>
      </c>
      <c r="I108" s="41" t="s">
        <v>1289</v>
      </c>
      <c r="K108" s="41" t="s">
        <v>1290</v>
      </c>
      <c r="O108" s="41" t="s">
        <v>1291</v>
      </c>
    </row>
    <row r="109" spans="1:15" ht="270">
      <c r="A109" s="23"/>
      <c r="B109" s="43"/>
      <c r="G109" s="41" t="s">
        <v>1292</v>
      </c>
      <c r="I109" s="41" t="s">
        <v>1293</v>
      </c>
      <c r="K109" s="41" t="s">
        <v>1294</v>
      </c>
      <c r="O109" s="41" t="s">
        <v>1295</v>
      </c>
    </row>
    <row r="110" spans="1:15" ht="255">
      <c r="A110" s="23"/>
      <c r="B110" s="43"/>
      <c r="G110" s="41" t="s">
        <v>1296</v>
      </c>
      <c r="I110" s="41" t="s">
        <v>1297</v>
      </c>
      <c r="K110" s="41" t="s">
        <v>1298</v>
      </c>
      <c r="O110" s="41" t="s">
        <v>1299</v>
      </c>
    </row>
    <row r="111" spans="1:15" ht="255">
      <c r="A111" s="23"/>
      <c r="B111" s="43"/>
      <c r="G111" s="41" t="s">
        <v>1300</v>
      </c>
      <c r="I111" s="41" t="s">
        <v>1301</v>
      </c>
      <c r="K111" s="41" t="s">
        <v>1302</v>
      </c>
      <c r="O111" s="41" t="s">
        <v>1303</v>
      </c>
    </row>
    <row r="112" spans="1:15" ht="225">
      <c r="A112" s="23"/>
      <c r="B112" s="43"/>
      <c r="G112" s="41" t="s">
        <v>1304</v>
      </c>
      <c r="I112" s="41" t="s">
        <v>1305</v>
      </c>
      <c r="K112" s="41" t="s">
        <v>1306</v>
      </c>
      <c r="O112" s="41" t="s">
        <v>1307</v>
      </c>
    </row>
    <row r="113" spans="1:22" ht="240">
      <c r="A113" s="23"/>
      <c r="B113" s="43"/>
      <c r="I113" s="41" t="s">
        <v>1308</v>
      </c>
      <c r="K113" s="41" t="s">
        <v>1309</v>
      </c>
      <c r="O113" s="41" t="s">
        <v>1310</v>
      </c>
    </row>
    <row r="114" spans="1:22" ht="180">
      <c r="A114" s="23"/>
      <c r="B114" s="43"/>
      <c r="I114" s="41" t="s">
        <v>1311</v>
      </c>
      <c r="K114" s="41" t="s">
        <v>1312</v>
      </c>
      <c r="O114" s="41" t="s">
        <v>1313</v>
      </c>
    </row>
    <row r="115" spans="1:22" ht="225">
      <c r="A115" s="23"/>
      <c r="B115" s="43"/>
      <c r="I115" s="41" t="s">
        <v>1314</v>
      </c>
      <c r="K115" s="41" t="s">
        <v>1315</v>
      </c>
      <c r="O115" s="41" t="s">
        <v>1316</v>
      </c>
    </row>
    <row r="116" spans="1:22" ht="345">
      <c r="A116" s="23"/>
      <c r="B116" s="43"/>
      <c r="O116" s="41" t="s">
        <v>1317</v>
      </c>
    </row>
    <row r="117" spans="1:22" ht="360">
      <c r="A117" s="23"/>
      <c r="B117" s="43"/>
      <c r="O117" s="41" t="s">
        <v>1318</v>
      </c>
    </row>
    <row r="118" spans="1:22" ht="165">
      <c r="A118" s="23"/>
      <c r="B118" s="43"/>
      <c r="O118" s="41" t="s">
        <v>1319</v>
      </c>
    </row>
    <row r="119" spans="1:22" ht="135">
      <c r="A119" s="23"/>
      <c r="B119" s="43"/>
      <c r="O119" s="41" t="s">
        <v>1320</v>
      </c>
    </row>
    <row r="120" spans="1:22" ht="180">
      <c r="A120" s="23"/>
      <c r="B120" s="43"/>
      <c r="O120" s="41" t="s">
        <v>1321</v>
      </c>
    </row>
    <row r="121" spans="1:22" ht="255">
      <c r="A121" s="23"/>
      <c r="B121" s="43"/>
      <c r="O121" s="41" t="s">
        <v>1322</v>
      </c>
    </row>
    <row r="122" spans="1:22" ht="165">
      <c r="A122" s="23"/>
      <c r="B122" s="43"/>
      <c r="O122" s="41" t="s">
        <v>1323</v>
      </c>
    </row>
    <row r="123" spans="1:22" ht="395.25">
      <c r="A123" s="30" t="s">
        <v>1324</v>
      </c>
      <c r="B123" s="39" t="s">
        <v>1325</v>
      </c>
      <c r="C123" s="39" t="s">
        <v>1326</v>
      </c>
      <c r="D123" s="39" t="s">
        <v>1327</v>
      </c>
      <c r="E123" s="39" t="s">
        <v>1328</v>
      </c>
      <c r="F123" s="39" t="s">
        <v>1329</v>
      </c>
      <c r="G123" s="39" t="s">
        <v>1330</v>
      </c>
      <c r="H123" s="39" t="s">
        <v>1331</v>
      </c>
      <c r="I123" s="39" t="s">
        <v>1332</v>
      </c>
      <c r="J123" s="39" t="s">
        <v>1333</v>
      </c>
      <c r="K123" s="39" t="s">
        <v>1334</v>
      </c>
      <c r="L123" s="39" t="s">
        <v>1335</v>
      </c>
      <c r="M123" s="39" t="s">
        <v>1336</v>
      </c>
      <c r="N123" s="39" t="s">
        <v>1337</v>
      </c>
      <c r="O123" s="39" t="s">
        <v>1338</v>
      </c>
      <c r="P123" s="39" t="s">
        <v>1339</v>
      </c>
    </row>
    <row r="124" spans="1:22">
      <c r="A124" s="23"/>
      <c r="B124" s="44">
        <v>25205825200</v>
      </c>
      <c r="C124" s="44">
        <v>1479137789481</v>
      </c>
      <c r="D124" s="44">
        <v>90000000000</v>
      </c>
      <c r="E124" s="44">
        <v>593568603743</v>
      </c>
      <c r="F124" s="44">
        <v>246176931382</v>
      </c>
      <c r="G124" s="44">
        <v>17910639331</v>
      </c>
      <c r="H124" s="44">
        <v>1000000000</v>
      </c>
      <c r="I124" s="44">
        <v>19345619395</v>
      </c>
      <c r="J124" s="44">
        <v>29787376415.000004</v>
      </c>
      <c r="K124" s="44">
        <v>432234516589</v>
      </c>
      <c r="L124" s="44">
        <v>1075334309756</v>
      </c>
      <c r="M124" s="44">
        <v>45126366312</v>
      </c>
      <c r="N124" s="44">
        <v>2500000000</v>
      </c>
      <c r="O124" s="44">
        <v>8122700503</v>
      </c>
      <c r="P124" s="44">
        <v>32135038585</v>
      </c>
    </row>
    <row r="125" spans="1:22">
      <c r="A125" s="23"/>
    </row>
    <row r="126" spans="1:22">
      <c r="A126" s="23"/>
    </row>
    <row r="127" spans="1:22">
      <c r="A127" s="23"/>
    </row>
    <row r="128" spans="1:22" ht="127.5">
      <c r="B128" s="23" t="s">
        <v>1340</v>
      </c>
      <c r="C128" s="23" t="s">
        <v>1341</v>
      </c>
      <c r="D128" s="23" t="s">
        <v>83</v>
      </c>
      <c r="E128" s="22" t="s">
        <v>1342</v>
      </c>
      <c r="F128" s="22" t="s">
        <v>1343</v>
      </c>
      <c r="G128" s="22" t="s">
        <v>1344</v>
      </c>
      <c r="H128" s="22" t="s">
        <v>569</v>
      </c>
      <c r="I128" s="22" t="s">
        <v>646</v>
      </c>
      <c r="J128" s="22" t="s">
        <v>616</v>
      </c>
      <c r="K128" s="22" t="s">
        <v>599</v>
      </c>
      <c r="L128" s="22" t="s">
        <v>733</v>
      </c>
      <c r="M128" s="22" t="s">
        <v>1345</v>
      </c>
      <c r="N128" s="22" t="s">
        <v>705</v>
      </c>
      <c r="O128" s="22" t="s">
        <v>698</v>
      </c>
      <c r="P128" s="22" t="s">
        <v>680</v>
      </c>
      <c r="Q128" s="22" t="s">
        <v>596</v>
      </c>
      <c r="R128" s="22" t="s">
        <v>1346</v>
      </c>
      <c r="S128" s="22" t="s">
        <v>698</v>
      </c>
      <c r="T128" s="22" t="s">
        <v>654</v>
      </c>
      <c r="U128" s="22" t="s">
        <v>1347</v>
      </c>
      <c r="V128" s="22" t="s">
        <v>1348</v>
      </c>
    </row>
    <row r="129" spans="1:24">
      <c r="A129" s="18" t="s">
        <v>17</v>
      </c>
      <c r="F129" s="22"/>
      <c r="G129" s="22"/>
    </row>
    <row r="130" spans="1:24">
      <c r="A130" s="23"/>
    </row>
    <row r="131" spans="1:24">
      <c r="A131" s="23"/>
    </row>
    <row r="132" spans="1:24" ht="264">
      <c r="A132" s="30" t="s">
        <v>1349</v>
      </c>
      <c r="B132" s="45" t="s">
        <v>1350</v>
      </c>
      <c r="C132" s="45" t="s">
        <v>1351</v>
      </c>
      <c r="D132" s="45" t="s">
        <v>1352</v>
      </c>
      <c r="E132" s="45" t="s">
        <v>1353</v>
      </c>
      <c r="F132" s="45" t="s">
        <v>1354</v>
      </c>
      <c r="G132" s="45" t="s">
        <v>1355</v>
      </c>
      <c r="H132" s="45" t="s">
        <v>1356</v>
      </c>
      <c r="I132" s="45" t="s">
        <v>1357</v>
      </c>
      <c r="J132" s="45" t="s">
        <v>1358</v>
      </c>
      <c r="K132" s="45" t="s">
        <v>1359</v>
      </c>
      <c r="L132" s="45" t="s">
        <v>1360</v>
      </c>
      <c r="M132" s="45" t="s">
        <v>1361</v>
      </c>
      <c r="N132" s="45" t="s">
        <v>1362</v>
      </c>
      <c r="O132" s="45" t="s">
        <v>1363</v>
      </c>
      <c r="P132" s="45" t="s">
        <v>1364</v>
      </c>
      <c r="Q132" s="45" t="s">
        <v>1365</v>
      </c>
      <c r="R132" s="45" t="s">
        <v>1366</v>
      </c>
      <c r="S132" s="45" t="s">
        <v>1367</v>
      </c>
      <c r="T132" s="45" t="s">
        <v>1368</v>
      </c>
      <c r="U132" s="45" t="s">
        <v>1369</v>
      </c>
      <c r="V132" s="45" t="s">
        <v>1370</v>
      </c>
      <c r="W132" s="45" t="s">
        <v>1371</v>
      </c>
      <c r="X132" s="45" t="s">
        <v>1372</v>
      </c>
    </row>
    <row r="133" spans="1:24" ht="180">
      <c r="A133" s="23" t="s">
        <v>1373</v>
      </c>
      <c r="B133" s="36" t="s">
        <v>1374</v>
      </c>
      <c r="C133" s="36" t="s">
        <v>1374</v>
      </c>
      <c r="D133" s="36" t="s">
        <v>1375</v>
      </c>
      <c r="E133" s="36" t="s">
        <v>1375</v>
      </c>
      <c r="F133" s="36" t="s">
        <v>1376</v>
      </c>
      <c r="G133" s="36" t="s">
        <v>1376</v>
      </c>
      <c r="H133" s="36" t="s">
        <v>1377</v>
      </c>
      <c r="I133" s="36" t="s">
        <v>1377</v>
      </c>
      <c r="J133" s="36" t="s">
        <v>1377</v>
      </c>
      <c r="K133" s="36" t="s">
        <v>1378</v>
      </c>
      <c r="L133" s="36" t="s">
        <v>1378</v>
      </c>
      <c r="M133" s="36" t="s">
        <v>1379</v>
      </c>
      <c r="N133" s="36" t="s">
        <v>1379</v>
      </c>
      <c r="O133" s="36" t="s">
        <v>1380</v>
      </c>
      <c r="P133" s="36" t="s">
        <v>1380</v>
      </c>
      <c r="Q133" s="36" t="s">
        <v>1381</v>
      </c>
      <c r="R133" s="36" t="s">
        <v>1381</v>
      </c>
      <c r="S133" s="36" t="s">
        <v>1381</v>
      </c>
      <c r="T133" s="36" t="s">
        <v>1381</v>
      </c>
      <c r="U133" s="36" t="s">
        <v>1381</v>
      </c>
      <c r="V133" s="36" t="s">
        <v>1381</v>
      </c>
      <c r="W133" s="36" t="s">
        <v>1382</v>
      </c>
      <c r="X133" s="36" t="s">
        <v>1382</v>
      </c>
    </row>
    <row r="137" spans="1:24" ht="180">
      <c r="A137" s="30" t="s">
        <v>1373</v>
      </c>
      <c r="B137" s="36" t="s">
        <v>1383</v>
      </c>
      <c r="C137" s="36" t="s">
        <v>1383</v>
      </c>
      <c r="D137" s="36" t="s">
        <v>1375</v>
      </c>
      <c r="E137" s="36" t="s">
        <v>1375</v>
      </c>
      <c r="F137" s="36" t="s">
        <v>1376</v>
      </c>
      <c r="G137" s="36" t="s">
        <v>1376</v>
      </c>
      <c r="H137" s="36" t="s">
        <v>1377</v>
      </c>
      <c r="I137" s="36" t="s">
        <v>1377</v>
      </c>
      <c r="J137" s="36" t="s">
        <v>1377</v>
      </c>
      <c r="K137" s="36" t="s">
        <v>1378</v>
      </c>
      <c r="L137" s="36" t="s">
        <v>1378</v>
      </c>
      <c r="M137" s="36" t="s">
        <v>1379</v>
      </c>
      <c r="N137" s="36" t="s">
        <v>1379</v>
      </c>
      <c r="O137" s="36" t="s">
        <v>1380</v>
      </c>
      <c r="P137" s="36" t="s">
        <v>1380</v>
      </c>
      <c r="Q137" s="36" t="s">
        <v>1381</v>
      </c>
      <c r="R137" s="36" t="s">
        <v>1381</v>
      </c>
      <c r="S137" s="36" t="s">
        <v>1381</v>
      </c>
      <c r="T137" s="36" t="s">
        <v>1381</v>
      </c>
      <c r="U137" s="36" t="s">
        <v>1381</v>
      </c>
      <c r="V137" s="36" t="s">
        <v>1381</v>
      </c>
      <c r="W137" s="36" t="s">
        <v>1382</v>
      </c>
      <c r="X137" s="36" t="s">
        <v>1382</v>
      </c>
    </row>
    <row r="138" spans="1:24" ht="24">
      <c r="A138" s="23" t="s">
        <v>1384</v>
      </c>
      <c r="B138" s="36" t="s">
        <v>1385</v>
      </c>
      <c r="C138" s="36" t="s">
        <v>1385</v>
      </c>
      <c r="D138" s="36" t="s">
        <v>1385</v>
      </c>
      <c r="E138" s="36" t="s">
        <v>1385</v>
      </c>
      <c r="F138" s="36" t="s">
        <v>1385</v>
      </c>
      <c r="G138" s="36" t="s">
        <v>1385</v>
      </c>
      <c r="H138" s="36" t="s">
        <v>1385</v>
      </c>
      <c r="I138" s="36" t="s">
        <v>1385</v>
      </c>
      <c r="J138" s="36" t="s">
        <v>1385</v>
      </c>
      <c r="K138" s="36" t="s">
        <v>1385</v>
      </c>
      <c r="L138" s="36" t="s">
        <v>1385</v>
      </c>
      <c r="M138" s="36" t="s">
        <v>1385</v>
      </c>
      <c r="N138" s="36" t="s">
        <v>1385</v>
      </c>
      <c r="O138" s="36" t="s">
        <v>1385</v>
      </c>
      <c r="P138" s="36" t="s">
        <v>1385</v>
      </c>
      <c r="Q138" s="36" t="s">
        <v>1385</v>
      </c>
      <c r="R138" s="36" t="s">
        <v>1385</v>
      </c>
      <c r="S138" s="36" t="s">
        <v>1385</v>
      </c>
      <c r="T138" s="36" t="s">
        <v>1385</v>
      </c>
      <c r="U138" s="36" t="s">
        <v>1385</v>
      </c>
      <c r="V138" s="36" t="s">
        <v>1385</v>
      </c>
      <c r="W138" s="36" t="s">
        <v>1385</v>
      </c>
      <c r="X138" s="36" t="s">
        <v>1385</v>
      </c>
    </row>
    <row r="141" spans="1:24" ht="180">
      <c r="A141" s="30" t="s">
        <v>1373</v>
      </c>
      <c r="B141" s="36" t="s">
        <v>1383</v>
      </c>
      <c r="C141" s="36" t="s">
        <v>1383</v>
      </c>
      <c r="D141" s="36" t="s">
        <v>1375</v>
      </c>
      <c r="E141" s="36" t="s">
        <v>1375</v>
      </c>
      <c r="F141" s="36" t="s">
        <v>1376</v>
      </c>
      <c r="G141" s="36" t="s">
        <v>1376</v>
      </c>
      <c r="H141" s="36" t="s">
        <v>1377</v>
      </c>
      <c r="I141" s="36" t="s">
        <v>1377</v>
      </c>
      <c r="J141" s="36" t="s">
        <v>1377</v>
      </c>
      <c r="K141" s="36" t="s">
        <v>1378</v>
      </c>
      <c r="L141" s="36" t="s">
        <v>1378</v>
      </c>
      <c r="M141" s="36" t="s">
        <v>1379</v>
      </c>
      <c r="N141" s="36" t="s">
        <v>1379</v>
      </c>
      <c r="O141" s="36" t="s">
        <v>1380</v>
      </c>
      <c r="P141" s="36" t="s">
        <v>1380</v>
      </c>
      <c r="Q141" s="36" t="s">
        <v>1381</v>
      </c>
      <c r="R141" s="36" t="s">
        <v>1381</v>
      </c>
      <c r="S141" s="36" t="s">
        <v>1381</v>
      </c>
      <c r="T141" s="36" t="s">
        <v>1381</v>
      </c>
      <c r="U141" s="36" t="s">
        <v>1381</v>
      </c>
      <c r="V141" s="36" t="s">
        <v>1381</v>
      </c>
      <c r="W141" s="36" t="s">
        <v>1382</v>
      </c>
      <c r="X141" s="36" t="s">
        <v>1382</v>
      </c>
    </row>
    <row r="142" spans="1:24" ht="25.5">
      <c r="A142" s="22" t="s">
        <v>1386</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E236"/>
  <sheetViews>
    <sheetView workbookViewId="0"/>
  </sheetViews>
  <sheetFormatPr baseColWidth="10" defaultRowHeight="15"/>
  <sheetData>
    <row r="3" spans="2:5" ht="30">
      <c r="B3" s="46" t="s">
        <v>1387</v>
      </c>
      <c r="C3" s="46" t="s">
        <v>873</v>
      </c>
      <c r="D3" s="46" t="s">
        <v>874</v>
      </c>
      <c r="E3" s="46" t="s">
        <v>19</v>
      </c>
    </row>
    <row r="4" spans="2:5" ht="150">
      <c r="B4" s="47" t="s">
        <v>1388</v>
      </c>
      <c r="C4" s="1" t="s">
        <v>1389</v>
      </c>
      <c r="D4" s="51" t="s">
        <v>71</v>
      </c>
      <c r="E4" s="54" t="s">
        <v>1390</v>
      </c>
    </row>
    <row r="5" spans="2:5" ht="150">
      <c r="B5" s="47" t="s">
        <v>1388</v>
      </c>
      <c r="C5" s="1" t="s">
        <v>1389</v>
      </c>
      <c r="D5" s="51" t="s">
        <v>71</v>
      </c>
      <c r="E5" s="53" t="s">
        <v>1391</v>
      </c>
    </row>
    <row r="6" spans="2:5" ht="150">
      <c r="B6" s="47" t="s">
        <v>1388</v>
      </c>
      <c r="C6" s="1" t="s">
        <v>1389</v>
      </c>
      <c r="D6" s="51" t="s">
        <v>90</v>
      </c>
      <c r="E6" s="53" t="s">
        <v>1392</v>
      </c>
    </row>
    <row r="7" spans="2:5" ht="150">
      <c r="B7" s="47" t="s">
        <v>1388</v>
      </c>
      <c r="C7" s="1" t="s">
        <v>1389</v>
      </c>
      <c r="D7" s="51" t="s">
        <v>90</v>
      </c>
      <c r="E7" s="53" t="s">
        <v>1393</v>
      </c>
    </row>
    <row r="8" spans="2:5" ht="150">
      <c r="B8" s="47" t="s">
        <v>1388</v>
      </c>
      <c r="C8" s="49" t="s">
        <v>1394</v>
      </c>
      <c r="D8" s="51" t="s">
        <v>219</v>
      </c>
      <c r="E8" s="53" t="s">
        <v>1395</v>
      </c>
    </row>
    <row r="9" spans="2:5" ht="270">
      <c r="B9" s="47" t="s">
        <v>1388</v>
      </c>
      <c r="C9" s="49" t="s">
        <v>1394</v>
      </c>
      <c r="D9" s="51" t="s">
        <v>1396</v>
      </c>
      <c r="E9" s="53" t="s">
        <v>197</v>
      </c>
    </row>
    <row r="10" spans="2:5" ht="165">
      <c r="B10" s="47" t="s">
        <v>1388</v>
      </c>
      <c r="C10" s="49" t="s">
        <v>1394</v>
      </c>
      <c r="D10" s="51" t="s">
        <v>1396</v>
      </c>
      <c r="E10" s="53" t="s">
        <v>283</v>
      </c>
    </row>
    <row r="11" spans="2:5" ht="165">
      <c r="B11" s="47" t="s">
        <v>1388</v>
      </c>
      <c r="C11" s="49" t="s">
        <v>1394</v>
      </c>
      <c r="D11" s="51" t="s">
        <v>1396</v>
      </c>
      <c r="E11" s="53" t="s">
        <v>193</v>
      </c>
    </row>
    <row r="12" spans="2:5" ht="360">
      <c r="B12" s="47" t="s">
        <v>1388</v>
      </c>
      <c r="C12" s="49" t="s">
        <v>1394</v>
      </c>
      <c r="D12" s="51" t="s">
        <v>1396</v>
      </c>
      <c r="E12" s="53" t="s">
        <v>1397</v>
      </c>
    </row>
    <row r="13" spans="2:5" ht="180">
      <c r="B13" s="47" t="s">
        <v>1388</v>
      </c>
      <c r="C13" s="49" t="s">
        <v>1394</v>
      </c>
      <c r="D13" s="51" t="s">
        <v>1398</v>
      </c>
      <c r="E13" s="53" t="s">
        <v>856</v>
      </c>
    </row>
    <row r="14" spans="2:5" ht="195">
      <c r="B14" s="47" t="s">
        <v>1388</v>
      </c>
      <c r="C14" s="49" t="s">
        <v>1394</v>
      </c>
      <c r="D14" s="51" t="s">
        <v>1398</v>
      </c>
      <c r="E14" s="53" t="s">
        <v>150</v>
      </c>
    </row>
    <row r="15" spans="2:5" ht="210">
      <c r="B15" s="47" t="s">
        <v>1388</v>
      </c>
      <c r="C15" s="49" t="s">
        <v>1394</v>
      </c>
      <c r="D15" s="51" t="s">
        <v>1398</v>
      </c>
      <c r="E15" s="53" t="s">
        <v>1399</v>
      </c>
    </row>
    <row r="16" spans="2:5" ht="150">
      <c r="B16" s="47" t="s">
        <v>1388</v>
      </c>
      <c r="C16" s="49" t="s">
        <v>1394</v>
      </c>
      <c r="D16" s="51" t="s">
        <v>1398</v>
      </c>
      <c r="E16" s="53" t="s">
        <v>854</v>
      </c>
    </row>
    <row r="17" spans="2:5" ht="150">
      <c r="B17" s="47" t="s">
        <v>1388</v>
      </c>
      <c r="C17" s="49" t="s">
        <v>1394</v>
      </c>
      <c r="D17" s="51" t="s">
        <v>1398</v>
      </c>
      <c r="E17" s="53" t="s">
        <v>152</v>
      </c>
    </row>
    <row r="18" spans="2:5" ht="180">
      <c r="B18" s="47" t="s">
        <v>1388</v>
      </c>
      <c r="C18" s="49" t="s">
        <v>1394</v>
      </c>
      <c r="D18" s="51" t="s">
        <v>1398</v>
      </c>
      <c r="E18" s="53" t="s">
        <v>1400</v>
      </c>
    </row>
    <row r="19" spans="2:5" ht="165">
      <c r="B19" s="47" t="s">
        <v>1388</v>
      </c>
      <c r="C19" s="49" t="s">
        <v>1394</v>
      </c>
      <c r="D19" s="51" t="s">
        <v>1398</v>
      </c>
      <c r="E19" s="53" t="s">
        <v>1401</v>
      </c>
    </row>
    <row r="20" spans="2:5" ht="240">
      <c r="B20" s="47" t="s">
        <v>1388</v>
      </c>
      <c r="C20" s="49" t="s">
        <v>1394</v>
      </c>
      <c r="D20" s="51" t="s">
        <v>1398</v>
      </c>
      <c r="E20" s="53" t="s">
        <v>1402</v>
      </c>
    </row>
    <row r="21" spans="2:5" ht="180">
      <c r="B21" s="47" t="s">
        <v>1388</v>
      </c>
      <c r="C21" s="49" t="s">
        <v>1394</v>
      </c>
      <c r="D21" s="51" t="s">
        <v>1403</v>
      </c>
      <c r="E21" s="53" t="s">
        <v>1404</v>
      </c>
    </row>
    <row r="22" spans="2:5" ht="180">
      <c r="B22" s="47" t="s">
        <v>1388</v>
      </c>
      <c r="C22" s="49" t="s">
        <v>1394</v>
      </c>
      <c r="D22" s="51" t="s">
        <v>1403</v>
      </c>
      <c r="E22" s="53" t="s">
        <v>1405</v>
      </c>
    </row>
    <row r="23" spans="2:5" ht="285">
      <c r="B23" s="47" t="s">
        <v>1388</v>
      </c>
      <c r="C23" s="49" t="s">
        <v>1394</v>
      </c>
      <c r="D23" s="51" t="s">
        <v>1403</v>
      </c>
      <c r="E23" s="53" t="s">
        <v>1406</v>
      </c>
    </row>
    <row r="24" spans="2:5" ht="150">
      <c r="B24" s="47" t="s">
        <v>1388</v>
      </c>
      <c r="C24" s="49" t="s">
        <v>1394</v>
      </c>
      <c r="D24" s="51" t="s">
        <v>1407</v>
      </c>
      <c r="E24" s="48" t="s">
        <v>115</v>
      </c>
    </row>
    <row r="25" spans="2:5" ht="165">
      <c r="B25" s="47" t="s">
        <v>1388</v>
      </c>
      <c r="C25" s="47" t="s">
        <v>1408</v>
      </c>
      <c r="D25" s="51" t="s">
        <v>123</v>
      </c>
      <c r="E25" s="53" t="s">
        <v>1409</v>
      </c>
    </row>
    <row r="26" spans="2:5" ht="180">
      <c r="B26" s="47" t="s">
        <v>1388</v>
      </c>
      <c r="C26" s="47" t="s">
        <v>1408</v>
      </c>
      <c r="D26" s="51" t="s">
        <v>123</v>
      </c>
      <c r="E26" s="53" t="s">
        <v>1410</v>
      </c>
    </row>
    <row r="27" spans="2:5" ht="165">
      <c r="B27" s="47" t="s">
        <v>1388</v>
      </c>
      <c r="C27" s="47" t="s">
        <v>1408</v>
      </c>
      <c r="D27" s="51" t="s">
        <v>222</v>
      </c>
      <c r="E27" s="53" t="s">
        <v>1411</v>
      </c>
    </row>
    <row r="28" spans="2:5" ht="225">
      <c r="B28" s="47" t="s">
        <v>1388</v>
      </c>
      <c r="C28" s="47" t="s">
        <v>1408</v>
      </c>
      <c r="D28" s="51" t="s">
        <v>222</v>
      </c>
      <c r="E28" s="53" t="s">
        <v>1412</v>
      </c>
    </row>
    <row r="29" spans="2:5" ht="195">
      <c r="B29" s="47" t="s">
        <v>1388</v>
      </c>
      <c r="C29" s="47" t="s">
        <v>1408</v>
      </c>
      <c r="D29" s="51" t="s">
        <v>222</v>
      </c>
      <c r="E29" s="53" t="s">
        <v>1413</v>
      </c>
    </row>
    <row r="30" spans="2:5" ht="240">
      <c r="B30" s="47" t="s">
        <v>1388</v>
      </c>
      <c r="C30" s="47" t="s">
        <v>1408</v>
      </c>
      <c r="D30" s="51" t="s">
        <v>222</v>
      </c>
      <c r="E30" s="53" t="s">
        <v>226</v>
      </c>
    </row>
    <row r="31" spans="2:5" ht="150">
      <c r="B31" s="47" t="s">
        <v>1388</v>
      </c>
      <c r="C31" s="47" t="s">
        <v>1408</v>
      </c>
      <c r="D31" s="51" t="s">
        <v>1414</v>
      </c>
      <c r="E31" s="53" t="s">
        <v>857</v>
      </c>
    </row>
    <row r="32" spans="2:5" ht="330">
      <c r="B32" s="47" t="s">
        <v>1388</v>
      </c>
      <c r="C32" s="47" t="s">
        <v>1408</v>
      </c>
      <c r="D32" s="51" t="s">
        <v>1414</v>
      </c>
      <c r="E32" s="53" t="s">
        <v>235</v>
      </c>
    </row>
    <row r="33" spans="2:5" ht="150">
      <c r="B33" s="47" t="s">
        <v>1388</v>
      </c>
      <c r="C33" s="47" t="s">
        <v>1408</v>
      </c>
      <c r="D33" s="51" t="s">
        <v>1414</v>
      </c>
      <c r="E33" s="53" t="s">
        <v>1415</v>
      </c>
    </row>
    <row r="34" spans="2:5" ht="195">
      <c r="B34" s="47" t="s">
        <v>1388</v>
      </c>
      <c r="C34" s="47" t="s">
        <v>1408</v>
      </c>
      <c r="D34" s="51" t="s">
        <v>1414</v>
      </c>
      <c r="E34" s="53" t="s">
        <v>833</v>
      </c>
    </row>
    <row r="35" spans="2:5" ht="150">
      <c r="B35" s="47" t="s">
        <v>1388</v>
      </c>
      <c r="C35" s="47" t="s">
        <v>1408</v>
      </c>
      <c r="D35" s="51" t="s">
        <v>1414</v>
      </c>
      <c r="E35" s="53" t="s">
        <v>1416</v>
      </c>
    </row>
    <row r="36" spans="2:5" ht="165">
      <c r="B36" s="47" t="s">
        <v>1388</v>
      </c>
      <c r="C36" s="47" t="s">
        <v>1408</v>
      </c>
      <c r="D36" s="51" t="s">
        <v>1414</v>
      </c>
      <c r="E36" s="53" t="s">
        <v>1417</v>
      </c>
    </row>
    <row r="37" spans="2:5" ht="150">
      <c r="B37" s="47" t="s">
        <v>1388</v>
      </c>
      <c r="C37" s="47" t="s">
        <v>1408</v>
      </c>
      <c r="D37" s="51" t="s">
        <v>140</v>
      </c>
      <c r="E37" s="53" t="s">
        <v>142</v>
      </c>
    </row>
    <row r="38" spans="2:5" ht="225">
      <c r="B38" s="47" t="s">
        <v>1388</v>
      </c>
      <c r="C38" s="47" t="s">
        <v>1408</v>
      </c>
      <c r="D38" s="51" t="s">
        <v>140</v>
      </c>
      <c r="E38" s="53" t="s">
        <v>843</v>
      </c>
    </row>
    <row r="39" spans="2:5" ht="225">
      <c r="B39" s="47" t="s">
        <v>1388</v>
      </c>
      <c r="C39" s="47" t="s">
        <v>1408</v>
      </c>
      <c r="D39" s="51" t="s">
        <v>140</v>
      </c>
      <c r="E39" s="53" t="s">
        <v>141</v>
      </c>
    </row>
    <row r="40" spans="2:5" ht="150">
      <c r="B40" s="47" t="s">
        <v>1388</v>
      </c>
      <c r="C40" s="47" t="s">
        <v>1408</v>
      </c>
      <c r="D40" s="51" t="s">
        <v>143</v>
      </c>
      <c r="E40" s="53" t="s">
        <v>1418</v>
      </c>
    </row>
    <row r="41" spans="2:5" ht="150">
      <c r="B41" s="47" t="s">
        <v>1388</v>
      </c>
      <c r="C41" s="47" t="s">
        <v>1408</v>
      </c>
      <c r="D41" s="51" t="s">
        <v>143</v>
      </c>
      <c r="E41" s="53" t="s">
        <v>1419</v>
      </c>
    </row>
    <row r="42" spans="2:5" ht="285">
      <c r="B42" s="47" t="s">
        <v>1388</v>
      </c>
      <c r="C42" s="47" t="s">
        <v>1408</v>
      </c>
      <c r="D42" s="51" t="s">
        <v>212</v>
      </c>
      <c r="E42" s="53" t="s">
        <v>1420</v>
      </c>
    </row>
    <row r="43" spans="2:5" ht="150">
      <c r="B43" s="47" t="s">
        <v>1388</v>
      </c>
      <c r="C43" s="47" t="s">
        <v>1408</v>
      </c>
      <c r="D43" s="51" t="s">
        <v>212</v>
      </c>
      <c r="E43" s="53" t="s">
        <v>215</v>
      </c>
    </row>
    <row r="44" spans="2:5" ht="150">
      <c r="B44" s="47" t="s">
        <v>1388</v>
      </c>
      <c r="C44" s="47" t="s">
        <v>1408</v>
      </c>
      <c r="D44" s="51" t="s">
        <v>212</v>
      </c>
      <c r="E44" s="53" t="s">
        <v>216</v>
      </c>
    </row>
    <row r="45" spans="2:5" ht="165">
      <c r="B45" s="47" t="s">
        <v>1388</v>
      </c>
      <c r="C45" s="47" t="s">
        <v>1421</v>
      </c>
      <c r="D45" s="51" t="s">
        <v>130</v>
      </c>
      <c r="E45" s="53" t="s">
        <v>1422</v>
      </c>
    </row>
    <row r="46" spans="2:5" ht="150">
      <c r="B46" s="47" t="s">
        <v>1388</v>
      </c>
      <c r="C46" s="47" t="s">
        <v>1421</v>
      </c>
      <c r="D46" s="51" t="s">
        <v>130</v>
      </c>
      <c r="E46" s="53" t="s">
        <v>1423</v>
      </c>
    </row>
    <row r="47" spans="2:5" ht="330">
      <c r="B47" s="47" t="s">
        <v>1388</v>
      </c>
      <c r="C47" s="47" t="s">
        <v>1421</v>
      </c>
      <c r="D47" s="51" t="s">
        <v>130</v>
      </c>
      <c r="E47" s="53" t="s">
        <v>1424</v>
      </c>
    </row>
    <row r="48" spans="2:5" ht="225">
      <c r="B48" s="47" t="s">
        <v>1388</v>
      </c>
      <c r="C48" s="47" t="s">
        <v>1421</v>
      </c>
      <c r="D48" s="51" t="s">
        <v>130</v>
      </c>
      <c r="E48" s="53" t="s">
        <v>1425</v>
      </c>
    </row>
    <row r="49" spans="2:5" ht="210">
      <c r="B49" s="47" t="s">
        <v>1388</v>
      </c>
      <c r="C49" s="47" t="s">
        <v>1421</v>
      </c>
      <c r="D49" s="51" t="s">
        <v>130</v>
      </c>
      <c r="E49" s="53" t="s">
        <v>841</v>
      </c>
    </row>
    <row r="50" spans="2:5" ht="150">
      <c r="B50" s="47" t="s">
        <v>1388</v>
      </c>
      <c r="C50" s="47" t="s">
        <v>1426</v>
      </c>
      <c r="D50" s="51" t="s">
        <v>170</v>
      </c>
      <c r="E50" s="54" t="s">
        <v>171</v>
      </c>
    </row>
    <row r="51" spans="2:5" ht="150">
      <c r="B51" s="47" t="s">
        <v>1388</v>
      </c>
      <c r="C51" s="47" t="s">
        <v>1426</v>
      </c>
      <c r="D51" s="51" t="s">
        <v>170</v>
      </c>
      <c r="E51" s="53" t="s">
        <v>1427</v>
      </c>
    </row>
    <row r="52" spans="2:5" ht="150">
      <c r="B52" s="47" t="s">
        <v>1388</v>
      </c>
      <c r="C52" s="47" t="s">
        <v>1428</v>
      </c>
      <c r="D52" s="51" t="s">
        <v>163</v>
      </c>
      <c r="E52" s="53" t="s">
        <v>1429</v>
      </c>
    </row>
    <row r="53" spans="2:5" ht="150">
      <c r="B53" s="47" t="s">
        <v>1388</v>
      </c>
      <c r="C53" s="47" t="s">
        <v>1428</v>
      </c>
      <c r="D53" s="51" t="s">
        <v>163</v>
      </c>
      <c r="E53" s="53" t="s">
        <v>853</v>
      </c>
    </row>
    <row r="54" spans="2:5" ht="180">
      <c r="B54" s="47" t="s">
        <v>1388</v>
      </c>
      <c r="C54" s="47" t="s">
        <v>1428</v>
      </c>
      <c r="D54" s="51" t="s">
        <v>163</v>
      </c>
      <c r="E54" s="53" t="s">
        <v>1430</v>
      </c>
    </row>
    <row r="55" spans="2:5" ht="150">
      <c r="B55" s="47" t="s">
        <v>1388</v>
      </c>
      <c r="C55" s="47" t="s">
        <v>1428</v>
      </c>
      <c r="D55" s="51" t="s">
        <v>201</v>
      </c>
      <c r="E55" s="53" t="s">
        <v>1431</v>
      </c>
    </row>
    <row r="56" spans="2:5" ht="150">
      <c r="B56" s="47" t="s">
        <v>1388</v>
      </c>
      <c r="C56" s="47" t="s">
        <v>1428</v>
      </c>
      <c r="D56" s="51" t="s">
        <v>201</v>
      </c>
      <c r="E56" s="53" t="s">
        <v>1432</v>
      </c>
    </row>
    <row r="57" spans="2:5" ht="195">
      <c r="B57" s="47" t="s">
        <v>1388</v>
      </c>
      <c r="C57" s="47" t="s">
        <v>1428</v>
      </c>
      <c r="D57" s="51" t="s">
        <v>201</v>
      </c>
      <c r="E57" s="53" t="s">
        <v>1433</v>
      </c>
    </row>
    <row r="58" spans="2:5" ht="150">
      <c r="B58" s="47" t="s">
        <v>1388</v>
      </c>
      <c r="C58" s="47" t="s">
        <v>1428</v>
      </c>
      <c r="D58" s="51" t="s">
        <v>201</v>
      </c>
      <c r="E58" s="53" t="s">
        <v>211</v>
      </c>
    </row>
    <row r="59" spans="2:5" ht="150">
      <c r="B59" s="47" t="s">
        <v>1388</v>
      </c>
      <c r="C59" s="47" t="s">
        <v>1428</v>
      </c>
      <c r="D59" s="51" t="s">
        <v>217</v>
      </c>
      <c r="E59" s="53" t="s">
        <v>218</v>
      </c>
    </row>
    <row r="60" spans="2:5" ht="150">
      <c r="B60" s="47" t="s">
        <v>1388</v>
      </c>
      <c r="C60" s="47" t="s">
        <v>1428</v>
      </c>
      <c r="D60" s="51" t="s">
        <v>161</v>
      </c>
      <c r="E60" s="53" t="s">
        <v>162</v>
      </c>
    </row>
    <row r="61" spans="2:5" ht="150">
      <c r="B61" s="47" t="s">
        <v>1388</v>
      </c>
      <c r="C61" s="47" t="s">
        <v>1428</v>
      </c>
      <c r="D61" s="51" t="s">
        <v>165</v>
      </c>
      <c r="E61" s="53" t="s">
        <v>858</v>
      </c>
    </row>
    <row r="62" spans="2:5" ht="180">
      <c r="B62" s="47" t="s">
        <v>1388</v>
      </c>
      <c r="C62" s="47" t="s">
        <v>1434</v>
      </c>
      <c r="D62" s="51" t="s">
        <v>1435</v>
      </c>
      <c r="E62" s="53" t="s">
        <v>191</v>
      </c>
    </row>
    <row r="63" spans="2:5" ht="165">
      <c r="B63" s="47" t="s">
        <v>1388</v>
      </c>
      <c r="C63" s="47" t="s">
        <v>1434</v>
      </c>
      <c r="D63" s="51" t="s">
        <v>1435</v>
      </c>
      <c r="E63" s="53" t="s">
        <v>190</v>
      </c>
    </row>
    <row r="64" spans="2:5" ht="165">
      <c r="B64" s="47" t="s">
        <v>1388</v>
      </c>
      <c r="C64" s="47" t="s">
        <v>1434</v>
      </c>
      <c r="D64" s="51" t="s">
        <v>1435</v>
      </c>
      <c r="E64" s="53" t="s">
        <v>189</v>
      </c>
    </row>
    <row r="65" spans="2:5" ht="180">
      <c r="B65" s="47" t="s">
        <v>1388</v>
      </c>
      <c r="C65" s="47" t="s">
        <v>1434</v>
      </c>
      <c r="D65" s="51" t="s">
        <v>1435</v>
      </c>
      <c r="E65" s="53" t="s">
        <v>1436</v>
      </c>
    </row>
    <row r="66" spans="2:5" ht="240">
      <c r="B66" s="47" t="s">
        <v>1388</v>
      </c>
      <c r="C66" s="47" t="s">
        <v>1434</v>
      </c>
      <c r="D66" s="51" t="s">
        <v>176</v>
      </c>
      <c r="E66" s="53" t="s">
        <v>1437</v>
      </c>
    </row>
    <row r="67" spans="2:5" ht="150">
      <c r="B67" s="47" t="s">
        <v>1388</v>
      </c>
      <c r="C67" s="47" t="s">
        <v>1434</v>
      </c>
      <c r="D67" s="51" t="s">
        <v>176</v>
      </c>
      <c r="E67" s="53" t="s">
        <v>1438</v>
      </c>
    </row>
    <row r="68" spans="2:5" ht="150">
      <c r="B68" s="47" t="s">
        <v>1388</v>
      </c>
      <c r="C68" s="47" t="s">
        <v>1434</v>
      </c>
      <c r="D68" s="51" t="s">
        <v>176</v>
      </c>
      <c r="E68" s="53" t="s">
        <v>182</v>
      </c>
    </row>
    <row r="69" spans="2:5" ht="195">
      <c r="B69" s="47" t="s">
        <v>1388</v>
      </c>
      <c r="C69" s="47" t="s">
        <v>1434</v>
      </c>
      <c r="D69" s="51" t="s">
        <v>176</v>
      </c>
      <c r="E69" s="53" t="s">
        <v>183</v>
      </c>
    </row>
    <row r="70" spans="2:5" ht="255">
      <c r="B70" s="47" t="s">
        <v>1388</v>
      </c>
      <c r="C70" s="47" t="s">
        <v>1434</v>
      </c>
      <c r="D70" s="51" t="s">
        <v>176</v>
      </c>
      <c r="E70" s="53" t="s">
        <v>1439</v>
      </c>
    </row>
    <row r="71" spans="2:5" ht="150">
      <c r="B71" s="47" t="s">
        <v>1388</v>
      </c>
      <c r="C71" s="47" t="s">
        <v>1434</v>
      </c>
      <c r="D71" s="51" t="s">
        <v>176</v>
      </c>
      <c r="E71" s="53" t="s">
        <v>184</v>
      </c>
    </row>
    <row r="72" spans="2:5" ht="165">
      <c r="B72" s="47" t="s">
        <v>1388</v>
      </c>
      <c r="C72" s="47" t="s">
        <v>1434</v>
      </c>
      <c r="D72" s="51" t="s">
        <v>176</v>
      </c>
      <c r="E72" s="53" t="s">
        <v>186</v>
      </c>
    </row>
    <row r="73" spans="2:5" ht="150">
      <c r="B73" s="47" t="s">
        <v>1388</v>
      </c>
      <c r="C73" s="47" t="s">
        <v>1434</v>
      </c>
      <c r="D73" s="51" t="s">
        <v>1440</v>
      </c>
      <c r="E73" s="53" t="s">
        <v>168</v>
      </c>
    </row>
    <row r="74" spans="2:5" ht="150">
      <c r="B74" s="47" t="s">
        <v>1388</v>
      </c>
      <c r="C74" s="47" t="s">
        <v>1434</v>
      </c>
      <c r="D74" s="51" t="s">
        <v>120</v>
      </c>
      <c r="E74" s="53" t="s">
        <v>1441</v>
      </c>
    </row>
    <row r="75" spans="2:5" ht="165">
      <c r="B75" s="47" t="s">
        <v>1388</v>
      </c>
      <c r="C75" s="47" t="s">
        <v>1434</v>
      </c>
      <c r="D75" s="51" t="s">
        <v>198</v>
      </c>
      <c r="E75" s="53" t="s">
        <v>199</v>
      </c>
    </row>
    <row r="76" spans="2:5" ht="150">
      <c r="B76" s="47" t="s">
        <v>1388</v>
      </c>
      <c r="C76" s="47" t="s">
        <v>1434</v>
      </c>
      <c r="D76" s="51" t="s">
        <v>198</v>
      </c>
      <c r="E76" s="53" t="s">
        <v>1442</v>
      </c>
    </row>
    <row r="77" spans="2:5" ht="210">
      <c r="B77" s="47" t="s">
        <v>1388</v>
      </c>
      <c r="C77" s="47" t="s">
        <v>1443</v>
      </c>
      <c r="D77" s="51" t="s">
        <v>242</v>
      </c>
      <c r="E77" s="48" t="s">
        <v>832</v>
      </c>
    </row>
    <row r="78" spans="2:5" ht="150">
      <c r="B78" s="47" t="s">
        <v>1388</v>
      </c>
      <c r="C78" s="47" t="s">
        <v>1443</v>
      </c>
      <c r="D78" s="51" t="s">
        <v>242</v>
      </c>
      <c r="E78" s="48" t="s">
        <v>1444</v>
      </c>
    </row>
    <row r="79" spans="2:5" ht="180">
      <c r="B79" s="47" t="s">
        <v>1388</v>
      </c>
      <c r="C79" s="47" t="s">
        <v>1443</v>
      </c>
      <c r="D79" s="51" t="s">
        <v>242</v>
      </c>
      <c r="E79" s="48" t="s">
        <v>245</v>
      </c>
    </row>
    <row r="80" spans="2:5" ht="195">
      <c r="B80" s="47" t="s">
        <v>1388</v>
      </c>
      <c r="C80" s="47" t="s">
        <v>1443</v>
      </c>
      <c r="D80" s="51" t="s">
        <v>1445</v>
      </c>
      <c r="E80" s="48" t="s">
        <v>1446</v>
      </c>
    </row>
    <row r="81" spans="2:5" ht="240">
      <c r="B81" s="49" t="s">
        <v>1447</v>
      </c>
      <c r="C81" s="49" t="s">
        <v>1448</v>
      </c>
      <c r="D81" s="51" t="s">
        <v>1449</v>
      </c>
      <c r="E81" s="53" t="s">
        <v>1450</v>
      </c>
    </row>
    <row r="82" spans="2:5" ht="225">
      <c r="B82" s="49" t="s">
        <v>1447</v>
      </c>
      <c r="C82" s="49" t="s">
        <v>1448</v>
      </c>
      <c r="D82" s="51" t="s">
        <v>1449</v>
      </c>
      <c r="E82" s="53" t="s">
        <v>1451</v>
      </c>
    </row>
    <row r="83" spans="2:5" ht="120">
      <c r="B83" s="49" t="s">
        <v>1447</v>
      </c>
      <c r="C83" s="49" t="s">
        <v>1448</v>
      </c>
      <c r="D83" s="51" t="s">
        <v>1449</v>
      </c>
      <c r="E83" s="53" t="s">
        <v>309</v>
      </c>
    </row>
    <row r="84" spans="2:5" ht="225">
      <c r="B84" s="49" t="s">
        <v>1447</v>
      </c>
      <c r="C84" s="49" t="s">
        <v>1452</v>
      </c>
      <c r="D84" s="52" t="s">
        <v>302</v>
      </c>
      <c r="E84" s="53" t="s">
        <v>303</v>
      </c>
    </row>
    <row r="85" spans="2:5" ht="255">
      <c r="B85" s="49" t="s">
        <v>1447</v>
      </c>
      <c r="C85" s="49" t="s">
        <v>1452</v>
      </c>
      <c r="D85" s="52" t="s">
        <v>302</v>
      </c>
      <c r="E85" s="53" t="s">
        <v>1453</v>
      </c>
    </row>
    <row r="86" spans="2:5" ht="150">
      <c r="B86" s="49" t="s">
        <v>1447</v>
      </c>
      <c r="C86" s="49" t="s">
        <v>1452</v>
      </c>
      <c r="D86" s="52" t="s">
        <v>302</v>
      </c>
      <c r="E86" s="53" t="s">
        <v>305</v>
      </c>
    </row>
    <row r="87" spans="2:5" ht="135">
      <c r="B87" s="49" t="s">
        <v>1447</v>
      </c>
      <c r="C87" s="49" t="s">
        <v>1452</v>
      </c>
      <c r="D87" s="52" t="s">
        <v>302</v>
      </c>
      <c r="E87" s="53" t="s">
        <v>1454</v>
      </c>
    </row>
    <row r="88" spans="2:5" ht="120">
      <c r="B88" s="49" t="s">
        <v>1447</v>
      </c>
      <c r="C88" s="49" t="s">
        <v>1455</v>
      </c>
      <c r="D88" s="51" t="s">
        <v>1456</v>
      </c>
      <c r="E88" s="53" t="s">
        <v>1457</v>
      </c>
    </row>
    <row r="89" spans="2:5" ht="120">
      <c r="B89" s="49" t="s">
        <v>1447</v>
      </c>
      <c r="C89" s="49" t="s">
        <v>1455</v>
      </c>
      <c r="D89" s="51" t="s">
        <v>1456</v>
      </c>
      <c r="E89" s="53" t="s">
        <v>1458</v>
      </c>
    </row>
    <row r="90" spans="2:5" ht="150">
      <c r="B90" s="49" t="s">
        <v>1447</v>
      </c>
      <c r="C90" s="49" t="s">
        <v>1455</v>
      </c>
      <c r="D90" s="51" t="s">
        <v>1456</v>
      </c>
      <c r="E90" s="53" t="s">
        <v>1459</v>
      </c>
    </row>
    <row r="91" spans="2:5" ht="240">
      <c r="B91" s="49" t="s">
        <v>1447</v>
      </c>
      <c r="C91" s="49" t="s">
        <v>1455</v>
      </c>
      <c r="D91" s="51" t="s">
        <v>1456</v>
      </c>
      <c r="E91" s="53" t="s">
        <v>1460</v>
      </c>
    </row>
    <row r="92" spans="2:5" ht="135">
      <c r="B92" s="49" t="s">
        <v>1447</v>
      </c>
      <c r="C92" s="49" t="s">
        <v>1455</v>
      </c>
      <c r="D92" s="51" t="s">
        <v>1456</v>
      </c>
      <c r="E92" s="53" t="s">
        <v>337</v>
      </c>
    </row>
    <row r="93" spans="2:5" ht="210">
      <c r="B93" s="49" t="s">
        <v>1447</v>
      </c>
      <c r="C93" s="50" t="s">
        <v>1461</v>
      </c>
      <c r="D93" s="4" t="s">
        <v>401</v>
      </c>
      <c r="E93" s="53" t="s">
        <v>1462</v>
      </c>
    </row>
    <row r="94" spans="2:5" ht="180">
      <c r="B94" s="49" t="s">
        <v>1447</v>
      </c>
      <c r="C94" s="50" t="s">
        <v>1461</v>
      </c>
      <c r="D94" s="4" t="s">
        <v>394</v>
      </c>
      <c r="E94" s="53" t="s">
        <v>395</v>
      </c>
    </row>
    <row r="95" spans="2:5" ht="195">
      <c r="B95" s="49" t="s">
        <v>1447</v>
      </c>
      <c r="C95" s="50" t="s">
        <v>1461</v>
      </c>
      <c r="D95" s="4" t="s">
        <v>396</v>
      </c>
      <c r="E95" s="53" t="s">
        <v>1463</v>
      </c>
    </row>
    <row r="96" spans="2:5" ht="180">
      <c r="B96" s="49" t="s">
        <v>1447</v>
      </c>
      <c r="C96" s="50" t="s">
        <v>1461</v>
      </c>
      <c r="D96" s="4" t="s">
        <v>396</v>
      </c>
      <c r="E96" s="53" t="s">
        <v>399</v>
      </c>
    </row>
    <row r="97" spans="2:5" ht="180">
      <c r="B97" s="49" t="s">
        <v>1447</v>
      </c>
      <c r="C97" s="50" t="s">
        <v>1461</v>
      </c>
      <c r="D97" s="4" t="s">
        <v>396</v>
      </c>
      <c r="E97" s="53" t="s">
        <v>400</v>
      </c>
    </row>
    <row r="98" spans="2:5" ht="240">
      <c r="B98" s="49" t="s">
        <v>1447</v>
      </c>
      <c r="C98" s="50" t="s">
        <v>1464</v>
      </c>
      <c r="D98" s="51" t="s">
        <v>1465</v>
      </c>
      <c r="E98" s="53" t="s">
        <v>1466</v>
      </c>
    </row>
    <row r="99" spans="2:5" ht="180">
      <c r="B99" s="49" t="s">
        <v>1447</v>
      </c>
      <c r="C99" s="50" t="s">
        <v>1464</v>
      </c>
      <c r="D99" s="51" t="s">
        <v>1465</v>
      </c>
      <c r="E99" s="53" t="s">
        <v>840</v>
      </c>
    </row>
    <row r="100" spans="2:5" ht="195">
      <c r="B100" s="49" t="s">
        <v>1447</v>
      </c>
      <c r="C100" s="50" t="s">
        <v>1464</v>
      </c>
      <c r="D100" s="51" t="s">
        <v>1465</v>
      </c>
      <c r="E100" s="53" t="s">
        <v>1467</v>
      </c>
    </row>
    <row r="101" spans="2:5" ht="135">
      <c r="B101" s="49" t="s">
        <v>1447</v>
      </c>
      <c r="C101" s="50" t="s">
        <v>1464</v>
      </c>
      <c r="D101" s="51" t="s">
        <v>1465</v>
      </c>
      <c r="E101" s="53" t="s">
        <v>292</v>
      </c>
    </row>
    <row r="102" spans="2:5" ht="210">
      <c r="B102" s="49" t="s">
        <v>1447</v>
      </c>
      <c r="C102" s="50" t="s">
        <v>1464</v>
      </c>
      <c r="D102" s="51" t="s">
        <v>1468</v>
      </c>
      <c r="E102" s="53" t="s">
        <v>1469</v>
      </c>
    </row>
    <row r="103" spans="2:5" ht="240">
      <c r="B103" s="49" t="s">
        <v>1447</v>
      </c>
      <c r="C103" s="50" t="s">
        <v>1464</v>
      </c>
      <c r="D103" s="51" t="s">
        <v>1468</v>
      </c>
      <c r="E103" s="53" t="s">
        <v>1470</v>
      </c>
    </row>
    <row r="104" spans="2:5" ht="225">
      <c r="B104" s="49" t="s">
        <v>1447</v>
      </c>
      <c r="C104" s="50" t="s">
        <v>1464</v>
      </c>
      <c r="D104" s="51" t="s">
        <v>1468</v>
      </c>
      <c r="E104" s="53" t="s">
        <v>1471</v>
      </c>
    </row>
    <row r="105" spans="2:5" ht="180">
      <c r="B105" s="49" t="s">
        <v>1447</v>
      </c>
      <c r="C105" s="50" t="s">
        <v>1464</v>
      </c>
      <c r="D105" s="51" t="s">
        <v>1468</v>
      </c>
      <c r="E105" s="53" t="s">
        <v>1472</v>
      </c>
    </row>
    <row r="106" spans="2:5" ht="195">
      <c r="B106" s="49" t="s">
        <v>1447</v>
      </c>
      <c r="C106" s="50" t="s">
        <v>1464</v>
      </c>
      <c r="D106" s="51" t="s">
        <v>1473</v>
      </c>
      <c r="E106" s="53" t="s">
        <v>378</v>
      </c>
    </row>
    <row r="107" spans="2:5" ht="225">
      <c r="B107" s="49" t="s">
        <v>1447</v>
      </c>
      <c r="C107" s="50" t="s">
        <v>1474</v>
      </c>
      <c r="D107" s="51" t="s">
        <v>1475</v>
      </c>
      <c r="E107" s="53" t="s">
        <v>1476</v>
      </c>
    </row>
    <row r="108" spans="2:5" ht="120">
      <c r="B108" s="49" t="s">
        <v>1447</v>
      </c>
      <c r="C108" s="50" t="s">
        <v>1474</v>
      </c>
      <c r="D108" s="51" t="s">
        <v>1475</v>
      </c>
      <c r="E108" s="53" t="s">
        <v>320</v>
      </c>
    </row>
    <row r="109" spans="2:5" ht="180">
      <c r="B109" s="49" t="s">
        <v>1447</v>
      </c>
      <c r="C109" s="50" t="s">
        <v>1474</v>
      </c>
      <c r="D109" s="51" t="s">
        <v>1475</v>
      </c>
      <c r="E109" s="53" t="s">
        <v>321</v>
      </c>
    </row>
    <row r="110" spans="2:5" ht="120">
      <c r="B110" s="49" t="s">
        <v>1447</v>
      </c>
      <c r="C110" s="50" t="s">
        <v>1474</v>
      </c>
      <c r="D110" s="51" t="s">
        <v>1475</v>
      </c>
      <c r="E110" s="53" t="s">
        <v>1477</v>
      </c>
    </row>
    <row r="111" spans="2:5" ht="195">
      <c r="B111" s="49" t="s">
        <v>1447</v>
      </c>
      <c r="C111" s="50" t="s">
        <v>1474</v>
      </c>
      <c r="D111" s="51" t="s">
        <v>1475</v>
      </c>
      <c r="E111" s="53" t="s">
        <v>1478</v>
      </c>
    </row>
    <row r="112" spans="2:5" ht="120">
      <c r="B112" s="49" t="s">
        <v>1447</v>
      </c>
      <c r="C112" s="50" t="s">
        <v>1474</v>
      </c>
      <c r="D112" s="51" t="s">
        <v>1475</v>
      </c>
      <c r="E112" s="53" t="s">
        <v>1479</v>
      </c>
    </row>
    <row r="113" spans="2:5" ht="195">
      <c r="B113" s="49" t="s">
        <v>1447</v>
      </c>
      <c r="C113" s="50" t="s">
        <v>1474</v>
      </c>
      <c r="D113" s="51" t="s">
        <v>1475</v>
      </c>
      <c r="E113" s="53" t="s">
        <v>1480</v>
      </c>
    </row>
    <row r="114" spans="2:5" ht="195">
      <c r="B114" s="49" t="s">
        <v>1447</v>
      </c>
      <c r="C114" s="50" t="s">
        <v>1474</v>
      </c>
      <c r="D114" s="51" t="s">
        <v>1481</v>
      </c>
      <c r="E114" s="53" t="s">
        <v>1482</v>
      </c>
    </row>
    <row r="115" spans="2:5" ht="120">
      <c r="B115" s="49" t="s">
        <v>1447</v>
      </c>
      <c r="C115" s="50" t="s">
        <v>1474</v>
      </c>
      <c r="D115" s="51" t="s">
        <v>1481</v>
      </c>
      <c r="E115" s="53" t="s">
        <v>1483</v>
      </c>
    </row>
    <row r="116" spans="2:5" ht="150">
      <c r="B116" s="49" t="s">
        <v>1447</v>
      </c>
      <c r="C116" s="50" t="s">
        <v>1474</v>
      </c>
      <c r="D116" s="51" t="s">
        <v>1484</v>
      </c>
      <c r="E116" s="53" t="s">
        <v>316</v>
      </c>
    </row>
    <row r="117" spans="2:5" ht="195">
      <c r="B117" s="49" t="s">
        <v>1447</v>
      </c>
      <c r="C117" s="50" t="s">
        <v>1474</v>
      </c>
      <c r="D117" s="51" t="s">
        <v>1484</v>
      </c>
      <c r="E117" s="53" t="s">
        <v>1485</v>
      </c>
    </row>
    <row r="118" spans="2:5" ht="120">
      <c r="B118" s="49" t="s">
        <v>1447</v>
      </c>
      <c r="C118" s="50" t="s">
        <v>1486</v>
      </c>
      <c r="D118" s="51" t="s">
        <v>1487</v>
      </c>
      <c r="E118" s="48" t="s">
        <v>1488</v>
      </c>
    </row>
    <row r="119" spans="2:5" ht="195">
      <c r="B119" s="49" t="s">
        <v>1447</v>
      </c>
      <c r="C119" s="50" t="s">
        <v>1486</v>
      </c>
      <c r="D119" s="51" t="s">
        <v>1487</v>
      </c>
      <c r="E119" s="48" t="s">
        <v>1489</v>
      </c>
    </row>
    <row r="120" spans="2:5" ht="135">
      <c r="B120" s="49" t="s">
        <v>1447</v>
      </c>
      <c r="C120" s="50" t="s">
        <v>1486</v>
      </c>
      <c r="D120" s="51" t="s">
        <v>1487</v>
      </c>
      <c r="E120" s="48" t="s">
        <v>1490</v>
      </c>
    </row>
    <row r="121" spans="2:5" ht="195">
      <c r="B121" s="49" t="s">
        <v>1447</v>
      </c>
      <c r="C121" s="50" t="s">
        <v>1491</v>
      </c>
      <c r="D121" s="51" t="s">
        <v>1492</v>
      </c>
      <c r="E121" s="48" t="s">
        <v>1493</v>
      </c>
    </row>
    <row r="122" spans="2:5" ht="225">
      <c r="B122" s="49" t="s">
        <v>1447</v>
      </c>
      <c r="C122" s="50" t="s">
        <v>1491</v>
      </c>
      <c r="D122" s="51" t="s">
        <v>1492</v>
      </c>
      <c r="E122" s="48" t="s">
        <v>1494</v>
      </c>
    </row>
    <row r="123" spans="2:5" ht="135">
      <c r="B123" s="50" t="s">
        <v>1495</v>
      </c>
      <c r="C123" s="50" t="s">
        <v>1496</v>
      </c>
      <c r="D123" s="51" t="s">
        <v>1497</v>
      </c>
      <c r="E123" s="53" t="s">
        <v>1498</v>
      </c>
    </row>
    <row r="124" spans="2:5" ht="195">
      <c r="B124" s="50" t="s">
        <v>1495</v>
      </c>
      <c r="C124" s="50" t="s">
        <v>1499</v>
      </c>
      <c r="D124" s="51" t="s">
        <v>1500</v>
      </c>
      <c r="E124" s="53" t="s">
        <v>1501</v>
      </c>
    </row>
    <row r="125" spans="2:5" ht="150">
      <c r="B125" s="50" t="s">
        <v>1495</v>
      </c>
      <c r="C125" s="50" t="s">
        <v>1499</v>
      </c>
      <c r="D125" s="51" t="s">
        <v>1500</v>
      </c>
      <c r="E125" s="53" t="s">
        <v>444</v>
      </c>
    </row>
    <row r="126" spans="2:5" ht="240">
      <c r="B126" s="50" t="s">
        <v>1495</v>
      </c>
      <c r="C126" s="50" t="s">
        <v>1499</v>
      </c>
      <c r="D126" s="51" t="s">
        <v>1502</v>
      </c>
      <c r="E126" s="53" t="s">
        <v>1503</v>
      </c>
    </row>
    <row r="127" spans="2:5" ht="195">
      <c r="B127" s="50" t="s">
        <v>1495</v>
      </c>
      <c r="C127" s="50" t="s">
        <v>1499</v>
      </c>
      <c r="D127" s="51" t="s">
        <v>1502</v>
      </c>
      <c r="E127" s="53" t="s">
        <v>455</v>
      </c>
    </row>
    <row r="128" spans="2:5" ht="150">
      <c r="B128" s="50" t="s">
        <v>1495</v>
      </c>
      <c r="C128" s="50" t="s">
        <v>1499</v>
      </c>
      <c r="D128" s="51" t="s">
        <v>1502</v>
      </c>
      <c r="E128" s="53" t="s">
        <v>1504</v>
      </c>
    </row>
    <row r="129" spans="2:5" ht="105">
      <c r="B129" s="50" t="s">
        <v>1495</v>
      </c>
      <c r="C129" s="50" t="s">
        <v>1499</v>
      </c>
      <c r="D129" s="51" t="s">
        <v>1505</v>
      </c>
      <c r="E129" s="53" t="s">
        <v>1506</v>
      </c>
    </row>
    <row r="130" spans="2:5" ht="120">
      <c r="B130" s="50" t="s">
        <v>1495</v>
      </c>
      <c r="C130" s="50" t="s">
        <v>1499</v>
      </c>
      <c r="D130" s="51" t="s">
        <v>1505</v>
      </c>
      <c r="E130" s="53" t="s">
        <v>441</v>
      </c>
    </row>
    <row r="131" spans="2:5" ht="105">
      <c r="B131" s="50" t="s">
        <v>1495</v>
      </c>
      <c r="C131" s="50" t="s">
        <v>1499</v>
      </c>
      <c r="D131" s="51" t="s">
        <v>1505</v>
      </c>
      <c r="E131" s="53" t="s">
        <v>442</v>
      </c>
    </row>
    <row r="132" spans="2:5" ht="180">
      <c r="B132" s="50" t="s">
        <v>1495</v>
      </c>
      <c r="C132" s="50" t="s">
        <v>1499</v>
      </c>
      <c r="D132" s="51" t="s">
        <v>1507</v>
      </c>
      <c r="E132" s="53" t="s">
        <v>1508</v>
      </c>
    </row>
    <row r="133" spans="2:5" ht="105">
      <c r="B133" s="50" t="s">
        <v>1495</v>
      </c>
      <c r="C133" s="50" t="s">
        <v>1499</v>
      </c>
      <c r="D133" s="51" t="s">
        <v>1507</v>
      </c>
      <c r="E133" s="53" t="s">
        <v>453</v>
      </c>
    </row>
    <row r="134" spans="2:5" ht="165">
      <c r="B134" s="50" t="s">
        <v>1495</v>
      </c>
      <c r="C134" s="50" t="s">
        <v>1509</v>
      </c>
      <c r="D134" s="51" t="s">
        <v>1510</v>
      </c>
      <c r="E134" s="53" t="s">
        <v>1511</v>
      </c>
    </row>
    <row r="135" spans="2:5" ht="120">
      <c r="B135" s="50" t="s">
        <v>1495</v>
      </c>
      <c r="C135" s="50" t="s">
        <v>1509</v>
      </c>
      <c r="D135" s="51" t="s">
        <v>1510</v>
      </c>
      <c r="E135" s="53" t="s">
        <v>1512</v>
      </c>
    </row>
    <row r="136" spans="2:5" ht="240">
      <c r="B136" s="50" t="s">
        <v>1495</v>
      </c>
      <c r="C136" s="50" t="s">
        <v>1509</v>
      </c>
      <c r="D136" s="51" t="s">
        <v>1510</v>
      </c>
      <c r="E136" s="53" t="s">
        <v>446</v>
      </c>
    </row>
    <row r="137" spans="2:5" ht="120">
      <c r="B137" s="50" t="s">
        <v>1495</v>
      </c>
      <c r="C137" s="50" t="s">
        <v>1509</v>
      </c>
      <c r="D137" s="51" t="s">
        <v>1510</v>
      </c>
      <c r="E137" s="53" t="s">
        <v>852</v>
      </c>
    </row>
    <row r="138" spans="2:5" ht="210">
      <c r="B138" s="50" t="s">
        <v>1495</v>
      </c>
      <c r="C138" s="50" t="s">
        <v>1509</v>
      </c>
      <c r="D138" s="51" t="s">
        <v>1510</v>
      </c>
      <c r="E138" s="53" t="s">
        <v>859</v>
      </c>
    </row>
    <row r="139" spans="2:5" ht="255">
      <c r="B139" s="50" t="s">
        <v>1495</v>
      </c>
      <c r="C139" s="50" t="s">
        <v>1509</v>
      </c>
      <c r="D139" s="51" t="s">
        <v>1513</v>
      </c>
      <c r="E139" s="53" t="s">
        <v>1514</v>
      </c>
    </row>
    <row r="140" spans="2:5" ht="195">
      <c r="B140" s="50" t="s">
        <v>1495</v>
      </c>
      <c r="C140" s="50" t="s">
        <v>1509</v>
      </c>
      <c r="D140" s="51" t="s">
        <v>1513</v>
      </c>
      <c r="E140" s="53" t="s">
        <v>1515</v>
      </c>
    </row>
    <row r="141" spans="2:5" ht="135">
      <c r="B141" s="50" t="s">
        <v>1495</v>
      </c>
      <c r="C141" s="50" t="s">
        <v>1509</v>
      </c>
      <c r="D141" s="51" t="s">
        <v>1513</v>
      </c>
      <c r="E141" s="53" t="s">
        <v>1516</v>
      </c>
    </row>
    <row r="142" spans="2:5" ht="120">
      <c r="B142" s="50" t="s">
        <v>1495</v>
      </c>
      <c r="C142" s="50" t="s">
        <v>1509</v>
      </c>
      <c r="D142" s="51" t="s">
        <v>1517</v>
      </c>
      <c r="E142" s="53" t="s">
        <v>1518</v>
      </c>
    </row>
    <row r="143" spans="2:5" ht="120">
      <c r="B143" s="50" t="s">
        <v>1495</v>
      </c>
      <c r="C143" s="50" t="s">
        <v>1509</v>
      </c>
      <c r="D143" s="51" t="s">
        <v>1517</v>
      </c>
      <c r="E143" s="53" t="s">
        <v>1519</v>
      </c>
    </row>
    <row r="144" spans="2:5" ht="120">
      <c r="B144" s="50" t="s">
        <v>1495</v>
      </c>
      <c r="C144" s="50" t="s">
        <v>1509</v>
      </c>
      <c r="D144" s="51" t="s">
        <v>1520</v>
      </c>
      <c r="E144" s="53" t="s">
        <v>1521</v>
      </c>
    </row>
    <row r="145" spans="2:5" ht="225">
      <c r="B145" s="50" t="s">
        <v>1495</v>
      </c>
      <c r="C145" s="50" t="s">
        <v>1509</v>
      </c>
      <c r="D145" s="51" t="s">
        <v>1520</v>
      </c>
      <c r="E145" s="53" t="s">
        <v>1522</v>
      </c>
    </row>
    <row r="146" spans="2:5" ht="180">
      <c r="B146" s="50" t="s">
        <v>1495</v>
      </c>
      <c r="C146" s="50" t="s">
        <v>1509</v>
      </c>
      <c r="D146" s="51" t="s">
        <v>1520</v>
      </c>
      <c r="E146" s="53" t="s">
        <v>1523</v>
      </c>
    </row>
    <row r="147" spans="2:5" ht="135">
      <c r="B147" s="50" t="s">
        <v>1495</v>
      </c>
      <c r="C147" s="50" t="s">
        <v>1509</v>
      </c>
      <c r="D147" s="51" t="s">
        <v>1520</v>
      </c>
      <c r="E147" s="53" t="s">
        <v>1524</v>
      </c>
    </row>
    <row r="148" spans="2:5" ht="180">
      <c r="B148" s="50" t="s">
        <v>1495</v>
      </c>
      <c r="C148" s="50" t="s">
        <v>1509</v>
      </c>
      <c r="D148" s="51" t="s">
        <v>1520</v>
      </c>
      <c r="E148" s="53" t="s">
        <v>412</v>
      </c>
    </row>
    <row r="149" spans="2:5" ht="180">
      <c r="B149" s="50" t="s">
        <v>1495</v>
      </c>
      <c r="C149" s="50" t="s">
        <v>1509</v>
      </c>
      <c r="D149" s="51" t="s">
        <v>1520</v>
      </c>
      <c r="E149" s="53" t="s">
        <v>413</v>
      </c>
    </row>
    <row r="150" spans="2:5" ht="180">
      <c r="B150" s="50" t="s">
        <v>1525</v>
      </c>
      <c r="C150" s="50" t="s">
        <v>1526</v>
      </c>
      <c r="D150" s="51" t="s">
        <v>1527</v>
      </c>
      <c r="E150" s="53" t="s">
        <v>1528</v>
      </c>
    </row>
    <row r="151" spans="2:5" ht="150">
      <c r="B151" s="50" t="s">
        <v>1525</v>
      </c>
      <c r="C151" s="50" t="s">
        <v>1529</v>
      </c>
      <c r="D151" s="51" t="s">
        <v>1530</v>
      </c>
      <c r="E151" s="48" t="s">
        <v>849</v>
      </c>
    </row>
    <row r="152" spans="2:5" ht="150">
      <c r="B152" s="50" t="s">
        <v>1525</v>
      </c>
      <c r="C152" s="50" t="s">
        <v>1529</v>
      </c>
      <c r="D152" s="51" t="s">
        <v>1530</v>
      </c>
      <c r="E152" s="48" t="s">
        <v>478</v>
      </c>
    </row>
    <row r="153" spans="2:5" ht="165">
      <c r="B153" s="50" t="s">
        <v>1525</v>
      </c>
      <c r="C153" s="50" t="s">
        <v>1529</v>
      </c>
      <c r="D153" s="51" t="s">
        <v>1531</v>
      </c>
      <c r="E153" s="48" t="s">
        <v>481</v>
      </c>
    </row>
    <row r="154" spans="2:5" ht="210">
      <c r="B154" s="50" t="s">
        <v>1525</v>
      </c>
      <c r="C154" s="50" t="s">
        <v>1529</v>
      </c>
      <c r="D154" s="51" t="s">
        <v>1531</v>
      </c>
      <c r="E154" s="48" t="s">
        <v>1532</v>
      </c>
    </row>
    <row r="155" spans="2:5" ht="255">
      <c r="B155" s="50" t="s">
        <v>1525</v>
      </c>
      <c r="C155" s="50" t="s">
        <v>1529</v>
      </c>
      <c r="D155" s="51" t="s">
        <v>1531</v>
      </c>
      <c r="E155" s="48" t="s">
        <v>1533</v>
      </c>
    </row>
    <row r="156" spans="2:5" ht="225">
      <c r="B156" s="50" t="s">
        <v>1525</v>
      </c>
      <c r="C156" s="50" t="s">
        <v>1529</v>
      </c>
      <c r="D156" s="51" t="s">
        <v>1534</v>
      </c>
      <c r="E156" s="48" t="s">
        <v>492</v>
      </c>
    </row>
    <row r="157" spans="2:5" ht="210">
      <c r="B157" s="50" t="s">
        <v>1525</v>
      </c>
      <c r="C157" s="50" t="s">
        <v>1529</v>
      </c>
      <c r="D157" s="51" t="s">
        <v>1534</v>
      </c>
      <c r="E157" s="48" t="s">
        <v>493</v>
      </c>
    </row>
    <row r="158" spans="2:5" ht="315">
      <c r="B158" s="50" t="s">
        <v>1525</v>
      </c>
      <c r="C158" s="50" t="s">
        <v>1529</v>
      </c>
      <c r="D158" s="51" t="s">
        <v>1534</v>
      </c>
      <c r="E158" s="48" t="s">
        <v>1535</v>
      </c>
    </row>
    <row r="159" spans="2:5" ht="150">
      <c r="B159" s="50" t="s">
        <v>1525</v>
      </c>
      <c r="C159" s="50" t="s">
        <v>1529</v>
      </c>
      <c r="D159" s="51" t="s">
        <v>1536</v>
      </c>
      <c r="E159" s="48" t="s">
        <v>487</v>
      </c>
    </row>
    <row r="160" spans="2:5" ht="165">
      <c r="B160" s="50" t="s">
        <v>1525</v>
      </c>
      <c r="C160" s="50" t="s">
        <v>1529</v>
      </c>
      <c r="D160" s="51" t="s">
        <v>1536</v>
      </c>
      <c r="E160" s="48" t="s">
        <v>835</v>
      </c>
    </row>
    <row r="161" spans="2:5" ht="165">
      <c r="B161" s="50" t="s">
        <v>1525</v>
      </c>
      <c r="C161" s="50" t="s">
        <v>1529</v>
      </c>
      <c r="D161" s="51" t="s">
        <v>1536</v>
      </c>
      <c r="E161" s="48" t="s">
        <v>488</v>
      </c>
    </row>
    <row r="162" spans="2:5" ht="150">
      <c r="B162" s="50" t="s">
        <v>1525</v>
      </c>
      <c r="C162" s="50" t="s">
        <v>1529</v>
      </c>
      <c r="D162" s="51" t="s">
        <v>1536</v>
      </c>
      <c r="E162" s="48" t="s">
        <v>486</v>
      </c>
    </row>
    <row r="163" spans="2:5" ht="345">
      <c r="B163" s="50" t="s">
        <v>1525</v>
      </c>
      <c r="C163" s="50" t="s">
        <v>1529</v>
      </c>
      <c r="D163" s="51" t="s">
        <v>1537</v>
      </c>
      <c r="E163" s="48" t="s">
        <v>1538</v>
      </c>
    </row>
    <row r="164" spans="2:5" ht="165">
      <c r="B164" s="50" t="s">
        <v>1525</v>
      </c>
      <c r="C164" s="50" t="s">
        <v>1529</v>
      </c>
      <c r="D164" s="51" t="s">
        <v>1537</v>
      </c>
      <c r="E164" s="48" t="s">
        <v>484</v>
      </c>
    </row>
    <row r="165" spans="2:5" ht="120">
      <c r="B165" s="50" t="s">
        <v>1525</v>
      </c>
      <c r="C165" s="50" t="s">
        <v>1539</v>
      </c>
      <c r="D165" s="51" t="s">
        <v>1540</v>
      </c>
      <c r="E165" s="53" t="s">
        <v>510</v>
      </c>
    </row>
    <row r="166" spans="2:5" ht="195">
      <c r="B166" s="50" t="s">
        <v>1525</v>
      </c>
      <c r="C166" s="50" t="s">
        <v>1539</v>
      </c>
      <c r="D166" s="51" t="s">
        <v>1540</v>
      </c>
      <c r="E166" s="53" t="s">
        <v>509</v>
      </c>
    </row>
    <row r="167" spans="2:5" ht="285">
      <c r="B167" s="50" t="s">
        <v>1525</v>
      </c>
      <c r="C167" s="50" t="s">
        <v>1539</v>
      </c>
      <c r="D167" s="51" t="s">
        <v>1540</v>
      </c>
      <c r="E167" s="53" t="s">
        <v>851</v>
      </c>
    </row>
    <row r="168" spans="2:5" ht="195">
      <c r="B168" s="50" t="s">
        <v>1525</v>
      </c>
      <c r="C168" s="50" t="s">
        <v>1539</v>
      </c>
      <c r="D168" s="51" t="s">
        <v>1540</v>
      </c>
      <c r="E168" s="53" t="s">
        <v>507</v>
      </c>
    </row>
    <row r="169" spans="2:5" ht="210">
      <c r="B169" s="50" t="s">
        <v>1525</v>
      </c>
      <c r="C169" s="50" t="s">
        <v>1539</v>
      </c>
      <c r="D169" s="51" t="s">
        <v>1541</v>
      </c>
      <c r="E169" s="53" t="s">
        <v>499</v>
      </c>
    </row>
    <row r="170" spans="2:5" ht="165">
      <c r="B170" s="50" t="s">
        <v>1525</v>
      </c>
      <c r="C170" s="50" t="s">
        <v>1539</v>
      </c>
      <c r="D170" s="51" t="s">
        <v>1541</v>
      </c>
      <c r="E170" s="53" t="s">
        <v>1542</v>
      </c>
    </row>
    <row r="171" spans="2:5" ht="165">
      <c r="B171" s="50" t="s">
        <v>1525</v>
      </c>
      <c r="C171" s="50" t="s">
        <v>1539</v>
      </c>
      <c r="D171" s="51" t="s">
        <v>1541</v>
      </c>
      <c r="E171" s="53" t="s">
        <v>1543</v>
      </c>
    </row>
    <row r="172" spans="2:5" ht="195">
      <c r="B172" s="50" t="s">
        <v>1525</v>
      </c>
      <c r="C172" s="50" t="s">
        <v>1539</v>
      </c>
      <c r="D172" s="51" t="s">
        <v>1544</v>
      </c>
      <c r="E172" s="53" t="s">
        <v>1545</v>
      </c>
    </row>
    <row r="173" spans="2:5" ht="330">
      <c r="B173" s="50" t="s">
        <v>1525</v>
      </c>
      <c r="C173" s="50" t="s">
        <v>1539</v>
      </c>
      <c r="D173" s="51" t="s">
        <v>1544</v>
      </c>
      <c r="E173" s="53" t="s">
        <v>1546</v>
      </c>
    </row>
    <row r="174" spans="2:5" ht="195">
      <c r="B174" s="50" t="s">
        <v>1525</v>
      </c>
      <c r="C174" s="50" t="s">
        <v>1539</v>
      </c>
      <c r="D174" s="51" t="s">
        <v>1544</v>
      </c>
      <c r="E174" s="53" t="s">
        <v>1547</v>
      </c>
    </row>
    <row r="175" spans="2:5" ht="315">
      <c r="B175" s="50" t="s">
        <v>1525</v>
      </c>
      <c r="C175" s="50" t="s">
        <v>1539</v>
      </c>
      <c r="D175" s="51" t="s">
        <v>1544</v>
      </c>
      <c r="E175" s="55" t="s">
        <v>1548</v>
      </c>
    </row>
    <row r="176" spans="2:5" ht="120">
      <c r="B176" s="50" t="s">
        <v>1525</v>
      </c>
      <c r="C176" s="50" t="s">
        <v>1539</v>
      </c>
      <c r="D176" s="51" t="s">
        <v>1544</v>
      </c>
      <c r="E176" s="53" t="s">
        <v>1549</v>
      </c>
    </row>
    <row r="177" spans="2:5" ht="210">
      <c r="B177" s="50" t="s">
        <v>1525</v>
      </c>
      <c r="C177" s="50" t="s">
        <v>1539</v>
      </c>
      <c r="D177" s="51" t="s">
        <v>1550</v>
      </c>
      <c r="E177" s="53" t="s">
        <v>1551</v>
      </c>
    </row>
    <row r="178" spans="2:5" ht="225">
      <c r="B178" s="50" t="s">
        <v>1525</v>
      </c>
      <c r="C178" s="50" t="s">
        <v>1539</v>
      </c>
      <c r="D178" s="51" t="s">
        <v>1544</v>
      </c>
      <c r="E178" s="53" t="s">
        <v>1552</v>
      </c>
    </row>
    <row r="179" spans="2:5" ht="315">
      <c r="B179" s="50" t="s">
        <v>1525</v>
      </c>
      <c r="C179" s="50" t="s">
        <v>1539</v>
      </c>
      <c r="D179" s="51" t="s">
        <v>1544</v>
      </c>
      <c r="E179" s="53" t="s">
        <v>1553</v>
      </c>
    </row>
    <row r="180" spans="2:5" ht="300">
      <c r="B180" s="50" t="s">
        <v>1525</v>
      </c>
      <c r="C180" s="50" t="s">
        <v>1539</v>
      </c>
      <c r="D180" s="51" t="s">
        <v>1554</v>
      </c>
      <c r="E180" s="53" t="s">
        <v>850</v>
      </c>
    </row>
    <row r="181" spans="2:5" ht="135">
      <c r="B181" s="50" t="s">
        <v>1525</v>
      </c>
      <c r="C181" s="50" t="s">
        <v>1539</v>
      </c>
      <c r="D181" s="51" t="s">
        <v>1554</v>
      </c>
      <c r="E181" s="53" t="s">
        <v>1555</v>
      </c>
    </row>
    <row r="182" spans="2:5" ht="195">
      <c r="B182" s="50" t="s">
        <v>1525</v>
      </c>
      <c r="C182" s="50" t="s">
        <v>1539</v>
      </c>
      <c r="D182" s="51" t="s">
        <v>501</v>
      </c>
      <c r="E182" s="53" t="s">
        <v>1556</v>
      </c>
    </row>
    <row r="183" spans="2:5" ht="270">
      <c r="B183" s="50" t="s">
        <v>1525</v>
      </c>
      <c r="C183" s="50" t="s">
        <v>1539</v>
      </c>
      <c r="D183" s="51" t="s">
        <v>501</v>
      </c>
      <c r="E183" s="53" t="s">
        <v>1557</v>
      </c>
    </row>
    <row r="184" spans="2:5" ht="165">
      <c r="B184" s="50" t="s">
        <v>1525</v>
      </c>
      <c r="C184" s="50" t="s">
        <v>1539</v>
      </c>
      <c r="D184" s="51" t="s">
        <v>1558</v>
      </c>
      <c r="E184" s="53" t="s">
        <v>1559</v>
      </c>
    </row>
    <row r="185" spans="2:5" ht="195">
      <c r="B185" s="50" t="s">
        <v>1525</v>
      </c>
      <c r="C185" s="50" t="s">
        <v>1539</v>
      </c>
      <c r="D185" s="51" t="s">
        <v>1558</v>
      </c>
      <c r="E185" s="53" t="s">
        <v>534</v>
      </c>
    </row>
    <row r="186" spans="2:5" ht="135">
      <c r="B186" s="50" t="s">
        <v>1525</v>
      </c>
      <c r="C186" s="50" t="s">
        <v>1539</v>
      </c>
      <c r="D186" s="51" t="s">
        <v>1558</v>
      </c>
      <c r="E186" s="53" t="s">
        <v>1560</v>
      </c>
    </row>
    <row r="187" spans="2:5" ht="180">
      <c r="B187" s="50" t="s">
        <v>1561</v>
      </c>
      <c r="C187" s="50" t="s">
        <v>1562</v>
      </c>
      <c r="D187" s="51" t="s">
        <v>1563</v>
      </c>
      <c r="E187" s="53" t="s">
        <v>1564</v>
      </c>
    </row>
    <row r="188" spans="2:5" ht="150">
      <c r="B188" s="50" t="s">
        <v>1561</v>
      </c>
      <c r="C188" s="50" t="s">
        <v>1562</v>
      </c>
      <c r="D188" s="51" t="s">
        <v>1565</v>
      </c>
      <c r="E188" s="53" t="s">
        <v>550</v>
      </c>
    </row>
    <row r="189" spans="2:5" ht="150">
      <c r="B189" s="50" t="s">
        <v>1561</v>
      </c>
      <c r="C189" s="50" t="s">
        <v>1562</v>
      </c>
      <c r="D189" s="51" t="s">
        <v>1566</v>
      </c>
      <c r="E189" s="53" t="s">
        <v>1567</v>
      </c>
    </row>
    <row r="190" spans="2:5" ht="150">
      <c r="B190" s="50" t="s">
        <v>1561</v>
      </c>
      <c r="C190" s="50" t="s">
        <v>1568</v>
      </c>
      <c r="D190" s="51" t="s">
        <v>1569</v>
      </c>
      <c r="E190" s="53" t="s">
        <v>559</v>
      </c>
    </row>
    <row r="191" spans="2:5" ht="210">
      <c r="B191" s="50" t="s">
        <v>1561</v>
      </c>
      <c r="C191" s="50" t="s">
        <v>1570</v>
      </c>
      <c r="D191" s="51" t="s">
        <v>1571</v>
      </c>
      <c r="E191" s="53" t="s">
        <v>547</v>
      </c>
    </row>
    <row r="192" spans="2:5" ht="195">
      <c r="B192" s="50" t="s">
        <v>1572</v>
      </c>
      <c r="C192" s="50" t="s">
        <v>1573</v>
      </c>
      <c r="D192" s="51" t="s">
        <v>1574</v>
      </c>
      <c r="E192" s="53" t="s">
        <v>623</v>
      </c>
    </row>
    <row r="193" spans="2:5" ht="210">
      <c r="B193" s="50" t="s">
        <v>1572</v>
      </c>
      <c r="C193" s="50" t="s">
        <v>1573</v>
      </c>
      <c r="D193" s="51" t="s">
        <v>1574</v>
      </c>
      <c r="E193" s="53" t="s">
        <v>624</v>
      </c>
    </row>
    <row r="194" spans="2:5" ht="180">
      <c r="B194" s="50" t="s">
        <v>1572</v>
      </c>
      <c r="C194" s="50" t="s">
        <v>1573</v>
      </c>
      <c r="D194" s="51" t="s">
        <v>1574</v>
      </c>
      <c r="E194" s="53" t="s">
        <v>1575</v>
      </c>
    </row>
    <row r="195" spans="2:5" ht="135">
      <c r="B195" s="50" t="s">
        <v>1572</v>
      </c>
      <c r="C195" s="50" t="s">
        <v>1573</v>
      </c>
      <c r="D195" s="51" t="s">
        <v>1574</v>
      </c>
      <c r="E195" s="53" t="s">
        <v>1576</v>
      </c>
    </row>
    <row r="196" spans="2:5" ht="135">
      <c r="B196" s="50" t="s">
        <v>1572</v>
      </c>
      <c r="C196" s="50" t="s">
        <v>1573</v>
      </c>
      <c r="D196" s="51" t="s">
        <v>1574</v>
      </c>
      <c r="E196" s="53" t="s">
        <v>627</v>
      </c>
    </row>
    <row r="197" spans="2:5" ht="150">
      <c r="B197" s="50" t="s">
        <v>1572</v>
      </c>
      <c r="C197" s="50" t="s">
        <v>1573</v>
      </c>
      <c r="D197" s="51" t="s">
        <v>1574</v>
      </c>
      <c r="E197" s="53" t="s">
        <v>1577</v>
      </c>
    </row>
    <row r="198" spans="2:5" ht="180">
      <c r="B198" s="50" t="s">
        <v>1572</v>
      </c>
      <c r="C198" s="50" t="s">
        <v>1573</v>
      </c>
      <c r="D198" s="51" t="s">
        <v>1574</v>
      </c>
      <c r="E198" s="53" t="s">
        <v>1578</v>
      </c>
    </row>
    <row r="199" spans="2:5" ht="135">
      <c r="B199" s="50" t="s">
        <v>1572</v>
      </c>
      <c r="C199" s="50" t="s">
        <v>1573</v>
      </c>
      <c r="D199" s="51" t="s">
        <v>1579</v>
      </c>
      <c r="E199" s="53" t="s">
        <v>601</v>
      </c>
    </row>
    <row r="200" spans="2:5" ht="285">
      <c r="B200" s="50" t="s">
        <v>1572</v>
      </c>
      <c r="C200" s="50" t="s">
        <v>1573</v>
      </c>
      <c r="D200" s="51" t="s">
        <v>1579</v>
      </c>
      <c r="E200" s="53" t="s">
        <v>602</v>
      </c>
    </row>
    <row r="201" spans="2:5" ht="135">
      <c r="B201" s="50" t="s">
        <v>1572</v>
      </c>
      <c r="C201" s="50" t="s">
        <v>1573</v>
      </c>
      <c r="D201" s="51" t="s">
        <v>1579</v>
      </c>
      <c r="E201" s="53" t="s">
        <v>603</v>
      </c>
    </row>
    <row r="202" spans="2:5" ht="180">
      <c r="B202" s="50" t="s">
        <v>1572</v>
      </c>
      <c r="C202" s="50" t="s">
        <v>1573</v>
      </c>
      <c r="D202" s="51" t="s">
        <v>1579</v>
      </c>
      <c r="E202" s="53" t="s">
        <v>604</v>
      </c>
    </row>
    <row r="203" spans="2:5" ht="135">
      <c r="B203" s="50" t="s">
        <v>1572</v>
      </c>
      <c r="C203" s="50" t="s">
        <v>1573</v>
      </c>
      <c r="D203" s="51" t="s">
        <v>1579</v>
      </c>
      <c r="E203" s="53" t="s">
        <v>1580</v>
      </c>
    </row>
    <row r="204" spans="2:5" ht="135">
      <c r="B204" s="50" t="s">
        <v>1572</v>
      </c>
      <c r="C204" s="50" t="s">
        <v>1573</v>
      </c>
      <c r="D204" s="51" t="s">
        <v>1581</v>
      </c>
      <c r="E204" s="53" t="s">
        <v>1582</v>
      </c>
    </row>
    <row r="205" spans="2:5" ht="180">
      <c r="B205" s="50" t="s">
        <v>1572</v>
      </c>
      <c r="C205" s="50" t="s">
        <v>1573</v>
      </c>
      <c r="D205" s="51" t="s">
        <v>1581</v>
      </c>
      <c r="E205" s="53" t="s">
        <v>1583</v>
      </c>
    </row>
    <row r="206" spans="2:5" ht="225">
      <c r="B206" s="50" t="s">
        <v>1572</v>
      </c>
      <c r="C206" s="50" t="s">
        <v>1573</v>
      </c>
      <c r="D206" s="51" t="s">
        <v>1581</v>
      </c>
      <c r="E206" s="53" t="s">
        <v>608</v>
      </c>
    </row>
    <row r="207" spans="2:5" ht="165">
      <c r="B207" s="50" t="s">
        <v>1572</v>
      </c>
      <c r="C207" s="50" t="s">
        <v>1573</v>
      </c>
      <c r="D207" s="51" t="s">
        <v>1581</v>
      </c>
      <c r="E207" s="53" t="s">
        <v>609</v>
      </c>
    </row>
    <row r="208" spans="2:5" ht="180">
      <c r="B208" s="50" t="s">
        <v>1572</v>
      </c>
      <c r="C208" s="50" t="s">
        <v>1573</v>
      </c>
      <c r="D208" s="51" t="s">
        <v>1581</v>
      </c>
      <c r="E208" s="53" t="s">
        <v>1584</v>
      </c>
    </row>
    <row r="209" spans="2:5" ht="150">
      <c r="B209" s="50" t="s">
        <v>1572</v>
      </c>
      <c r="C209" s="50" t="s">
        <v>1573</v>
      </c>
      <c r="D209" s="51" t="s">
        <v>1585</v>
      </c>
      <c r="E209" s="53" t="s">
        <v>611</v>
      </c>
    </row>
    <row r="210" spans="2:5" ht="135">
      <c r="B210" s="50" t="s">
        <v>1572</v>
      </c>
      <c r="C210" s="50" t="s">
        <v>1573</v>
      </c>
      <c r="D210" s="51" t="s">
        <v>1581</v>
      </c>
      <c r="E210" s="53" t="s">
        <v>1586</v>
      </c>
    </row>
    <row r="211" spans="2:5" ht="165">
      <c r="B211" s="50" t="s">
        <v>1572</v>
      </c>
      <c r="C211" s="50" t="s">
        <v>1587</v>
      </c>
      <c r="D211" s="51" t="s">
        <v>1588</v>
      </c>
      <c r="E211" s="53" t="s">
        <v>584</v>
      </c>
    </row>
    <row r="212" spans="2:5" ht="165">
      <c r="B212" s="50" t="s">
        <v>1572</v>
      </c>
      <c r="C212" s="50" t="s">
        <v>1587</v>
      </c>
      <c r="D212" s="51" t="s">
        <v>1588</v>
      </c>
      <c r="E212" s="53" t="s">
        <v>585</v>
      </c>
    </row>
    <row r="213" spans="2:5" ht="210">
      <c r="B213" s="50" t="s">
        <v>1572</v>
      </c>
      <c r="C213" s="50" t="s">
        <v>1587</v>
      </c>
      <c r="D213" s="51" t="s">
        <v>1588</v>
      </c>
      <c r="E213" s="53" t="s">
        <v>586</v>
      </c>
    </row>
    <row r="214" spans="2:5" ht="210">
      <c r="B214" s="50" t="s">
        <v>1572</v>
      </c>
      <c r="C214" s="50" t="s">
        <v>1587</v>
      </c>
      <c r="D214" s="51" t="s">
        <v>1588</v>
      </c>
      <c r="E214" s="53" t="s">
        <v>587</v>
      </c>
    </row>
    <row r="215" spans="2:5" ht="240">
      <c r="B215" s="50" t="s">
        <v>1572</v>
      </c>
      <c r="C215" s="50" t="s">
        <v>1587</v>
      </c>
      <c r="D215" s="51" t="s">
        <v>1588</v>
      </c>
      <c r="E215" s="53" t="s">
        <v>1589</v>
      </c>
    </row>
    <row r="216" spans="2:5" ht="195">
      <c r="B216" s="50" t="s">
        <v>1572</v>
      </c>
      <c r="C216" s="50" t="s">
        <v>1587</v>
      </c>
      <c r="D216" s="51" t="s">
        <v>1588</v>
      </c>
      <c r="E216" s="53" t="s">
        <v>1590</v>
      </c>
    </row>
    <row r="217" spans="2:5" ht="150">
      <c r="B217" s="50" t="s">
        <v>1572</v>
      </c>
      <c r="C217" s="50" t="s">
        <v>1587</v>
      </c>
      <c r="D217" s="51" t="s">
        <v>1588</v>
      </c>
      <c r="E217" s="53" t="s">
        <v>591</v>
      </c>
    </row>
    <row r="218" spans="2:5" ht="225">
      <c r="B218" s="50" t="s">
        <v>1572</v>
      </c>
      <c r="C218" s="50" t="s">
        <v>1587</v>
      </c>
      <c r="D218" s="51" t="s">
        <v>1588</v>
      </c>
      <c r="E218" s="53" t="s">
        <v>1591</v>
      </c>
    </row>
    <row r="219" spans="2:5" ht="210">
      <c r="B219" s="50" t="s">
        <v>1572</v>
      </c>
      <c r="C219" s="50" t="s">
        <v>1587</v>
      </c>
      <c r="D219" s="51" t="s">
        <v>1588</v>
      </c>
      <c r="E219" s="53" t="s">
        <v>1592</v>
      </c>
    </row>
    <row r="220" spans="2:5" ht="210">
      <c r="B220" s="50" t="s">
        <v>1572</v>
      </c>
      <c r="C220" s="50" t="s">
        <v>1587</v>
      </c>
      <c r="D220" s="51" t="s">
        <v>1588</v>
      </c>
      <c r="E220" s="53" t="s">
        <v>1593</v>
      </c>
    </row>
    <row r="221" spans="2:5" ht="165">
      <c r="B221" s="50" t="s">
        <v>1572</v>
      </c>
      <c r="C221" s="50" t="s">
        <v>1587</v>
      </c>
      <c r="D221" s="51" t="s">
        <v>1594</v>
      </c>
      <c r="E221" s="48" t="s">
        <v>582</v>
      </c>
    </row>
    <row r="222" spans="2:5" ht="165">
      <c r="B222" s="50" t="s">
        <v>1572</v>
      </c>
      <c r="C222" s="50" t="s">
        <v>1587</v>
      </c>
      <c r="D222" s="51" t="s">
        <v>1595</v>
      </c>
      <c r="E222" s="48" t="s">
        <v>638</v>
      </c>
    </row>
    <row r="223" spans="2:5" ht="195">
      <c r="B223" s="50" t="s">
        <v>1572</v>
      </c>
      <c r="C223" s="50" t="s">
        <v>1587</v>
      </c>
      <c r="D223" s="51" t="s">
        <v>1595</v>
      </c>
      <c r="E223" s="48" t="s">
        <v>639</v>
      </c>
    </row>
    <row r="224" spans="2:5" ht="270">
      <c r="B224" s="50" t="s">
        <v>1572</v>
      </c>
      <c r="C224" s="50" t="s">
        <v>1587</v>
      </c>
      <c r="D224" s="51" t="s">
        <v>1595</v>
      </c>
      <c r="E224" s="48" t="s">
        <v>640</v>
      </c>
    </row>
    <row r="225" spans="2:5" ht="180">
      <c r="B225" s="50" t="s">
        <v>1572</v>
      </c>
      <c r="C225" s="50" t="s">
        <v>1587</v>
      </c>
      <c r="D225" s="51" t="s">
        <v>1595</v>
      </c>
      <c r="E225" s="48" t="s">
        <v>641</v>
      </c>
    </row>
    <row r="226" spans="2:5" ht="150">
      <c r="B226" s="50" t="s">
        <v>1572</v>
      </c>
      <c r="C226" s="50" t="s">
        <v>1587</v>
      </c>
      <c r="D226" s="51" t="s">
        <v>1596</v>
      </c>
      <c r="E226" s="48" t="s">
        <v>579</v>
      </c>
    </row>
    <row r="227" spans="2:5" ht="180">
      <c r="B227" s="50" t="s">
        <v>1572</v>
      </c>
      <c r="C227" s="50" t="s">
        <v>1587</v>
      </c>
      <c r="D227" s="51" t="s">
        <v>1597</v>
      </c>
      <c r="E227" s="48" t="s">
        <v>636</v>
      </c>
    </row>
    <row r="228" spans="2:5" ht="210">
      <c r="B228" s="50" t="s">
        <v>1572</v>
      </c>
      <c r="C228" s="50" t="s">
        <v>1587</v>
      </c>
      <c r="D228" s="51" t="s">
        <v>1598</v>
      </c>
      <c r="E228" s="48" t="s">
        <v>567</v>
      </c>
    </row>
    <row r="229" spans="2:5" ht="180">
      <c r="B229" s="50" t="s">
        <v>1572</v>
      </c>
      <c r="C229" s="50" t="s">
        <v>1599</v>
      </c>
      <c r="D229" s="51" t="s">
        <v>1600</v>
      </c>
      <c r="E229" s="48" t="s">
        <v>618</v>
      </c>
    </row>
    <row r="230" spans="2:5" ht="150">
      <c r="B230" s="50" t="s">
        <v>1572</v>
      </c>
      <c r="C230" s="50" t="s">
        <v>1599</v>
      </c>
      <c r="D230" s="51" t="s">
        <v>1600</v>
      </c>
      <c r="E230" s="48" t="s">
        <v>619</v>
      </c>
    </row>
    <row r="231" spans="2:5" ht="150">
      <c r="B231" s="50" t="s">
        <v>1572</v>
      </c>
      <c r="C231" s="50" t="s">
        <v>1599</v>
      </c>
      <c r="D231" s="51" t="s">
        <v>1600</v>
      </c>
      <c r="E231" s="48" t="s">
        <v>620</v>
      </c>
    </row>
    <row r="232" spans="2:5" ht="150">
      <c r="B232" s="50" t="s">
        <v>1572</v>
      </c>
      <c r="C232" s="50" t="s">
        <v>1599</v>
      </c>
      <c r="D232" s="51" t="s">
        <v>1600</v>
      </c>
      <c r="E232" s="48" t="s">
        <v>621</v>
      </c>
    </row>
    <row r="233" spans="2:5" ht="195">
      <c r="B233" s="50" t="s">
        <v>1572</v>
      </c>
      <c r="C233" s="50" t="s">
        <v>1599</v>
      </c>
      <c r="D233" s="51" t="s">
        <v>1601</v>
      </c>
      <c r="E233" s="48" t="s">
        <v>642</v>
      </c>
    </row>
    <row r="234" spans="2:5" ht="225">
      <c r="B234" s="50" t="s">
        <v>1572</v>
      </c>
      <c r="C234" s="50" t="s">
        <v>1599</v>
      </c>
      <c r="D234" s="51" t="s">
        <v>1601</v>
      </c>
      <c r="E234" s="48" t="s">
        <v>643</v>
      </c>
    </row>
    <row r="235" spans="2:5" ht="195">
      <c r="B235" s="50" t="s">
        <v>1572</v>
      </c>
      <c r="C235" s="50" t="s">
        <v>1599</v>
      </c>
      <c r="D235" s="51" t="s">
        <v>1602</v>
      </c>
      <c r="E235" s="48" t="s">
        <v>617</v>
      </c>
    </row>
    <row r="236" spans="2:5" ht="135">
      <c r="B236" s="50" t="s">
        <v>1572</v>
      </c>
      <c r="C236" s="50" t="s">
        <v>1599</v>
      </c>
      <c r="D236" s="51" t="s">
        <v>1603</v>
      </c>
      <c r="E236" s="48" t="s">
        <v>1604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1" ma:contentTypeDescription="Crear nuevo documento." ma:contentTypeScope="" ma:versionID="fe76c3f0aa32e1ebd971f2c225f7f7af">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5396fe9094ecc02fec837eb3e5663be0"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ED131C-DB1C-4BFB-BB98-80534BAD6D96}">
  <ds:schemaRefs>
    <ds:schemaRef ds:uri="http://www.w3.org/XML/1998/namespace"/>
    <ds:schemaRef ds:uri="http://schemas.microsoft.com/office/2006/documentManagement/types"/>
    <ds:schemaRef ds:uri="http://purl.org/dc/terms/"/>
    <ds:schemaRef ds:uri="749ec253-be0e-40fc-9b26-cd0e87a3ef84"/>
    <ds:schemaRef ds:uri="http://schemas.microsoft.com/office/infopath/2007/PartnerControls"/>
    <ds:schemaRef ds:uri="http://purl.org/dc/elements/1.1/"/>
    <ds:schemaRef ds:uri="d1933cc1-0a56-450c-9a66-d2b1b83a81c2"/>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BC9DBAE-5859-4D3C-94B9-7E055CB54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F595E8-89A5-4B68-973F-37B2B819C6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Hoja7</vt:lpstr>
      <vt:lpstr>Formato PAI 2020</vt:lpstr>
      <vt:lpstr>Formato hitos del PAI (2)</vt:lpstr>
      <vt:lpstr>Hoja3</vt:lpstr>
      <vt:lpstr>Hoja6</vt:lpstr>
      <vt:lpstr>Hoja1</vt:lpstr>
      <vt:lpstr>Hoja4</vt:lpstr>
      <vt:lpstr>Hoja5</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Farid Barrera Molina</cp:lastModifiedBy>
  <cp:revision/>
  <cp:lastPrinted>2020-01-31T04:06:42Z</cp:lastPrinted>
  <dcterms:created xsi:type="dcterms:W3CDTF">2019-09-26T14:01:41Z</dcterms:created>
  <dcterms:modified xsi:type="dcterms:W3CDTF">2020-01-31T22:46:53Z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ies>
</file>