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defaultThemeVersion="166925"/>
  <mc:AlternateContent xmlns:mc="http://schemas.openxmlformats.org/markup-compatibility/2006">
    <mc:Choice Requires="x15">
      <x15ac:absPath xmlns:x15ac="http://schemas.microsoft.com/office/spreadsheetml/2010/11/ac" url="C:\Users\cmorenol\AppData\Local\Microsoft\Windows\INetCache\Content.Outlook\1FSJUYDT\"/>
    </mc:Choice>
  </mc:AlternateContent>
  <xr:revisionPtr revIDLastSave="0" documentId="8_{D007D51D-DD8E-43A2-801B-776415FA9D25}" xr6:coauthVersionLast="41" xr6:coauthVersionMax="41" xr10:uidLastSave="{00000000-0000-0000-0000-000000000000}"/>
  <bookViews>
    <workbookView xWindow="-120" yWindow="-120" windowWidth="24240" windowHeight="13140" xr2:uid="{00000000-000D-0000-FFFF-FFFF00000000}"/>
  </bookViews>
  <sheets>
    <sheet name="TALENTO HUMANO" sheetId="56" r:id="rId1"/>
    <sheet name="DIRECCIONAMIENTO ESTRATÉGICO" sheetId="57" r:id="rId2"/>
    <sheet name="GESTIÓN CON VALORES PARA RESULT" sheetId="58" r:id="rId3"/>
    <sheet name="EVALUACIÓN DE RESULTADOS" sheetId="59" r:id="rId4"/>
    <sheet name="INFORMACIÓN Y COMUNICACIONES" sheetId="60" r:id="rId5"/>
    <sheet name="GESTION DEL KTO Y LA INNOVACIÓN" sheetId="61" r:id="rId6"/>
    <sheet name="CONTROL INTERNO" sheetId="62" r:id="rId7"/>
    <sheet name="Hoja13" sheetId="13"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6" hidden="1">'CONTROL INTERNO'!$A$5:$XDM$12</definedName>
    <definedName name="_xlnm._FilterDatabase" localSheetId="1" hidden="1">'DIRECCIONAMIENTO ESTRATÉGICO'!$A$5:$XDM$134</definedName>
    <definedName name="_xlnm._FilterDatabase" localSheetId="3" hidden="1">'EVALUACIÓN DE RESULTADOS'!$A$5:$XEX$8</definedName>
    <definedName name="_xlnm._FilterDatabase" localSheetId="2" hidden="1">'GESTIÓN CON VALORES PARA RESULT'!$A$5:$XCM$205</definedName>
    <definedName name="_xlnm._FilterDatabase" localSheetId="5" hidden="1">'GESTION DEL KTO Y LA INNOVACIÓN'!$A$5:$XDM$11</definedName>
    <definedName name="_xlnm._FilterDatabase" localSheetId="4" hidden="1">'INFORMACIÓN Y COMUNICACIONES'!$A$5:$XDM$17</definedName>
    <definedName name="_xlnm._FilterDatabase" localSheetId="0" hidden="1">'TALENTO HUMANO'!$A$5:$XCI$10</definedName>
    <definedName name="DEPENDENCIAS">[1]Listas!$C$6:$F$6</definedName>
    <definedName name="meses">[2]PARAMETROS!$P$2:$P$14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2" i="62" l="1"/>
  <c r="AE11" i="62"/>
  <c r="AD10" i="62"/>
  <c r="AE10" i="62" s="1"/>
  <c r="AE9" i="62"/>
  <c r="AE8" i="62"/>
  <c r="AE7" i="62"/>
  <c r="AE6" i="62"/>
  <c r="AE11" i="61"/>
  <c r="AE10" i="61"/>
  <c r="AE9" i="61"/>
  <c r="Y8" i="61"/>
  <c r="AE8" i="61" s="1"/>
  <c r="AE7" i="61"/>
  <c r="AE6" i="61"/>
  <c r="AE17" i="60"/>
  <c r="AE16" i="60"/>
  <c r="AE15" i="60"/>
  <c r="AE14" i="60"/>
  <c r="AE13" i="60"/>
  <c r="AE12" i="60"/>
  <c r="AE11" i="60"/>
  <c r="A11" i="60"/>
  <c r="AE10" i="60"/>
  <c r="AE9" i="60"/>
  <c r="AE8" i="60"/>
  <c r="AE7" i="60"/>
  <c r="A7" i="60"/>
  <c r="AE6" i="60"/>
  <c r="AZ8" i="59"/>
  <c r="AE8" i="59"/>
  <c r="AZ7" i="59"/>
  <c r="AT7" i="59" s="1"/>
  <c r="BI7" i="59" s="1"/>
  <c r="AE7" i="59"/>
  <c r="AZ6" i="59"/>
  <c r="AE6" i="59"/>
  <c r="AE205" i="58"/>
  <c r="AD204" i="58"/>
  <c r="AE204" i="58" s="1"/>
  <c r="AE203" i="58"/>
  <c r="AE202" i="58"/>
  <c r="AE201" i="58"/>
  <c r="AE200" i="58"/>
  <c r="AE199" i="58"/>
  <c r="AE198" i="58"/>
  <c r="AE197" i="58"/>
  <c r="AE196" i="58"/>
  <c r="AE195" i="58"/>
  <c r="AE194" i="58"/>
  <c r="AE193" i="58"/>
  <c r="AE192" i="58"/>
  <c r="AE191" i="58"/>
  <c r="AE190" i="58"/>
  <c r="AE189" i="58"/>
  <c r="AE188" i="58"/>
  <c r="AE187" i="58"/>
  <c r="AE185" i="58"/>
  <c r="AE184" i="58"/>
  <c r="AE183" i="58"/>
  <c r="AE182" i="58"/>
  <c r="AE181" i="58"/>
  <c r="AE180" i="58"/>
  <c r="AE179" i="58"/>
  <c r="AE178" i="58"/>
  <c r="AE177" i="58"/>
  <c r="AE176" i="58"/>
  <c r="AE175" i="58"/>
  <c r="AE174" i="58"/>
  <c r="AE173" i="58"/>
  <c r="AE172" i="58"/>
  <c r="AE171" i="58"/>
  <c r="AE170" i="58"/>
  <c r="AE169" i="58"/>
  <c r="AE168" i="58"/>
  <c r="AE167" i="58"/>
  <c r="AE166" i="58"/>
  <c r="AE165" i="58"/>
  <c r="AE164" i="58"/>
  <c r="AE163" i="58"/>
  <c r="AE162" i="58"/>
  <c r="AE161" i="58"/>
  <c r="AE160" i="58"/>
  <c r="AE159" i="58"/>
  <c r="AE158" i="58"/>
  <c r="AE157" i="58"/>
  <c r="AE156" i="58"/>
  <c r="AE155" i="58"/>
  <c r="AE154" i="58"/>
  <c r="Z154" i="58"/>
  <c r="AE153" i="58"/>
  <c r="P153" i="58"/>
  <c r="Q153" i="58" s="1"/>
  <c r="AE152" i="58"/>
  <c r="AE151" i="58"/>
  <c r="Z151" i="58"/>
  <c r="AE150" i="58"/>
  <c r="Z150" i="58"/>
  <c r="AE149" i="58"/>
  <c r="Z149" i="58"/>
  <c r="P149" i="58"/>
  <c r="Q149" i="58" s="1"/>
  <c r="AE148" i="58"/>
  <c r="AE147" i="58"/>
  <c r="AE146" i="58"/>
  <c r="AE145" i="58"/>
  <c r="AE144" i="58"/>
  <c r="AE143" i="58"/>
  <c r="AE142" i="58"/>
  <c r="AE141" i="58"/>
  <c r="AE140" i="58"/>
  <c r="AE139" i="58"/>
  <c r="AE138" i="58"/>
  <c r="P138" i="58"/>
  <c r="Q138" i="58" s="1"/>
  <c r="AE137" i="58"/>
  <c r="AE136" i="58"/>
  <c r="Z136" i="58"/>
  <c r="AE135" i="58"/>
  <c r="AE134" i="58"/>
  <c r="AE133" i="58"/>
  <c r="AE132" i="58"/>
  <c r="Z132" i="58"/>
  <c r="AE131" i="58"/>
  <c r="AE130" i="58"/>
  <c r="Z130" i="58"/>
  <c r="AE129" i="58"/>
  <c r="Z129" i="58"/>
  <c r="AE128" i="58"/>
  <c r="AE127" i="58"/>
  <c r="Z127" i="58"/>
  <c r="AE125" i="58"/>
  <c r="AE124" i="58"/>
  <c r="AE123" i="58"/>
  <c r="AE122" i="58"/>
  <c r="AE121" i="58"/>
  <c r="AE120" i="58"/>
  <c r="AE119" i="58"/>
  <c r="AE118" i="58"/>
  <c r="AE117" i="58"/>
  <c r="AE116" i="58"/>
  <c r="AE115" i="58"/>
  <c r="AE114" i="58"/>
  <c r="AE113" i="58"/>
  <c r="AE112" i="58"/>
  <c r="AE111" i="58"/>
  <c r="AE110" i="58"/>
  <c r="AE109" i="58"/>
  <c r="AE108" i="58"/>
  <c r="AE107" i="58"/>
  <c r="AE106" i="58"/>
  <c r="AE105" i="58"/>
  <c r="AE104" i="58"/>
  <c r="AE103" i="58"/>
  <c r="AE102" i="58"/>
  <c r="AE101" i="58"/>
  <c r="AE100" i="58"/>
  <c r="AE99" i="58"/>
  <c r="AE98" i="58"/>
  <c r="AE97" i="58"/>
  <c r="AE96" i="58"/>
  <c r="AE95" i="58"/>
  <c r="AE94" i="58"/>
  <c r="AE93" i="58"/>
  <c r="AE92" i="58"/>
  <c r="AE91" i="58"/>
  <c r="Z91" i="58"/>
  <c r="AE90" i="58"/>
  <c r="Z90" i="58"/>
  <c r="AE89" i="58"/>
  <c r="Z89" i="58"/>
  <c r="AE88" i="58"/>
  <c r="Z88" i="58"/>
  <c r="AE87" i="58"/>
  <c r="P86" i="58"/>
  <c r="Q86" i="58" s="1"/>
  <c r="Y85" i="58"/>
  <c r="Z85" i="58" s="1"/>
  <c r="Y84" i="58"/>
  <c r="AE84" i="58" s="1"/>
  <c r="Q84" i="58"/>
  <c r="Y83" i="58"/>
  <c r="AE82" i="58"/>
  <c r="Z82" i="58"/>
  <c r="Q82" i="58"/>
  <c r="Y81" i="58"/>
  <c r="Z81" i="58" s="1"/>
  <c r="Y80" i="58"/>
  <c r="AE80" i="58" s="1"/>
  <c r="AE79" i="58"/>
  <c r="Z79" i="58"/>
  <c r="AE78" i="58"/>
  <c r="Z78" i="58"/>
  <c r="X77" i="58"/>
  <c r="Y77" i="58" s="1"/>
  <c r="Z77" i="58" s="1"/>
  <c r="AD76" i="58"/>
  <c r="Y76" i="58"/>
  <c r="Z76" i="58" s="1"/>
  <c r="Y75" i="58"/>
  <c r="AE75" i="58" s="1"/>
  <c r="AE74" i="58"/>
  <c r="Z74" i="58"/>
  <c r="Y73" i="58"/>
  <c r="AE72" i="58"/>
  <c r="AE71" i="58"/>
  <c r="Z71" i="58"/>
  <c r="AE70" i="58"/>
  <c r="Z70" i="58"/>
  <c r="Y69" i="58"/>
  <c r="AE69" i="58" s="1"/>
  <c r="AE68" i="58"/>
  <c r="AE67" i="58"/>
  <c r="AD66" i="58"/>
  <c r="AE66" i="58" s="1"/>
  <c r="AD65" i="58"/>
  <c r="AE65" i="58" s="1"/>
  <c r="AE64" i="58"/>
  <c r="AE63" i="58"/>
  <c r="AD62" i="58"/>
  <c r="AE62" i="58" s="1"/>
  <c r="AE61" i="58"/>
  <c r="AD60" i="58"/>
  <c r="AE60" i="58" s="1"/>
  <c r="AE59" i="58"/>
  <c r="AE58" i="58"/>
  <c r="AE57" i="58"/>
  <c r="AE56" i="58"/>
  <c r="AE55" i="58"/>
  <c r="AE54" i="58"/>
  <c r="AE53" i="58"/>
  <c r="AE52" i="58"/>
  <c r="AE51" i="58"/>
  <c r="AE50" i="58"/>
  <c r="AE49" i="58"/>
  <c r="AE48" i="58"/>
  <c r="AE47" i="58"/>
  <c r="AE46" i="58"/>
  <c r="AE45" i="58"/>
  <c r="AE44" i="58"/>
  <c r="AE43" i="58"/>
  <c r="AE42" i="58"/>
  <c r="AE41" i="58"/>
  <c r="AE40" i="58"/>
  <c r="AD39" i="58"/>
  <c r="AE39" i="58" s="1"/>
  <c r="AE38" i="58"/>
  <c r="AE37" i="58"/>
  <c r="AE36" i="58"/>
  <c r="AD35" i="58"/>
  <c r="X35" i="58"/>
  <c r="AE34" i="58"/>
  <c r="AD33" i="58"/>
  <c r="AE33" i="58" s="1"/>
  <c r="AD32" i="58"/>
  <c r="AE32" i="58" s="1"/>
  <c r="AE31" i="58"/>
  <c r="AE30" i="58"/>
  <c r="AE29" i="58"/>
  <c r="AE28" i="58"/>
  <c r="AE27" i="58"/>
  <c r="AE26" i="58"/>
  <c r="AE25" i="58"/>
  <c r="AE24" i="58"/>
  <c r="AE23" i="58"/>
  <c r="AE22" i="58"/>
  <c r="AE21" i="58"/>
  <c r="AE20" i="58"/>
  <c r="AE19" i="58"/>
  <c r="AE18" i="58"/>
  <c r="AE17" i="58"/>
  <c r="AE16" i="58"/>
  <c r="AE15" i="58"/>
  <c r="AE14" i="58"/>
  <c r="AE13" i="58"/>
  <c r="AE12" i="58"/>
  <c r="AE11" i="58"/>
  <c r="AE10" i="58"/>
  <c r="AE9" i="58"/>
  <c r="AE8" i="58"/>
  <c r="AE7" i="58"/>
  <c r="AE6" i="58"/>
  <c r="AI134" i="57"/>
  <c r="AI133" i="57"/>
  <c r="AI132" i="57"/>
  <c r="AI131" i="57"/>
  <c r="AI130" i="57"/>
  <c r="AI129" i="57"/>
  <c r="AI128" i="57"/>
  <c r="AI127" i="57"/>
  <c r="AI126" i="57"/>
  <c r="AI125" i="57"/>
  <c r="AI124" i="57"/>
  <c r="AI123" i="57"/>
  <c r="AI122" i="57"/>
  <c r="AI121" i="57"/>
  <c r="AI120" i="57"/>
  <c r="AI119" i="57"/>
  <c r="AI118" i="57"/>
  <c r="P118" i="57"/>
  <c r="AI117" i="57"/>
  <c r="AI116" i="57"/>
  <c r="AD116" i="57"/>
  <c r="AI115" i="57"/>
  <c r="AD115" i="57"/>
  <c r="AI114" i="57"/>
  <c r="AD114" i="57"/>
  <c r="AI113" i="57"/>
  <c r="AD113" i="57"/>
  <c r="AI112" i="57"/>
  <c r="AD112" i="57"/>
  <c r="U112" i="57"/>
  <c r="P112" i="57"/>
  <c r="AC111" i="57"/>
  <c r="U111" i="57"/>
  <c r="P111" i="57"/>
  <c r="AI110" i="57"/>
  <c r="AI109" i="57"/>
  <c r="AI108" i="57"/>
  <c r="AI107" i="57"/>
  <c r="AH105" i="57"/>
  <c r="AC105" i="57"/>
  <c r="AH104" i="57"/>
  <c r="AI104" i="57" s="1"/>
  <c r="AH103" i="57"/>
  <c r="AC103" i="57"/>
  <c r="AH102" i="57"/>
  <c r="AI102" i="57" s="1"/>
  <c r="AI101" i="57"/>
  <c r="AI100" i="57"/>
  <c r="AH99" i="57"/>
  <c r="AI99" i="57" s="1"/>
  <c r="AH98" i="57"/>
  <c r="AI98" i="57" s="1"/>
  <c r="AI97" i="57"/>
  <c r="AI96" i="57"/>
  <c r="AI95" i="57"/>
  <c r="AI94" i="57"/>
  <c r="AH93" i="57"/>
  <c r="AI93" i="57" s="1"/>
  <c r="AI92" i="57"/>
  <c r="AI91" i="57"/>
  <c r="AI90" i="57"/>
  <c r="AI89" i="57"/>
  <c r="P89" i="57"/>
  <c r="P84" i="57"/>
  <c r="AI88" i="57"/>
  <c r="AI87" i="57"/>
  <c r="AI86" i="57"/>
  <c r="AI85" i="57"/>
  <c r="AI84" i="57"/>
  <c r="U84" i="57"/>
  <c r="AI83" i="57"/>
  <c r="AD83" i="57"/>
  <c r="AI82" i="57"/>
  <c r="AD82" i="57"/>
  <c r="AI81" i="57"/>
  <c r="AD81" i="57"/>
  <c r="AI80" i="57"/>
  <c r="AD80" i="57"/>
  <c r="AI79" i="57"/>
  <c r="AD79" i="57"/>
  <c r="AI78" i="57"/>
  <c r="AD78" i="57"/>
  <c r="AI77" i="57"/>
  <c r="AI76" i="57"/>
  <c r="AD76" i="57"/>
  <c r="AI75" i="57"/>
  <c r="AD75" i="57"/>
  <c r="AI74" i="57"/>
  <c r="AD74" i="57"/>
  <c r="AI73" i="57"/>
  <c r="AI72" i="57"/>
  <c r="AD72" i="57"/>
  <c r="AI71" i="57"/>
  <c r="AD71" i="57"/>
  <c r="AI70" i="57"/>
  <c r="AD70" i="57"/>
  <c r="AI69" i="57"/>
  <c r="AD69" i="57"/>
  <c r="AI68" i="57"/>
  <c r="AD68" i="57"/>
  <c r="AI67" i="57"/>
  <c r="AD67" i="57"/>
  <c r="T67" i="57"/>
  <c r="U67" i="57" s="1"/>
  <c r="AI65" i="57"/>
  <c r="AI64" i="57"/>
  <c r="AD64" i="57"/>
  <c r="AI63" i="57"/>
  <c r="AD63" i="57"/>
  <c r="AI62" i="57"/>
  <c r="AD62" i="57"/>
  <c r="AI61" i="57"/>
  <c r="AD61" i="57"/>
  <c r="AI60" i="57"/>
  <c r="AD60" i="57"/>
  <c r="AI59" i="57"/>
  <c r="AD59" i="57"/>
  <c r="AI58" i="57"/>
  <c r="AD58" i="57"/>
  <c r="T58" i="57"/>
  <c r="U58" i="57" s="1"/>
  <c r="AI57" i="57"/>
  <c r="AD57" i="57"/>
  <c r="AI56" i="57"/>
  <c r="AD56" i="57"/>
  <c r="AI55" i="57"/>
  <c r="AD55" i="57"/>
  <c r="AI54" i="57"/>
  <c r="AD54" i="57"/>
  <c r="AI53" i="57"/>
  <c r="AD53" i="57"/>
  <c r="AI52" i="57"/>
  <c r="AD52" i="57"/>
  <c r="AI51" i="57"/>
  <c r="AD51" i="57"/>
  <c r="AI50" i="57"/>
  <c r="AD50" i="57"/>
  <c r="T50" i="57"/>
  <c r="O50" i="57"/>
  <c r="AI49" i="57"/>
  <c r="AD49" i="57"/>
  <c r="AI48" i="57"/>
  <c r="AD48" i="57"/>
  <c r="AI47" i="57"/>
  <c r="AD47" i="57"/>
  <c r="AI46" i="57"/>
  <c r="AD46" i="57"/>
  <c r="T46" i="57"/>
  <c r="U46" i="57" s="1"/>
  <c r="AI45" i="57"/>
  <c r="AD45" i="57"/>
  <c r="AI44" i="57"/>
  <c r="AD44" i="57"/>
  <c r="AI43" i="57"/>
  <c r="AD43" i="57"/>
  <c r="AI42" i="57"/>
  <c r="AD42" i="57"/>
  <c r="AI41" i="57"/>
  <c r="AI40" i="57"/>
  <c r="AD40" i="57"/>
  <c r="AI39" i="57"/>
  <c r="AD39" i="57"/>
  <c r="AI38" i="57"/>
  <c r="AD38" i="57"/>
  <c r="AI37" i="57"/>
  <c r="AD37" i="57"/>
  <c r="AI36" i="57"/>
  <c r="T36" i="57"/>
  <c r="U36" i="57" s="1"/>
  <c r="AH35" i="57"/>
  <c r="AI35" i="57" s="1"/>
  <c r="AD35" i="57"/>
  <c r="AH34" i="57"/>
  <c r="AI34" i="57" s="1"/>
  <c r="AD34" i="57"/>
  <c r="AI33" i="57"/>
  <c r="AD33" i="57"/>
  <c r="AI32" i="57"/>
  <c r="AD32" i="57"/>
  <c r="AI31" i="57"/>
  <c r="AD31" i="57"/>
  <c r="AI30" i="57"/>
  <c r="AD30" i="57"/>
  <c r="AI29" i="57"/>
  <c r="AD29" i="57"/>
  <c r="T29" i="57"/>
  <c r="U29" i="57" s="1"/>
  <c r="AI28" i="57"/>
  <c r="AH27" i="57"/>
  <c r="AI27" i="57" s="1"/>
  <c r="AI26" i="57"/>
  <c r="AI25" i="57"/>
  <c r="AI24" i="57"/>
  <c r="AI23" i="57"/>
  <c r="AC22" i="57"/>
  <c r="AI22" i="57" s="1"/>
  <c r="AI21" i="57"/>
  <c r="AI20" i="57"/>
  <c r="AI19" i="57"/>
  <c r="AI18" i="57"/>
  <c r="AI17" i="57"/>
  <c r="AI16" i="57"/>
  <c r="AI15" i="57"/>
  <c r="AI14" i="57"/>
  <c r="AI13" i="57"/>
  <c r="AI12" i="57"/>
  <c r="AI11" i="57"/>
  <c r="AI10" i="57"/>
  <c r="AI9" i="57"/>
  <c r="AI8" i="57"/>
  <c r="AH7" i="57"/>
  <c r="AI7" i="57" s="1"/>
  <c r="AI6" i="57"/>
  <c r="U6" i="57"/>
  <c r="AI103" i="57" l="1"/>
  <c r="AE35" i="58"/>
  <c r="Z69" i="58"/>
  <c r="AE77" i="58"/>
  <c r="AE83" i="58"/>
  <c r="Z83" i="58"/>
  <c r="Z84" i="58"/>
  <c r="Z75" i="58"/>
  <c r="AE81" i="58"/>
  <c r="AE76" i="58"/>
  <c r="U50" i="57"/>
  <c r="P67" i="57"/>
  <c r="AI105" i="57"/>
  <c r="P46" i="57"/>
  <c r="P50" i="57"/>
  <c r="AD111" i="57"/>
  <c r="AI111" i="57"/>
  <c r="AT8" i="59"/>
  <c r="BI8" i="59" s="1"/>
  <c r="BJ8" i="59" s="1"/>
  <c r="BE8" i="59" s="1"/>
  <c r="BJ7" i="59"/>
  <c r="BG7" i="59" s="1"/>
  <c r="AT6" i="59"/>
  <c r="BI6" i="59" s="1"/>
  <c r="BJ6" i="59" s="1"/>
  <c r="BH6" i="59" s="1"/>
  <c r="AE73" i="58"/>
  <c r="Z73" i="58"/>
  <c r="Z80" i="58"/>
  <c r="AE85" i="58"/>
  <c r="P29" i="57"/>
  <c r="P36" i="57"/>
  <c r="P58" i="57"/>
  <c r="Q46" i="57"/>
  <c r="R46" i="57" s="1"/>
  <c r="Q112" i="57" l="1"/>
  <c r="R112" i="57" s="1"/>
  <c r="Q118" i="57"/>
  <c r="R118" i="57" s="1"/>
  <c r="Q58" i="57"/>
  <c r="R58" i="57" s="1"/>
  <c r="Q111" i="57"/>
  <c r="R111" i="57" s="1"/>
  <c r="Q89" i="57"/>
  <c r="R89" i="57" s="1"/>
  <c r="Q29" i="57"/>
  <c r="R29" i="57" s="1"/>
  <c r="Q50" i="57"/>
  <c r="R50" i="57" s="1"/>
  <c r="Q84" i="57"/>
  <c r="R84" i="57" s="1"/>
  <c r="Q67" i="57"/>
  <c r="R67" i="57" s="1"/>
  <c r="Q36" i="57"/>
  <c r="R36" i="57" s="1"/>
  <c r="AE10" i="56" l="1"/>
  <c r="AE9" i="56"/>
  <c r="AE8" i="56"/>
  <c r="AE7" i="56"/>
  <c r="AE6" i="56"/>
</calcChain>
</file>

<file path=xl/sharedStrings.xml><?xml version="1.0" encoding="utf-8"?>
<sst xmlns="http://schemas.openxmlformats.org/spreadsheetml/2006/main" count="6203" uniqueCount="1245">
  <si>
    <t>ODS</t>
  </si>
  <si>
    <t>Dimensión de mediano plazo (PND 2018-2022)</t>
  </si>
  <si>
    <t>Dimensión de corto plazo 2019</t>
  </si>
  <si>
    <t>Dimensión Presupuestal</t>
  </si>
  <si>
    <t>Consecutivo</t>
  </si>
  <si>
    <t>Subdirección</t>
  </si>
  <si>
    <t>Objetivo del SIG</t>
  </si>
  <si>
    <t>Meta Objetivos de Desarrollo Sostenible- ODS</t>
  </si>
  <si>
    <t>Objetivo estratégico PND 2018-2022</t>
  </si>
  <si>
    <t>Indicador de Resultado PND 2018-2022</t>
  </si>
  <si>
    <t>Responde a:</t>
  </si>
  <si>
    <t>Meta PND 2018-2022</t>
  </si>
  <si>
    <t>Línea base 2018</t>
  </si>
  <si>
    <t>meta 2019</t>
  </si>
  <si>
    <t xml:space="preserve">Avance cuantitativo </t>
  </si>
  <si>
    <t xml:space="preserve">Avance descriptivo </t>
  </si>
  <si>
    <t>Reporte Validado</t>
  </si>
  <si>
    <t>Observaciones</t>
  </si>
  <si>
    <t xml:space="preserve">Estrategia </t>
  </si>
  <si>
    <t>Focalización</t>
  </si>
  <si>
    <t>Medio de Verificación</t>
  </si>
  <si>
    <t>Proyecto de Inversión 2019</t>
  </si>
  <si>
    <t>Tipo de gasto</t>
  </si>
  <si>
    <t>Cta. Prog.</t>
  </si>
  <si>
    <t>ObjG Proy.</t>
  </si>
  <si>
    <t>Ord SubP. Gasto</t>
  </si>
  <si>
    <t>Actividad Proyecto de Inversión</t>
  </si>
  <si>
    <t>Producto proyecto de inversión</t>
  </si>
  <si>
    <t>Código producto proyecto de inversión</t>
  </si>
  <si>
    <t>Registro Presupuestal</t>
  </si>
  <si>
    <t>Concepto de gasto</t>
  </si>
  <si>
    <t>Valor unitario</t>
  </si>
  <si>
    <t>cantidad (meses ó unidades)</t>
  </si>
  <si>
    <t>Rubro presupuestal</t>
  </si>
  <si>
    <t>Descripción del uso pesupuestal</t>
  </si>
  <si>
    <t>Uso presupuestal</t>
  </si>
  <si>
    <t>VPBM</t>
  </si>
  <si>
    <t>_Dirección_de_Calidad_para_la_Educación_PBM</t>
  </si>
  <si>
    <t xml:space="preserve">Dirección de Calidad EPBM </t>
  </si>
  <si>
    <t xml:space="preserve">Direccionamiento estratégico y planeación </t>
  </si>
  <si>
    <t>2. Fortalecer la prestación de los servicios orientados al mejoramiento de la cobertura, calidad, eficiencia y pertinencia de la educación</t>
  </si>
  <si>
    <t>4.1. De aquí a 2030, asegurar que todas las niñas y todos los niños terminen la enseñanza primaria y secundaria, que ha de ser gratuita, equitativa y de calidad y producir resultados de aprendizaje pertinentes y efectivos.</t>
  </si>
  <si>
    <t>Todos por una educación de calidad</t>
  </si>
  <si>
    <t>INTERNO</t>
  </si>
  <si>
    <t>Programa Todos a Aprender</t>
  </si>
  <si>
    <t>Porcentaje de implementación de la ruta de formación y acompañamiento a docentes para la transformación de sus prácticas de aula con énfasis en los grados transición a 6</t>
  </si>
  <si>
    <t>Metas PND</t>
  </si>
  <si>
    <t>Guía de acompañamiento
Reporte de implementación de actividades de acompañamiento</t>
  </si>
  <si>
    <t>C</t>
  </si>
  <si>
    <t>0700</t>
  </si>
  <si>
    <t>Servicio de asistencia técnica en educación inicial, preescolar, básica y media</t>
  </si>
  <si>
    <t>Listado de maestras de preescolar que reciben formación y acompañamiento situado</t>
  </si>
  <si>
    <t>-</t>
  </si>
  <si>
    <t>Porcentaje de implementación de la ruta de Formación y acompañamiento a docentes para la transformación de sus prácticas de aula con énfasis en el ciclo complementario de ENS</t>
  </si>
  <si>
    <t>Guía de acompañamiento
Reporte de implementación de actividades de acompañamiento con énfasis en el ciclo complementario de ENS</t>
  </si>
  <si>
    <t>Número de Educadores en procesos de formación</t>
  </si>
  <si>
    <t>Contratista</t>
  </si>
  <si>
    <t>Metas PND
 Conpes 3739 y 3799</t>
  </si>
  <si>
    <t>Proyecto de Inversión
Plan Nacional de Desarrollo
Programas de la Direección
PTA</t>
  </si>
  <si>
    <t>Actas de entrega de material (libros de texto).
Listado de colegios con textos entregados</t>
  </si>
  <si>
    <t>Subdirección de Fomento de Competencias</t>
  </si>
  <si>
    <t>Brindar una educación con Calidad y fomentar la permanencia en la Educación Inicial, preescolar, básica y media</t>
  </si>
  <si>
    <t>Porcentaje de estudiantes oficiales con jornada única</t>
  </si>
  <si>
    <t>PND</t>
  </si>
  <si>
    <t>Jornada Única</t>
  </si>
  <si>
    <t>Plan Nacional de Desarrollo
Proyecto de Inversión</t>
  </si>
  <si>
    <t>Secretarías de Educación certificadas del país</t>
  </si>
  <si>
    <t xml:space="preserve">Un Documento orientador </t>
  </si>
  <si>
    <t xml:space="preserve">Alcance nacional </t>
  </si>
  <si>
    <t>Documento técnico con el diseño de la estrategia de acompañamiento pedagógico a EE desde una perspectiva integral y orientaciones para la implementación.</t>
  </si>
  <si>
    <t>Proyecto de Inversión
Plan Nacional de Desarrollo
Programas de la Direección
EE con Jornada única</t>
  </si>
  <si>
    <t>Sedes educativas focalizadas en el marco del programa Jornada Única</t>
  </si>
  <si>
    <t>Comités semanales de seguimiento, Informes de gestión, recepción, verificación, validación y aprobación de actas de entrega de material (libros de texto).</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</si>
  <si>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</si>
  <si>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 xml:space="preserve">Bilingüismo
</t>
  </si>
  <si>
    <t>Número de docentes formados en actualización pedagógica o metodológica o uso nuevas tecnologías en inglés</t>
  </si>
  <si>
    <t>PNLE</t>
  </si>
  <si>
    <t xml:space="preserve">Plan Nacional de Desarrollo
</t>
  </si>
  <si>
    <t>Lista de asistencia a talleres y encuentros de formación</t>
  </si>
  <si>
    <t>Establecimientos educativos oficiales del país en la zonas rurales y enfocado en primera infancia</t>
  </si>
  <si>
    <t>Actas de entrega</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</si>
  <si>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</si>
  <si>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</si>
  <si>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 xml:space="preserve">Programas Transversales </t>
  </si>
  <si>
    <t>Ley  1620 de 2013</t>
  </si>
  <si>
    <t>Secretarías de educación certificadas.</t>
  </si>
  <si>
    <t xml:space="preserve">Plan territorial de convivencia  escolar. 
Actas de comités territoriales por ETC </t>
  </si>
  <si>
    <t xml:space="preserve">Ley  1620 de 2013 y otras relacionadas con prevención particularmente de violencias </t>
  </si>
  <si>
    <t>Listados de asistencias de personas de la comunidad educativa de lo EE focalizados</t>
  </si>
  <si>
    <t>Ley General de Educación 
Ley 1404 de 2010</t>
  </si>
  <si>
    <t>Establecimientos educativos focalizados que no tengan PTA  con ruralidad dispersa y en entidades territoriales con altos índices de embarazo en adolescencia y consumo de SPA</t>
  </si>
  <si>
    <t xml:space="preserve">Proyectos formulados por los EE. Actas y listas de asistencia directivos docentes y familias </t>
  </si>
  <si>
    <t xml:space="preserve">ODS 4.7 Normatividad Vigente </t>
  </si>
  <si>
    <t>EE focalizados con  PTA y   con ruralidad dispersa y en entidades territoriales con altos índices de embarazo en adolescencia y consumo de SPA Estudiantes grados 5°, 9° y 11°</t>
  </si>
  <si>
    <t xml:space="preserve">Informe de evaluación recopilado por EE focalizado .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</si>
  <si>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</si>
  <si>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los porcentajes de establecimientos no oficiales y oficiales en niveles A+, A y B, en pruebas Saber 11</t>
  </si>
  <si>
    <t>Gestión Institucional</t>
  </si>
  <si>
    <t>Número de proyectos comunitarios propios, etnoeducativos, interculturales apoyados tecnica y financieramente en el marco de la ruta de formulación, diseño e implementación de PEC</t>
  </si>
  <si>
    <t>Ley General de Ediucacíom Titulo III Capítulo III
Ley 21 de 1991
Decreto 804 de 1995 recopilado en el Decreto 1075 de 2015
Proceso de construcción del Sistema Educativo Indígena Propio SEIP</t>
  </si>
  <si>
    <t xml:space="preserve">Todo el país </t>
  </si>
  <si>
    <t xml:space="preserve">Contratos y convenios realizados
Productos entregados de los convenios y contratos realizados 
</t>
  </si>
  <si>
    <t>Número Secretarías de Educación capacitadas y acompañadas en la implementación del sistema de gestión de la calidad educativa (SIGCE)</t>
  </si>
  <si>
    <t xml:space="preserve">Procesos y procedimientos secretaría de educación </t>
  </si>
  <si>
    <t>SE con más bajos resultados en pruebas SABER/ISCE
25 SE con Sigce
35 SE Con gestión Institucional y educativa</t>
  </si>
  <si>
    <t>Protocolos de capacitación y asistencia técnica, listas de asistencias y actas.</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</si>
  <si>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</si>
  <si>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</si>
  <si>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Documento de política construido y discutido</t>
  </si>
  <si>
    <t xml:space="preserve">Formación docente </t>
  </si>
  <si>
    <t xml:space="preserve">Ley 1075 de 2015  (Que incorpora el Decreto 709 de 1996, sobre formación de docentes)
Directiva Ministerial No. 65 de 2015 </t>
  </si>
  <si>
    <t>Secretarías de Educación</t>
  </si>
  <si>
    <t>Listas de asistencia</t>
  </si>
  <si>
    <t>Número de directivos docentes y orientadores formados en liderazgo</t>
  </si>
  <si>
    <t>Recomendaciones de la OCDE y UNESCO para el Desarrollo Profesional Docente (DPD)</t>
  </si>
  <si>
    <t>Establecimientos educativos Rurales
Establecmientos JU</t>
  </si>
  <si>
    <t>Lista de directivos y orientadores</t>
  </si>
  <si>
    <t>Número de educadores participando en cursos para el ascenso y reubicación en el marco de la ECDF</t>
  </si>
  <si>
    <t>Punto 10 del acuerdo MEN - Fecode (junio de 2017)
Dirigido a la segunda cohorte 2016 - 2017</t>
  </si>
  <si>
    <t>Lista de educadores.</t>
  </si>
  <si>
    <t xml:space="preserve">Número de créditos educativos adjudicados en programas de formación posgradual </t>
  </si>
  <si>
    <t>Proyecto de inversión 
Plan Nacional de Desarrollo</t>
  </si>
  <si>
    <t>Docentes rurales.
Primera Infancia .
Directivos Docentes.</t>
  </si>
  <si>
    <t>Base de datos de educadores beneficiados</t>
  </si>
  <si>
    <t>Número de ENS participando en procesos de fortalecimiento.</t>
  </si>
  <si>
    <t>Marco normativo para el fortalecimiento de las ENS (2018).
Recomendaciones para el fortalecimiento de la gobernanza de las Ens (OCDE, 2018)</t>
  </si>
  <si>
    <t>Normales superiores del país</t>
  </si>
  <si>
    <t>Lista de ENS. PPT. Documento base.</t>
  </si>
  <si>
    <t xml:space="preserve">Apuesta por una educación Media con Calidad y pertinencia para los jóvenes Colombianos </t>
  </si>
  <si>
    <t>Estudiantes de educación media con doble titulación (T)</t>
  </si>
  <si>
    <t>Media</t>
  </si>
  <si>
    <t>Lineamientos de calidad programa de doble titulación</t>
  </si>
  <si>
    <t xml:space="preserve">Política para fomentar la doble titulación 
Agenda de competitividad </t>
  </si>
  <si>
    <t>Documento de Lineamientos para la formación técnica en Media  SENA-MEN, Actas de reunión mesas técnicas con SENA y listados de asistencia.</t>
  </si>
  <si>
    <t>Secretarias de Educación que reciben asistencia tecnica para el fortalecimiento de sus procesos de Orientación Socio-ocupacional</t>
  </si>
  <si>
    <t xml:space="preserve">Secretarias focalizadas </t>
  </si>
  <si>
    <t>Base de datos Secretarias acompañadas, actas de reunión y listado de asistencia, Metodología de acompañamiento.</t>
  </si>
  <si>
    <t>Plan Nacional de Desarrollo</t>
  </si>
  <si>
    <t>Secretarias focalizadas por resultados Saber 11</t>
  </si>
  <si>
    <t>Bases de datos colegios focalizados, listados estudiantes atendidos.</t>
  </si>
  <si>
    <t>Base datos,  Documento del programa de acompañamiento</t>
  </si>
  <si>
    <t>Documento Modelo de Ecosistema, actas de reunión interinctitucionales y listados de asistencia.</t>
  </si>
  <si>
    <t>Mapa de fuentes y completitud de  información, Documento técnico casos de uso y prototipo del sistema.</t>
  </si>
  <si>
    <t>Subdirección de Referentes de calidad Educativa</t>
  </si>
  <si>
    <t>Evaluación</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</si>
  <si>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</si>
  <si>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</si>
  <si>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</si>
  <si>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t>
  </si>
  <si>
    <t xml:space="preserve">Pruebas Saber 3º, 5º y 9º reestructuradas  </t>
  </si>
  <si>
    <t xml:space="preserve">PND
</t>
  </si>
  <si>
    <t xml:space="preserve">Estudiantes de los grados 3o, 5o y 9o </t>
  </si>
  <si>
    <t>Informe y actas</t>
  </si>
  <si>
    <t>Más y mejor Educación rural</t>
  </si>
  <si>
    <t>Porcentaje de colegios oficiales rurales en las categorías A+ y A de la Prueba Saber 11 </t>
  </si>
  <si>
    <t>Proyecto de inversión
PND
PDE
Decreto Ley 1278 de 2002</t>
  </si>
  <si>
    <t>Base de datos de los estudiantes participantes dela estrategia de seguimiento al aprendizaje.        Informe de gestión.</t>
  </si>
  <si>
    <t xml:space="preserve">Coordinación Referentes  </t>
  </si>
  <si>
    <t>Plan Nacional de Desarrollo
OCDE
Ley 1741 de 2014, Ley 1874 de 2017, Ley 1834 de 2017, Ley 1916 de 2018, Ley 1864 de 2017, Ley 1170 de 2007
Ley 115/94 y Dec. 3011</t>
  </si>
  <si>
    <t>96 SEC</t>
  </si>
  <si>
    <t>Documento con el diagnóstico y fundamentación de Modelos Educativos Flexibles étnicos (Guajira y Rrom)</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</si>
  <si>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</si>
  <si>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</si>
  <si>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</si>
  <si>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Artículo 102 de la Ley 115</t>
  </si>
  <si>
    <t>Programa para el Desarrollo de Competencias Básicas</t>
  </si>
  <si>
    <t>Foro Educativo Nacional desarrollado</t>
  </si>
  <si>
    <t>Ley 715 de 2001</t>
  </si>
  <si>
    <t>Comunidad Educativa del país</t>
  </si>
  <si>
    <t xml:space="preserve">Documento orientador del FEN2019, Agenda, lista de asistencias Foro Educativo Nacional </t>
  </si>
  <si>
    <t>Convalidaciones</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</si>
  <si>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</si>
  <si>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</si>
  <si>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</si>
  <si>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</si>
  <si>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Colegios privados</t>
  </si>
  <si>
    <t>Porcentaje en el avance de implementación de la nueva aplicación EVI</t>
  </si>
  <si>
    <t>Plan Nacional de Desarrollo
Ley 715 de 2001
Decreto 1075 de 2015</t>
  </si>
  <si>
    <t>Nivel Nacional</t>
  </si>
  <si>
    <t>Plan Nacional de Desarrollo
Paro civico Chocó</t>
  </si>
  <si>
    <t>Listados de directivos docentes participando de la estrategia.
Listados de Establcemientos educativos beneficiados con la estrategia.</t>
  </si>
  <si>
    <t>Número de asistencias técnicas a establecimientos educativos privados sobre temas de Calidad Educativa.</t>
  </si>
  <si>
    <t>Informes de comisiones y listas de asistencia</t>
  </si>
  <si>
    <t>Resolución de tarifas para colegios privados 2020 y actualización de Guía 4.</t>
  </si>
  <si>
    <t>Emisión de resolución de tarifas para colegios privados 2020 y actualización de Guía 4.</t>
  </si>
  <si>
    <t>Porcentaje  de experiencias pedagógicas  de establecimientos educativos privados socializadas a nivel nacional</t>
  </si>
  <si>
    <t>30 Experiencias pedagógicas de colegios privados visibilizadas en medios virtuales del Ministerio de Educación.</t>
  </si>
  <si>
    <t>Secretarías de Educación acompañadas en la implementación de estrategias de Calidad</t>
  </si>
  <si>
    <t>Proyecto de Inversión
Ley 715 de 2001</t>
  </si>
  <si>
    <t>Actas de trabajo en la secretaría de educación
Listados de asistencias</t>
  </si>
  <si>
    <t>NO</t>
  </si>
  <si>
    <t>SI</t>
  </si>
  <si>
    <t>Dimensión Programática</t>
  </si>
  <si>
    <t>Despacho</t>
  </si>
  <si>
    <t>Dirección/Oficina Asesora/Subdirección</t>
  </si>
  <si>
    <t>Dimensión MIPG</t>
  </si>
  <si>
    <t>Meta Acumulada 2019</t>
  </si>
  <si>
    <t>Programa Meta</t>
  </si>
  <si>
    <t>Mes</t>
  </si>
  <si>
    <t>% de avance</t>
  </si>
  <si>
    <t xml:space="preserve">Indicador de gestión  y producto </t>
  </si>
  <si>
    <t>Número de Plan de Compras</t>
  </si>
  <si>
    <t xml:space="preserve">Descripción de la necesidad </t>
  </si>
  <si>
    <t xml:space="preserve">Valor Total </t>
  </si>
  <si>
    <t>Valor total 2</t>
  </si>
  <si>
    <t>Educadores que hacen parte de los programas de formación  (contínua y postgradual)</t>
  </si>
  <si>
    <t>Establecimientos educativos acompañados en el Programa Todos a Aprender</t>
  </si>
  <si>
    <t>Número de  Maestras de preescolar que reciben formación y acompañamiento situado a través del Programa Todos a Aprender </t>
  </si>
  <si>
    <t>Docentes de transición en sedes acompañadas en el Programa Todos a Aprender</t>
  </si>
  <si>
    <t>Escuelas Normales Superiores</t>
  </si>
  <si>
    <t>Docentes y directivos docentes en establecimientos educativos acompañados en el Programa Todos a Aprender</t>
  </si>
  <si>
    <t>Listado de educadores que reciben formación y acompañamiento situado</t>
  </si>
  <si>
    <t>Número de Establecientos Educativos de bajo desempeño  acompañados por el Programa Todos a Aprender</t>
  </si>
  <si>
    <t>Establecimientos educativos acompañados en el Programa Todos a Aprender en los grados transición a sexto.</t>
  </si>
  <si>
    <t>Listado de Establecimientos que reciben acompañamiento en los grados transición a sexto</t>
  </si>
  <si>
    <t>Número de textos entregados en PTA en zona Rural</t>
  </si>
  <si>
    <t>Sedes educativas rurales focalizadas en el marco del programaTodo a Aprender</t>
  </si>
  <si>
    <t>Número de textos entregados en PTA zona Urbana</t>
  </si>
  <si>
    <t xml:space="preserve">Documento orientaciones para la implementación integral de la jornada única en secretarías de educación y establecimientos educativos. </t>
  </si>
  <si>
    <t>Documento tecnico para la estrategia de acompañamiento integral para EE en Jornada Única, con metodologías y herramientas pedagógicas desde una perspectiva integral.</t>
  </si>
  <si>
    <t xml:space="preserve">Número de Secretarias de educación certificadas acompañadas con la estrategia de acompañamiento integral de Jornada Única </t>
  </si>
  <si>
    <t>Actas, informes de acompañamiento, listados de asistencias.</t>
  </si>
  <si>
    <t>Número de textos entregados en jornada única de la zona rural</t>
  </si>
  <si>
    <t>Población Rural</t>
  </si>
  <si>
    <t>Actas de entrega e informe de gestión</t>
  </si>
  <si>
    <t>Porcentaje de colegios oficiales en las categorías A+ y A de la Prueba Saber 11 </t>
  </si>
  <si>
    <t>Número de textos entregados en jornada única de la zona urbana</t>
  </si>
  <si>
    <t xml:space="preserve">Docentes rurales.
</t>
  </si>
  <si>
    <t>Listado de Docentes formados,
Reportes de seguimiento y Actas de reuniòn</t>
  </si>
  <si>
    <t xml:space="preserve">Número de textos entregados a la estrategia Bilinguismo a la zona rural </t>
  </si>
  <si>
    <t>Proyecto de Inversión
Plan Nacional de Desarrollo
EE con Jornada única</t>
  </si>
  <si>
    <t>Sedes  educativas rurales focalizadas en el marco del programa Bilingüismo</t>
  </si>
  <si>
    <t>Número de textos entregados a la estrategia Bilinguismo a la zona Urbana</t>
  </si>
  <si>
    <t>Sedes  educativas oficiales focalizadas en el marco del programa Bilingüismo</t>
  </si>
  <si>
    <t>Número de Mediadores acompañados pedagógicamente para fortalecer procesos de lectura, escritura y oralidad.</t>
  </si>
  <si>
    <t>Docentes de los establecimientos educativos focalizados en la estrategia vive tu biblioteca escolar</t>
  </si>
  <si>
    <t>Número de sedes educativos con colecciones bibliográficas entregadas para fortalecer procesos de lectura, escritura y oralidad.</t>
  </si>
  <si>
    <t xml:space="preserve">Número de entidades territoriales certificadas en educación que implementan sus planes de acción de convivencia escolar territorial </t>
  </si>
  <si>
    <t>Número de personas de la comunidad educativa que participan en entornos escolares para la convivencia</t>
  </si>
  <si>
    <t>EE focalizados que no tengan PTA  con ruralidad dispersa y en entidades territoriales con altos índices de embarazo en adolescencia y consumo de SPA</t>
  </si>
  <si>
    <t xml:space="preserve">Número de Establecimientos educativos que implementan alianzas familia - colegio y fortalecen las escuelas familia </t>
  </si>
  <si>
    <t xml:space="preserve">Porcentaje de estudiantes que fortalecen competencias socioemocionales y ciudadanas a través de la estrategia  de formación , acompañamiento y evaluación. </t>
  </si>
  <si>
    <t>Número de SE participando en procesos de análisis de Planes Territoriales de Formación Docente</t>
  </si>
  <si>
    <t>Estudiantes de Media que participen en la estrategia para el fortalecimiento de competencias básicas y socioemocionales.</t>
  </si>
  <si>
    <t>Número de Establecimientos educativos acompañados en el marco de la estrategia de Innovación y Pertinencia de la Educación Media Rural</t>
  </si>
  <si>
    <t>Un Plan para la implementación de ecosistemas de innovación en Educación Media</t>
  </si>
  <si>
    <t xml:space="preserve">Porcentaje de avance en el Diseño  del  Sistema de Seguimiento a Egresados de la Educación Media </t>
  </si>
  <si>
    <t>Número de niños de establecimientos rurales participando en estrategias de seguimiento al aprendizaje</t>
  </si>
  <si>
    <t>Estudiantes de los grados de 3º, 5º, 7º, 9º, 11º de los establecimientos  educativos oficiales rurales del país.</t>
  </si>
  <si>
    <t>Número de niños de establecimientos Urbanos  participando en estrategias de seguimiento al aprendizaje</t>
  </si>
  <si>
    <t>Estudiantes de los grados de 3º, 5º, 7º, 9º, 11º de los establecimientos  educativos oficiales urbanos del país.</t>
  </si>
  <si>
    <t>Número de lineamientos curriculares u orientaciones  diseñados</t>
  </si>
  <si>
    <t xml:space="preserve">Documentos diseñados </t>
  </si>
  <si>
    <t>Número de Modelos Educativos flexibles Diseñados</t>
  </si>
  <si>
    <t>Ley 1388/2010, ley 1392/2010, ley 1616/2013, Decreto 1470/2013,  Conpes Guajira, Rroom</t>
  </si>
  <si>
    <t>No de asistencias técnicas efectuadas a las ETC para el desarrollo de la estrategia educativa dirigida a los estudiantes en condición de enfermedad.</t>
  </si>
  <si>
    <t>Porcentaje de revisión y actualización del Modelo Educativo Escuela Nueva</t>
  </si>
  <si>
    <t>Modelo educativo escuela nueva
PMI
PND</t>
  </si>
  <si>
    <t xml:space="preserve">Población rural </t>
  </si>
  <si>
    <t xml:space="preserve">Documento con concepto de calidad del Modelo Educativo Escuela Nueva.
Documento con ruta para la actualización del Modelo Educativo Escuela Nueva.
</t>
  </si>
  <si>
    <t xml:space="preserve">Documento con diagnóstico de la gestión de los recursos educativos en las  ETC y en el MEN
Documento con ruta para la construcción de la política en recursos educativos </t>
  </si>
  <si>
    <t>N/A</t>
  </si>
  <si>
    <t>Reportes de uso del aplicativo por parte de los colegios privados del país</t>
  </si>
  <si>
    <t>Número de establecimientos educativos beneficiados y acompañados con la estrategia Aulas Sin Fronteras</t>
  </si>
  <si>
    <t xml:space="preserve">Se adelantó la construcción del mapa de navegación que se deberá seguir durante el proceso de construcción de la PNRE y se identificaron las etapas principales de cada sección. Vale la pena resaltar que se requirieron 7  versiones del documento durante el proceso de construcción.  Asimismo, se discutieron las actividades, pasos, objetivos, responsables y productos de cada componente de la secuencia. El documento se socializó y validó en una mesa de trabajo con el equipo del MEN que hace parte del proceso de construcción.
Este proceso también se  organizó  e incorporó en un apartado del anexo técnico que se construyó para el acuerdo que se está estableciendo con Cerlalc  y que tendrá como fin la construcción de la política  Nacional de Lectura </t>
  </si>
  <si>
    <t>_Dirección_de_Cobertura_y_Equidad</t>
  </si>
  <si>
    <t>Subdirección de Permanencia</t>
  </si>
  <si>
    <t>Gestión con valores para Resultados</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</si>
  <si>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</si>
  <si>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Estudiantes beneficiarios del nuevo Programa de Alimentación Escolar</t>
  </si>
  <si>
    <t>Pacto por la equidad
Línea 2: Primero los niños: atención integral desde la infancia hasta la adolescencia
Línea 3: Educación de calidad para un futuro con oportunidades para todos</t>
  </si>
  <si>
    <t xml:space="preserve">Procentaje de avance en la Implementación del programa de alimentación escolar
</t>
  </si>
  <si>
    <t>96 Entidades Territoriales Certificadas</t>
  </si>
  <si>
    <t xml:space="preserve">SIMAT </t>
  </si>
  <si>
    <t>INVERSIÓN</t>
  </si>
  <si>
    <t>Porcentaje de avance en la implementación del plan estratégico de comunicaciones para la divulgación del Nuevo modelo PAE</t>
  </si>
  <si>
    <t xml:space="preserve">Implementación de la estructuración del Nuevo Programa de Alimentación Escolar </t>
  </si>
  <si>
    <t xml:space="preserve">estrategia de comunicación formulada y socializada </t>
  </si>
  <si>
    <t>Numero de  ETC con asistencia técnica y acompañamiento en los componentes de financiación, calidad, Transparencia, Cobertura y Gestión Territorial</t>
  </si>
  <si>
    <t>Plan de asistencia técnica ejecutado</t>
  </si>
  <si>
    <t>A-02-02-02-008-03-09-</t>
  </si>
  <si>
    <t>872A</t>
  </si>
  <si>
    <t>872B</t>
  </si>
  <si>
    <t>872C</t>
  </si>
  <si>
    <t>Porcentaje de avance en la implementación del programa de alimentación escolar</t>
  </si>
  <si>
    <t xml:space="preserve">Informe de actividades, y soportes de cuentas de cobro para desembolsos de pago </t>
  </si>
  <si>
    <t xml:space="preserve">Porcentaje de ejecución del plan de eventos del PAE </t>
  </si>
  <si>
    <t>Listados de asistencia, soportes fotograficos, comunicaciones de invitacion</t>
  </si>
  <si>
    <t xml:space="preserve">Porcentaje de avance en las fases de levantamiento de información y diseño del software para seguimiento y monitoreo a  la  implementación del PAE </t>
  </si>
  <si>
    <t>Cadena de Valor registrada en el Sistema de Seguimiento a los Proyectos de Inversion del DNP</t>
  </si>
  <si>
    <t xml:space="preserve">Entregables tecnicos trimestrales 
</t>
  </si>
  <si>
    <t>904A</t>
  </si>
  <si>
    <t>904B</t>
  </si>
  <si>
    <t>Porcentaje de visitas de acompañamiento para la verificación de los estandares de calidad en la implementación del programa en Instituciones Educativas.</t>
  </si>
  <si>
    <t>Modelo de fortalecimiento territorial estructurado</t>
  </si>
  <si>
    <t xml:space="preserve">Porcentaje de avance en el proceso de implementacion del modelo de inclusion social y productiva en zona rural del dpto de boyaca. </t>
  </si>
  <si>
    <t>Bicentenario</t>
  </si>
  <si>
    <t>1 ETC Boyaca</t>
  </si>
  <si>
    <t xml:space="preserve">Documentacion de informes </t>
  </si>
  <si>
    <t>Porcentaje de Avance de la ejecución tecnico financiera de seguimiento a los convenios y contratos suscritos en la vigencia 2019</t>
  </si>
  <si>
    <t>Informe de seguimiento e interventoria a los procesos</t>
  </si>
  <si>
    <t>Procentaje de avance en la formulación de la política de alimentación escolar</t>
  </si>
  <si>
    <t>Politica pública de Alimentación Escolar para el pais</t>
  </si>
  <si>
    <t xml:space="preserve">Porcentaje de avance en la implementación de la Ruta de Busqueda Activa para la desnutrición en el sistema educativo escolar. </t>
  </si>
  <si>
    <t>Ruta de Búsqueda activa de niños y niñas menores de 5 años con desnutrición aguda en el sistema educativo estructurada</t>
  </si>
  <si>
    <t xml:space="preserve">Numero de documentos de mecanismos de agregación de demanda, analisis y formulación de recomendaciones para la contratación. </t>
  </si>
  <si>
    <t xml:space="preserve"> Entidades Territoriales Certificadas</t>
  </si>
  <si>
    <t>Documento de ruta para las ETC para la construcción de acuerdos marco de precios del Programa de Alimentación Escolar</t>
  </si>
  <si>
    <t xml:space="preserve">Un documento diagnóstico territorial para el modelo  de inclusión social e innovación productiva </t>
  </si>
  <si>
    <t>Entidades Territoriales Certificadas</t>
  </si>
  <si>
    <t>Implementación de pilotos rurales de modelos de inclusión social e innovación productiva en el escenario escolar a través del PAE</t>
  </si>
  <si>
    <t>Un documento impreso y digital  con el análisis histórico de la alimentación escolar que contenga  la revisión secundaria y las narrativas locales de la alimentación escolar en la Ruta del Bicentenario.</t>
  </si>
  <si>
    <t xml:space="preserve">Estrategia de apropiación social del patrimonio alimentario del bicentenario en el Programa de Alimentación Escolar. </t>
  </si>
  <si>
    <t xml:space="preserve">Número de  actores cualificados en procesos de manipulación de alimentos. </t>
  </si>
  <si>
    <t xml:space="preserve">10000 manipuladores de alimentos cualificados </t>
  </si>
  <si>
    <t xml:space="preserve">certificados de manipulacion de alimentos </t>
  </si>
  <si>
    <t>Subdirección de Acceso</t>
  </si>
  <si>
    <t>_De_aquí_a_2030_asegurar_que_todas_las_niñas_y_todos_los_niños_terminen_la_enseñanza_primaria_y_secundaria_que_ha_de_ser_gratuita_equitativa_y_de_calidad_y_producir_resultados_de_aprendizaje_pertinentes_y_efectivos__</t>
  </si>
  <si>
    <t>Reducir la tasa de deserción en educación preescolar, básica y media del sector oficial.</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</si>
  <si>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</si>
  <si>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Documentos Normativos</t>
  </si>
  <si>
    <t>a. PND (En construcción)
b. Plan Marco de Implementación
c. Compromisos CONPES</t>
  </si>
  <si>
    <t>Poblacion existente y proyectada del sistema escolar oficial tanto en zona urbana como rural</t>
  </si>
  <si>
    <t>NO SON MEDIOS DE VERIFICACIÓN
a. Reportes de indicadores PND (En construcción)
b. Seguimiento matrices CONPES</t>
  </si>
  <si>
    <t>Documento de lineamientos técnicos en educación inicial, preescolar, básica y media expedidos</t>
  </si>
  <si>
    <t>Documento de politicas y lineamientos de infraestructura educativa rural</t>
  </si>
  <si>
    <t>Documentos de lineamientos técnicos de dotación de mobiliario escolar en educación inicial</t>
  </si>
  <si>
    <t>Sedes levantadas con Inventarios de Infraestructura Escolar (Metodología CIER)</t>
  </si>
  <si>
    <t xml:space="preserve">De acuerdo a directrices de las Directivas y la aprobación del Plan Nacional de Desarrollo Art 189, Paragrafo 3 será el Fondo de Financiamiento a la Infraestructura Educativa el encargado de realizar el levantamiento de la información de diagnóstico de la infraestructura educativa por lo anterior los 2.000 millones de pesos de este proceso se asignarán a dotación escolar dada la necesidad. </t>
  </si>
  <si>
    <t>Porcentaje de la metodología CIER asistida y con mantenimiento</t>
  </si>
  <si>
    <t>Sedes dotadas</t>
  </si>
  <si>
    <t>Se adjudicaron tres (3) ordenes de compra para la dotación de mobiliario escolar de 121 sedes por el Acuerdo Marco de Precios - Dotaciones escolares el 31 de Mayo. Se espera que las entregan se realicen entre Agosto y Octubre.</t>
  </si>
  <si>
    <t>Aulas terminadas y entregadas en  educación preescolar básica y media</t>
  </si>
  <si>
    <t>viáticos</t>
  </si>
  <si>
    <t>Sedes contratadas para mejoramiento, ampliadas y/o construidas</t>
  </si>
  <si>
    <t>Consultorías de las sedes educativas</t>
  </si>
  <si>
    <t>Diagnostico de las sedes educativas</t>
  </si>
  <si>
    <t>Informes y/o comites de seguimiento mensual apoyo a la Supervisión del Contrato 1380 de 2015</t>
  </si>
  <si>
    <t>9-0</t>
  </si>
  <si>
    <t>Número de beneficiarios atendidos con modelos educativos flexibles</t>
  </si>
  <si>
    <t xml:space="preserve">otro </t>
  </si>
  <si>
    <t xml:space="preserve">
Población Vulnerable</t>
  </si>
  <si>
    <t xml:space="preserve">contrato </t>
  </si>
  <si>
    <t>Número de beneficiarios atendidos con modelos educativos flexibles para la poblacion victima del conflicto armado</t>
  </si>
  <si>
    <t xml:space="preserve">proyecto de inversión </t>
  </si>
  <si>
    <t>Víctimas del Conflicto Armado</t>
  </si>
  <si>
    <t>Residencias escolares fortalecidas y cualificadas en el servicio educativo</t>
  </si>
  <si>
    <t>Número de sedes educativas apoyadas en la implementación de acciones para el fortalecimiento de la estrategia de residencia escolar</t>
  </si>
  <si>
    <t>Número de entidades territoriales con estrategias para la prevención de riesgos sociales en los entornos escolares implementadas</t>
  </si>
  <si>
    <t>Más y mejor educación en la Colombia Rural</t>
  </si>
  <si>
    <t>_De_aquí_a_2030_asegurar_que_todos_los_jóvenes_y_una_proporción_considerable_de_los_adultos_tanto_hombres_como_mujeres_estén_alfabetizados_y_tengan_nociones_elementales_de_aritmética_</t>
  </si>
  <si>
    <t>Reducir la tasa de analfabetismo en la población de 15 años y más</t>
  </si>
  <si>
    <t>Número de personas beneficiarias con modelos de alfabetización</t>
  </si>
  <si>
    <t>Víctimas del Conflicto Armado
Población Vulnerable</t>
  </si>
  <si>
    <t xml:space="preserve">informe matrícula </t>
  </si>
  <si>
    <t>Disminuir la Brecha de la cobertura neta entre zona rural y urbana en los niveles de preescolar, básica y media.</t>
  </si>
  <si>
    <t>7,5%</t>
  </si>
  <si>
    <t>9,01%</t>
  </si>
  <si>
    <t xml:space="preserve">Porcentaje de avance del documento base de la política integral de educación rural </t>
  </si>
  <si>
    <t>* Documento borrador con el componente análisis de la situación (30%) se cumple en el mes de junio de 2019.
* Documento borrador con el componente de planeación de la política (30%) se cumple en el mes de septiembre de 2019.
* Documento borrador con el elmentos base de la política integral de educación rural desde la perpectiva de las estrategias de permanencia (Subdirección de Permanencia) en educación básica y media (40%) se cumple en el mes de diciembre de 2019.</t>
  </si>
  <si>
    <t xml:space="preserve">Porcentaje de avance del documento con estrategia de movilización hacia procesos de educación de adultos </t>
  </si>
  <si>
    <t xml:space="preserve">Adultos iletrados </t>
  </si>
  <si>
    <t>* Definición de estrategias de movilización para implementar procesos de alfabetación de personas mayores 15 años, con el fin de cumplir la defenida en el PND respecto a lareducción de la tasa de 5,2 a 4,2 (30%) se cumple en el mes junio de 2019.
* Descripción y costeo de cada una de las estretegias antes mencionadas (30%) se cumple en el mes septiembre de 2019.
* Documento borrador con las estrategias de movialización (40%) se cumple en el mes de diciembre de 2019.</t>
  </si>
  <si>
    <t>Número de secretarías de educación acompañadas para la construcción de planes de permanencia</t>
  </si>
  <si>
    <t xml:space="preserve">Proyecto de inversión </t>
  </si>
  <si>
    <t>Es la población de 0 a 11 grado, más 99(aceleración del aprendizaje)
Sector Oficial</t>
  </si>
  <si>
    <t xml:space="preserve">documento </t>
  </si>
  <si>
    <t>Porcentaje de avance del documento base de lineamiento sobre movilidad escolar en el país</t>
  </si>
  <si>
    <t>* Caracterización del estado de la movilidad escolar de las entidades territoriales (40%) se cunple en el mes de junio de 2019.
* Aticulación entre Ministerio de Transporte, Agencia Nacional de Seguridad Vial y Ministerio Educación Nacional para la identificación de los medios transporte no convecionales y su normatización (40%) se cumple en el mes de noviembre de 2019.
* Documento borrador para la implementación de la estrategia de movilidad escolar (20%) se cumple en el mes de diciembre de 2019.</t>
  </si>
  <si>
    <t>Número de entidades y organizaciones asistidas técnicamente</t>
  </si>
  <si>
    <t xml:space="preserve">población del Sistema de Responsabilidad Penal Adolescente </t>
  </si>
  <si>
    <t>Informe</t>
  </si>
  <si>
    <t>Número Entidades territoriales con estrategias para la prevención de riesgos sociales en los entornos escolares implementadas</t>
  </si>
  <si>
    <t>Número de entidades territoriales certificadas con asistencia técnica para el fortalecimiento de la estrategia educativa del sistema de responsabilidad penal para adolescentes</t>
  </si>
  <si>
    <t>_Dirección_de_Primera_infancia</t>
  </si>
  <si>
    <t>Subdirección de Cobertura</t>
  </si>
  <si>
    <t>_De_aquí_a_2030_asegurar_que_todas_las_niñas_y_todos_los_niños_tengan_acceso_a_servicios_de_atención_y_desarrollo_en_la_primera_infancia_y_educación_preescolar_de_calidad_a_fin_de_que_estén_preparados_para_la_enseñanza_primaria_</t>
  </si>
  <si>
    <t>Educación inicial de calidad para el desarrollo integral</t>
  </si>
  <si>
    <t>Niños y niñas en preescolar con educación inicial en el marco de la atención integral</t>
  </si>
  <si>
    <t>Atención integral de calidad en grado transición</t>
  </si>
  <si>
    <t>Cobertura de educación inicial en preescolar. (LB 13%)</t>
  </si>
  <si>
    <t>Documento de investigación</t>
  </si>
  <si>
    <t>Porcentaje de cumplimiento oportuno del plan de trabajo para modificaciones al Sistema de Información SSDIPI</t>
  </si>
  <si>
    <t>Metas dependencia</t>
  </si>
  <si>
    <t>SSNN-SIMAT</t>
  </si>
  <si>
    <t>Tasa de cobertura neta en transición</t>
  </si>
  <si>
    <t>Evidencias del Lanzamiento y puesta en marcha de la estrategia de bienvenida y permanencia</t>
  </si>
  <si>
    <t>Rectoria de la educación inicial</t>
  </si>
  <si>
    <t>Unidades o sedes de la educación inicial públicos y privados registrados con procesos de acompañamiento técnico en educación inicial y preescolar</t>
  </si>
  <si>
    <t xml:space="preserve">Modelo de gestion a nuevas ETC </t>
  </si>
  <si>
    <t xml:space="preserve">Para el periodo de corte, la Dirección de Primera Infancia avanzó en el proceso de definición técnica para el proceso de contratación que permitirá identificar y fortalecer técnicamente a prestadores privados de educación inicial en 28 entidades territoriales certificadas en educación.
En este proceso, se logró avanzar con ANDEP (Asociación Nacional de Preescolar) en la estrategia de identificación y fortalecimiento técnico con prestadores privados de educación inicial adscritos a dicha asociación en las ciudades de Calí y Barranquilla. </t>
  </si>
  <si>
    <t>Subdirección de Calidad</t>
  </si>
  <si>
    <t>Talento humano en procesos de formación inicial, en servicio y/o avanzada, que realiza acciones para la atención integral de la primera infancia.</t>
  </si>
  <si>
    <t>Listado de Maestras con acompañamiento situado en las instituciones educativas de preescolar</t>
  </si>
  <si>
    <t>_Dirección_de_Fortalecimiento_a_la_Gestión_Territorial_Calidad_para_la_Educación_PBM</t>
  </si>
  <si>
    <t>Fortalecimiento a la Gestión Territorial</t>
  </si>
  <si>
    <t>9. No aplica</t>
  </si>
  <si>
    <t xml:space="preserve">De aquí a 2030, asegurar que todas las niñas y todos los niños terminen la enseñanza primaria y secundaria, que ha de ser gratuita, equitativa y de calidad y producir resultados de aprendizaje pertinentes y efectivos. </t>
  </si>
  <si>
    <t xml:space="preserve">Número de ETC que se encuentran en estado crítico alto y crítico medio en el Indicador Global de Desempeño
</t>
  </si>
  <si>
    <t>Haciendo equipo por una mejor gestión educativa - Fortalecimiento de la gestión educativa de las entidades territoriales certificadas</t>
  </si>
  <si>
    <t>Porcentaje de avance en la  implementacion una estrategia de fortalecimiento territorial a las 50 ETCs priorizadas</t>
  </si>
  <si>
    <t>Proyecto de inversión</t>
  </si>
  <si>
    <t>NA</t>
  </si>
  <si>
    <t>Documentos intermedios de avance / Documento con el diseño y línea de implementación de una estrategia de fortalecimiento territorial a las 50 ETC priorizadas</t>
  </si>
  <si>
    <t>Haciendo equipo por una mejor gestión educativa - Artiuclación de los sistemas de información sectoriales</t>
  </si>
  <si>
    <t>Haciendo equipo por una mejor gestión educativa - Educación Sostenible</t>
  </si>
  <si>
    <t>Haciendo equipo por una mejor gestión educativa - Mejoramiento de la calidad de vida de los maestros</t>
  </si>
  <si>
    <t>% de avance en la estructuración de herramientas para la coordinación de la Asistencia Técnica Integral del VPBM</t>
  </si>
  <si>
    <t>FORTALECIMIENTO A LA GESTIÓN TERRITORIAL DE LA EDUCACIÓN INICIAL, PREESCOLAR, BÁSICA Y MEDIA. NACIONAL</t>
  </si>
  <si>
    <t>Documentos intermedios de avance / Informe consolidado de asistencia técnica integral coordinado por la Subdirección de fortalecimiento institucional en la vigencia 2019</t>
  </si>
  <si>
    <t>Porcentaje de avance en la  implementacion una estrategia para la cualificación de las secretarias de educación</t>
  </si>
  <si>
    <t>Documentos intermedios de avance / Documento técnico con desarrollo de una estrategia para la cualificación de las secretarias de educación</t>
  </si>
  <si>
    <t>Monitoreo y Control</t>
  </si>
  <si>
    <t>Acto legislativo 01 de 2001, acto legislativo 04 de 2007, Ley 715 de 2001, Decreto 028 de 2008 y reglamentarios.</t>
  </si>
  <si>
    <t>Plan de seguimiento</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</si>
  <si>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</si>
  <si>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</si>
  <si>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</si>
  <si>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 xml:space="preserve">Porcentaje de avance en la implementación del esquema de validación al reporte de cuentas maestras del sector </t>
  </si>
  <si>
    <t>Ley 715 de 2001
Ley 1753 de 2015 (art 140)
Resolución 12829 del 30 junio _ 2017
Resolución 3739 del 05 marzo _2018 
Resolución 660 del 06 de marzo_ 2018
Resolución 2248 del 30 de julio _2018</t>
  </si>
  <si>
    <t xml:space="preserve">
 Reportes validados  de información bancaria</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</si>
  <si>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</si>
  <si>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</si>
  <si>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</si>
  <si>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Realización de un taller de líderes de inspección y vigilancia convocando a las 96 secretarías de educación</t>
  </si>
  <si>
    <t>RECURSOS HUMANOS DEL SECTOR</t>
  </si>
  <si>
    <t>Porcentaje de Vacantes provistas  por listas de elegibles departamentales y nacionales de convocatoria  2016</t>
  </si>
  <si>
    <t>Población que cumpla los requisitos para el ejercicio de la profesión docente</t>
  </si>
  <si>
    <t>Porcentaje de avance de seguimiento a los procesos asociados a la seguridad social de los educadores</t>
  </si>
  <si>
    <t>ETC</t>
  </si>
  <si>
    <t>Informes de avances y actas de reuniones</t>
  </si>
  <si>
    <t>Porcentaje de avance en la realización de los juegos deportivos zonales y encuentro folclórico del magisterio.</t>
  </si>
  <si>
    <t>ETC focalizadas para programas nacionales de bienestar laboral del sector educativo</t>
  </si>
  <si>
    <t>Porcentaje de avance en plan de modernización BANEX versión 4,0</t>
  </si>
  <si>
    <t>Porcentaje de avance en la elaboración del documento  de definición de bienestar laboral del sector educactivo</t>
  </si>
  <si>
    <t>Revisión conceptual y teórica sobre definición de Bienestar</t>
  </si>
  <si>
    <t>Pueblos étnicos</t>
  </si>
  <si>
    <t>Porcentaje de Estudios técnicos de planta realizados de las ETC focalizadas</t>
  </si>
  <si>
    <t>Estudios técnicos de planta</t>
  </si>
  <si>
    <t>Aumentar la tasa de cobertura neta en educación media</t>
  </si>
  <si>
    <t>Porcentaje de Estudios tecnicos de homologación</t>
  </si>
  <si>
    <t>ETC - MEN</t>
  </si>
  <si>
    <t>Informe de Estudios de homologación</t>
  </si>
  <si>
    <t>Etnoeducación</t>
  </si>
  <si>
    <t>2. Fortalecer la prestación de los servicios orientados al mejoramiento de la cobertura, calidad, eficiencia y pertinencia de la educación.</t>
  </si>
  <si>
    <t>Educación para la equidad de los grupos étnicos</t>
  </si>
  <si>
    <t xml:space="preserve">Documentos normativos expedidos </t>
  </si>
  <si>
    <t>Pueblos Indígenas</t>
  </si>
  <si>
    <t xml:space="preserve"> Documento expedido</t>
  </si>
  <si>
    <t>Documentos normativos publicados</t>
  </si>
  <si>
    <t>(pueblos indigenas, comunidades negras, afrocolombianas, raizales y palenqueras, y Pueblo Rrom)</t>
  </si>
  <si>
    <t>Documentos publicados</t>
  </si>
  <si>
    <t>Número de acompañamientos  para el desarrollo de modelos educativos interculturales</t>
  </si>
  <si>
    <t>ET con mayor presencia de atención educativa a Pueblos indigenas, comunidades negras, afrocolombianas, raizales y palenqueras, y Pueblo Rrom</t>
  </si>
  <si>
    <t xml:space="preserve">Actas de los talleres, listados de asistencia. Evidencias fotograficas </t>
  </si>
  <si>
    <t>Interno</t>
  </si>
  <si>
    <t>Informes</t>
  </si>
  <si>
    <t>% de implementación de los componentes del nuevo sistema de aseguramiento (procesos, metodologías, herramientas, sistema de información e instrumentos de evaluación).</t>
  </si>
  <si>
    <t>Porcentaje de avance en la consolidación del banco de elegibles para integrar las Salas de Evaluación de la CONACES.</t>
  </si>
  <si>
    <t>Porcentaje de avance en la estructuración el banco de pares</t>
  </si>
  <si>
    <t xml:space="preserve">Número de actividades de acompañamiento a las IES, planeadas y realizadas por el CNA </t>
  </si>
  <si>
    <t xml:space="preserve">Número de decretos expedidos que regulan el nuevo sistema de aseguramiento de la calidad de la ES </t>
  </si>
  <si>
    <t xml:space="preserve">Número de Documentos, referentes, lineamientos, guías y resoluciones de calidad para la educación superior publicados y socializados.
</t>
  </si>
  <si>
    <t>Número de participaciones en procesos de evaluación externa de certificación del modelo de acreditación colombiano con alcance al sistema nacional de acreditación con dos entes internacionales</t>
  </si>
  <si>
    <t>Número de guías de información sobre sistemas educativos de paises con mayor demanda en convalidaciones, publicadas y socializadas</t>
  </si>
  <si>
    <t>Número de pares de Acreditación de Alta Calidad capacitados a través del curso de pares en modalidad B-Learning.</t>
  </si>
  <si>
    <t>Porcentaje  de solicitudes atendidas de registro calificado radicadas por las IES en SACES para el año 2019</t>
  </si>
  <si>
    <t xml:space="preserve">Porcentaje de avance en el diseño y desarrollo del Nuevo sistema de información para el sistema de aseguramiento de la calidad </t>
  </si>
  <si>
    <t xml:space="preserve">Porcentaje de implementación de nuevo modelo de Convalidaciones </t>
  </si>
  <si>
    <t xml:space="preserve">Porcentaje de avance en el diseño e implementación de una estrategia para la correcta conservacion y destinación de bienes y rentas de las IES </t>
  </si>
  <si>
    <t>Porcentaje de procesos realizados a operadores y personas jurídicas no autorizadas, identificados por el MEN</t>
  </si>
  <si>
    <t>Porcentaje de visitas de inspección y vigilancia realizadas a programas de derecho de IES no acreditadas</t>
  </si>
  <si>
    <t>Porcentaje de medidas preventivas y/o de vigilancia especial en IES, con decisión para mantener, adicionar, modificar o terminar.</t>
  </si>
  <si>
    <t>Porcentaje de IES con requerimientos de verificación y análisis sobre derechos pecuniarios (IES sin reporte o sin justificación del incremento por encima de IPC)</t>
  </si>
  <si>
    <t>Porcentaje de avance en el diseño y pilotaje del programa de formación de la Escuela de Aseguramiento de la Calidad (Diseño, metodología, implementación, formación)</t>
  </si>
  <si>
    <t>Tasa de cobertura en educación superior</t>
  </si>
  <si>
    <t>Porcentanje de ejecución del contrato</t>
  </si>
  <si>
    <t>Porcentaje de avance de actividades de logística para socialización de estrategias de fortalecimiento y fomento de la Educación Superior</t>
  </si>
  <si>
    <t>Porcentaje de ejecución de recursos destinados a desplazamientos en territorio para socialización e implementación de estrategias de fortalecimiento de la E.S</t>
  </si>
  <si>
    <t>Porcentaje de ejecución de recursos destinados a asistencias técnicas en region</t>
  </si>
  <si>
    <t>Porcentaje de ejecución de recursos destinados a apoyo en la gestión</t>
  </si>
  <si>
    <t>Catálogo de cualificaciones para las ocupaciones de economía naranja</t>
  </si>
  <si>
    <t>Número de IES para el diseño de la oferta pertinente y de calidad basada en cualificaciones</t>
  </si>
  <si>
    <t>Porcentaje de avance de actividades de socialización de estrategias de fortalecimiento y fomento de la Educación Superior</t>
  </si>
  <si>
    <t>Porcentaje de avance en el proceso de adquisición de bases de datos de investigación MEN-Colciencias</t>
  </si>
  <si>
    <t>Estudiantes matriculados en programas de maestría y doctorado</t>
  </si>
  <si>
    <t>Estudiantes matriculados en programas de pregrado</t>
  </si>
  <si>
    <t>Estudiantes matriculados en programas de pregrado y postgrado</t>
  </si>
  <si>
    <t>Estudiantes matriculados en programas de postgrado</t>
  </si>
  <si>
    <t>Estudiantes matriculadas en programas de postgrado</t>
  </si>
  <si>
    <t>Tasa de tránsito inmediato a la educación superior en zonas rurales</t>
  </si>
  <si>
    <t xml:space="preserve">Número de proyectos en alianza con IES para ampliar oferta rural </t>
  </si>
  <si>
    <t>IES públicas con proyectos destinados al mejoramiento de los factores de alta calidad</t>
  </si>
  <si>
    <t>Porcentaje de avance del diseño e implementación del laboratorio virtual de innovación educativa para la educación superior</t>
  </si>
  <si>
    <t>Estudiantes de alto rendimiento académico y bajos ingresos beneficiados por el componente de excelencia de Generación E</t>
  </si>
  <si>
    <t>Tasa de deserción anual en programas universitarios</t>
  </si>
  <si>
    <t>Estudiantes beneficiados por el componente de equidad de Generación E</t>
  </si>
  <si>
    <t>Porcentaje de avance en la construcción de lineamientos para atención de violencia contra la mujer en las IES</t>
  </si>
  <si>
    <t>Número IES con programas de bienestar y permanencia estudiantil con enfoque de educación inclusiva</t>
  </si>
  <si>
    <t>Porcentaje de avance en el diseño de la estrategia para el  fortalecimiento de la formación técnica y tecnológica</t>
  </si>
  <si>
    <t>Porcentaje de metodologías diseñadas de nuevos recursos para el fortalecimiento de las IES Públicas</t>
  </si>
  <si>
    <t>Porcentaje de avance  en la  validación y análisis de estadísticas  y  modelos sectoriales</t>
  </si>
  <si>
    <t xml:space="preserve">Porcentaje de avance en certificación del proceso estadístico </t>
  </si>
  <si>
    <t>Porcentaje de avance en el proceso de auditoría de los sistemas de información</t>
  </si>
  <si>
    <t>Porcentaje de avance en el soporte funcional y técnico a la herramienta  HECAA</t>
  </si>
  <si>
    <t>Número de asistencias  funcionales y técnicas realizadas a instituciones con baja calidad en el reporte de información en SNIES</t>
  </si>
  <si>
    <t>02</t>
  </si>
  <si>
    <t xml:space="preserve">Metas PND
</t>
  </si>
  <si>
    <t>VES</t>
  </si>
  <si>
    <t>_Dirección_de_Fomento_de_la_ES</t>
  </si>
  <si>
    <t>Dirección de Fomento de la Educación Superior</t>
  </si>
  <si>
    <t>De aquí a 2030, asegurar el acceso igualitario de todos los hombres y las mujeres a una formación técnica, profesional y superior de calidad, incluida la enseñanza universitaria.</t>
  </si>
  <si>
    <t>Apuesta para impulsar una Educación superior incluyente y de Calidad</t>
  </si>
  <si>
    <t>Fortalecimiento de la Educación Superior pública</t>
  </si>
  <si>
    <t>Estrategia del MEN</t>
  </si>
  <si>
    <t>Informe mensual de actividades</t>
  </si>
  <si>
    <t>Solicitud de eventos radicados</t>
  </si>
  <si>
    <t>Recursos ejecutados según reporte SIIF</t>
  </si>
  <si>
    <t>Comisiones legalizadas y pagadas según reporte SIIF</t>
  </si>
  <si>
    <t>Implementación del Sistema Nacional de Cualificaciones</t>
  </si>
  <si>
    <t xml:space="preserve">Formación de capital humano de alto nivel </t>
  </si>
  <si>
    <t>Cumplimiento de actividades Plan de trabajo orientado a la entrega del catálogo</t>
  </si>
  <si>
    <t>Formalización de convenios</t>
  </si>
  <si>
    <t>Convenio tripartito MEN-Colciencias y Fondo Caldas</t>
  </si>
  <si>
    <t>Subdirección de apoyo a la gestión de la IES</t>
  </si>
  <si>
    <t>Estudiantes de Licenciaturas de idiomas que adelantan estudios de idiomas en el exterior</t>
  </si>
  <si>
    <t>Docentes y estudiantes de Licenciaturas de idiomas de las IES</t>
  </si>
  <si>
    <t>Listado de beneficiarios
Informes de Fulbright</t>
  </si>
  <si>
    <t>Afrodescendientes</t>
  </si>
  <si>
    <t>Cierre de brechas regionales y urbano rurales</t>
  </si>
  <si>
    <t xml:space="preserve">Documento del proyecto en alianza con IES para ampliar oferta rural </t>
  </si>
  <si>
    <t>Mesas de negociación con estudiantes</t>
  </si>
  <si>
    <t>IES Públicas</t>
  </si>
  <si>
    <t>Planes de Fomento</t>
  </si>
  <si>
    <t>Cumplimiento de actividades Plan de trabajo</t>
  </si>
  <si>
    <t>Reconocimiento de la excelencia académica</t>
  </si>
  <si>
    <t>Listado de beneficiarios
Estados de cuenta e informes de ICETEX</t>
  </si>
  <si>
    <t>Estudiantes de IES públicas</t>
  </si>
  <si>
    <t>Documento con los lineamientos para atención de violencia contra la mujer en las IES</t>
  </si>
  <si>
    <t>Programas de bienestar y permanencia estudiantil con enfoque de educación inclusiva</t>
  </si>
  <si>
    <t xml:space="preserve">Fortalecimiento de la oferta de formación TyT </t>
  </si>
  <si>
    <t>Financiación de la Educación Superior</t>
  </si>
  <si>
    <t>Estudiantes con reconocimiento Mejores Bachilleres</t>
  </si>
  <si>
    <t>Informe de Gestión de Icetex del Fondo Mejores Bachilleres</t>
  </si>
  <si>
    <t xml:space="preserve">Bachilleres del municipio de Armero-Guayabal (Tolima) </t>
  </si>
  <si>
    <t>Informe de Gestión de Icetex del Fondo Beca Omaira Sánchez</t>
  </si>
  <si>
    <t>Bachilleres del departamento de La Guajira</t>
  </si>
  <si>
    <t>Informe de Gestión de Icetex del Fondo Beca Luis Antonio Robles</t>
  </si>
  <si>
    <t>Bachilleres oon discapacidad</t>
  </si>
  <si>
    <t>Acta de adjudicación de junta administradora</t>
  </si>
  <si>
    <t>Población indígena</t>
  </si>
  <si>
    <t>Población Afrodescendiente</t>
  </si>
  <si>
    <t>Población Rrom</t>
  </si>
  <si>
    <t>Estudiantes postulados por ONGs por sus valores democrátioos y solidarios</t>
  </si>
  <si>
    <t>Población víctima del conflicto armado</t>
  </si>
  <si>
    <t>Estudiantes con crédito Icetex</t>
  </si>
  <si>
    <t>Acta de ajdudicación del Comité de Crédito</t>
  </si>
  <si>
    <t>Bachilleres población rural</t>
  </si>
  <si>
    <t>Acta de ajdudicación de la junta administradora</t>
  </si>
  <si>
    <t>Informe de Gestión Vicepresidencia de Crédito y Cobranza de Icetex</t>
  </si>
  <si>
    <t>Estudiantes beneficiarios Programa Ser Pilo Paga</t>
  </si>
  <si>
    <t>Informe de Gestión de Icetex del Fondo Población con Discapacidad</t>
  </si>
  <si>
    <t>Informe de Gestión de Icetex del Fondo Población Indígena</t>
  </si>
  <si>
    <t>Informe de Gestión de Icetex del Fondo Población Afrodescendiente</t>
  </si>
  <si>
    <t>Informe de Gestión de Icetex del Fondo Población Rrom</t>
  </si>
  <si>
    <t>Informe de Gestión de Icetex del Fondo Jóvenes Ciudadanos de Paz</t>
  </si>
  <si>
    <t>Informe de Gestión de Icetex del Fondo Población Víctima</t>
  </si>
  <si>
    <t>Informe de Gestión de Icetex del Fondo Población Rural</t>
  </si>
  <si>
    <t>0.1% mejores Saber PRO</t>
  </si>
  <si>
    <t>Informe de Gestión de Icetex del Fondo Mejores Saber PRO</t>
  </si>
  <si>
    <t>Estudiantes admitidos en programas de Maestría en Derecho Internacional Humanitario en el país</t>
  </si>
  <si>
    <t>Mujeres Población Afrodescendiente</t>
  </si>
  <si>
    <t>Docentes de Instituciones educativas oficiales</t>
  </si>
  <si>
    <t>_Dirección_de_Calidad_para_la_ES</t>
  </si>
  <si>
    <t>SUBDIRECCIÓN DE ASEGURAMIENTO DE LA CALIDAD DE LA EDUCACIÓN SUPERIOR</t>
  </si>
  <si>
    <t>_De_aquí_a_2030_asegurar_el_acceso_igualitario_de_todos_los_hombres_y_las_mujeres_a_una_formación_técnica_profesional_y_superior_de_calidad_incluida_la_enseñanza_universitaria_</t>
  </si>
  <si>
    <t>Agenda de impulso a la educación superior</t>
  </si>
  <si>
    <t>Fortalecimiento del Sistema de Aseguramiento de la calidad</t>
  </si>
  <si>
    <t>Compromisos Internos</t>
  </si>
  <si>
    <t>META PND 2018 - 2022</t>
  </si>
  <si>
    <t>DIRECCIÓN DE LA CALIDAD PARA LA EDUCACIÓN SUPERIOR</t>
  </si>
  <si>
    <t>SUBDIRECCIÓN DE INSPECCIÓN Y VIGILANCIA</t>
  </si>
  <si>
    <t>Reporte de segumiento por etapas a las solicitudes de registro calificado radicadas por las IES en SACES</t>
  </si>
  <si>
    <t>465A</t>
  </si>
  <si>
    <t>Fortalecimiento de acciones preventivas y de vigilancia en la prestación del servicio por IES</t>
  </si>
  <si>
    <t>Informes de visitas a programas de derecho de IES no acreditadas</t>
  </si>
  <si>
    <t>Informe para mantener medida o Acto administrativo expedido con la modificación, adición o terminación de la medida preventiva y / o de vigilancia especial.</t>
  </si>
  <si>
    <t>Informes de seguimiento a los trámites realizados sobre derechos pecuniarios</t>
  </si>
  <si>
    <t>Guías de información sobre sistemas educativos de paises con mayor demanda en convalidaciones, publicadas y socializadas</t>
  </si>
  <si>
    <t>Subdirección Desarrollo Sectorial</t>
  </si>
  <si>
    <t>Acuerdos con estudiantes</t>
  </si>
  <si>
    <t>Documentos metodológicos de distribución de nuevos recursos para IES Públicas</t>
  </si>
  <si>
    <t>Integración de los sistemas de información de Educación Superior</t>
  </si>
  <si>
    <t xml:space="preserve">Plan de Acción </t>
  </si>
  <si>
    <t>Estadísticas y modelos sectoriales publicados y analizados</t>
  </si>
  <si>
    <t>Documentos metodológicos del proceso estadístico, certificado del proceso estadístico</t>
  </si>
  <si>
    <t>Documentos metodológicos y anexos técnicos como insumo para el proceso contractual.</t>
  </si>
  <si>
    <t>Insumo de contratación y anexos técnicos en el contrato, contrato de actualización, licencia de actualización del software</t>
  </si>
  <si>
    <t>Listados de asistencia a capacitaciones y asistencias técnicas, mesas de ayuda contestadas</t>
  </si>
  <si>
    <t>Nombre corto</t>
  </si>
  <si>
    <t>Valor programado</t>
  </si>
  <si>
    <t>valor comprometido</t>
  </si>
  <si>
    <t>%</t>
  </si>
  <si>
    <t>objeto de gasto</t>
  </si>
  <si>
    <t>llave neon</t>
  </si>
  <si>
    <t>Valor  ET1</t>
  </si>
  <si>
    <t>Valor ET 2</t>
  </si>
  <si>
    <t>Valor ET 3</t>
  </si>
  <si>
    <t>Valor ET 4</t>
  </si>
  <si>
    <t>ETAPA NEON</t>
  </si>
  <si>
    <t>LLAVE ETAPAS</t>
  </si>
  <si>
    <t>nómina</t>
  </si>
  <si>
    <t>transferencias</t>
  </si>
  <si>
    <t>vf</t>
  </si>
  <si>
    <t>adiciones</t>
  </si>
  <si>
    <t>Observaciones 2</t>
  </si>
  <si>
    <t>DM</t>
  </si>
  <si>
    <t>_Oficina_Asesora_de_Comunicaciones</t>
  </si>
  <si>
    <t xml:space="preserve">Información y Comunicación </t>
  </si>
  <si>
    <t>Eficiencia de desarrollo de capacidades para una gestión moderna del sector educativo</t>
  </si>
  <si>
    <t xml:space="preserve">Transversal </t>
  </si>
  <si>
    <t>JUNIO</t>
  </si>
  <si>
    <t>Número de visitas de la Página Web del MEN</t>
  </si>
  <si>
    <t>Gestion interna</t>
  </si>
  <si>
    <t>No aplica</t>
  </si>
  <si>
    <t>Informe analítica 
www.mineducacion.gov.co</t>
  </si>
  <si>
    <t>En el mes de junio de 2019, 1.571.289 personas accedieron a la información y servicios disponibles en la página web del Ministerio de Educación Nacional, https://www.mineducacion.gov.co/portal/ 
A través de la página web se visibiliza de forma inmediata a todos los interesados la información institucional que genera la Entidad.</t>
  </si>
  <si>
    <t>Otros servicios profesionales y técnicos N.C.P.</t>
  </si>
  <si>
    <t>Número de seguidores de las redes sociales del MEN</t>
  </si>
  <si>
    <t>Informe de redes sociales</t>
  </si>
  <si>
    <t xml:space="preserve">A 30 de junio de 2019, cerramos con 282.796 seguidores de Facebook, 598.248 seguidores de Twitter, 12.976 seguidores del Canal YouTube y 26.072 seguidores de Instagram, con este comportamiento obtuvimos 5,842 seguidores nuevos, para un total de 920.092 seguidores a las redes sociales del Ministerio de Educación Nacional. 
A través de estas cuentas institucionales, el Ministerio de Educación Nacional, divulgo la información institucional de interés para la ciudadanía de manera oportuna.  </t>
  </si>
  <si>
    <t>Número de contenidos comunicacionales internos divulgados</t>
  </si>
  <si>
    <t>Informe contenidos internos divulgados</t>
  </si>
  <si>
    <t xml:space="preserve">Durante el mes de junio, se realizaron 250 productos comunicativos divulgados a través de los canales y medios internos, con el fin de informar, movilizar y sensibilizar a los servidores frente a la visión estratégica del MEN.   
En este mes continuamos divulgando nuestros contenidos por los canales y medios internos como son: 
El Pregonero, Radio MEN, Pantallas, MENsajes de Interés, como medios activos, directos y participativos del Ministerio. 
Al finalizar el mes de junio alcanzamos un acumulado de 1312 productos divulgados en dichos medios.   </t>
  </si>
  <si>
    <t xml:space="preserve">Porcentaje de avance en el cumplimiento del Plan Estratégico de Comunicaciones </t>
  </si>
  <si>
    <t>Informe de los temas divulgados dentro la estrategia de comunicación</t>
  </si>
  <si>
    <t xml:space="preserve">En cuanto a la divulgación de los ejes estratégicos en comunicaciones, se presenta un avance del 49,98%, atendiendo a los ejes estratégicos en materia educativa propuestos en el Plan Nacional de Desarrollo 2018-2022 'Pacto por Colombia, Pacto por la equidad'., y las demas estrategias encaminadas a divulgar los temas de interés que en la actualidad genera el ministerio. 
Con este porcentaje alcanzado se busca fortalecer y promover los índices de apropiación de la política educativa del Gobierno Nacional al sector educativo y la comunidad en general. 	</t>
  </si>
  <si>
    <t xml:space="preserve">Número de eventos institucionales realizados </t>
  </si>
  <si>
    <t>Informe de eventos realizados</t>
  </si>
  <si>
    <t>En el mes de junio se brindó asesoramiento logístico, avanzada de reconocimiento, organización logística y acompañamiento a 8 eventos realizados y adicionalmente se realizó el acompañamiento a 5 eventos. 
Con la realización de estos 13 eventos acumulamos un total de 81 eventos frente a la meta proyectada.</t>
  </si>
  <si>
    <t xml:space="preserve">Número de contenidos comunicacionales  externos producidos </t>
  </si>
  <si>
    <t>Informes de contenidos externos producidos https://www.mineducacion.gov.co/portal/salaprensa/</t>
  </si>
  <si>
    <t xml:space="preserve">Entre el 1 y 30 de junio de 2019 se registraron 133 acciones comunicativas gestionadas por el equipo de Comunicación Externa de la OAC, en las cuales se incluyen las notas publicadas en la sección prensa de la web de Mineducacion, las notas del boletín Mineducación en Medios, la atención a solicitudes de medios de comunicación y la atención a medios por parte de voceros de la Entidad.                                                                                                            
Todos estos contenidos pueden ser consultados en la sección Sala de Prensa de la página web del Ministerio (www.mineducacion.gov.co) </t>
  </si>
  <si>
    <t>_Oficina_de_Cooperación_y_Asuntos_Internacionales</t>
  </si>
  <si>
    <t>Gestionar alianzas y recursos financieros, técnicos e institucionales para apoyar las líneas estratégicas del sector.</t>
  </si>
  <si>
    <t xml:space="preserve">Recursos gestionados </t>
  </si>
  <si>
    <t>Gestión interna</t>
  </si>
  <si>
    <t>Instrumento de cooperación firmado y/o matriz de relación de cooperación técnica</t>
  </si>
  <si>
    <t>Durante el mes de junio se llevaron a cabo reuniones para gestión de alianzas con diecisiete (17) aliados. Dichas reuniones fueron: Embajada de EE. UU, Embajada de Canadá, APC, Cancillería, Save the Children, ICBF, Global Communities, Corpoeducación, Unicef, Fundación Global Humanitaria, Fundación Genesis, CNA, PNUD, Mintrabajo, SENA, ACNUR, ICFES.
En el mes de junio nos encontramos en gestión de alianzas por tal motivo no se reporta avance cuantitativo, y no se carga medio de verificación.</t>
  </si>
  <si>
    <t xml:space="preserve">Posicionar al Ministerio de Educación Nacional como un referente a nivel internacional. 
</t>
  </si>
  <si>
    <t>Número de espacios de carácter multilateral y bilateral a nivel internacional con participación activa del Ministerio de Educación.</t>
  </si>
  <si>
    <t>Informe del Espacio</t>
  </si>
  <si>
    <t>Durante el mes de junio el MEN participó Reunión virtual de la Red de Especialistas de Marco de Cualificaciones de la Alianza del Pacífico (REMCAP), dentro de los compromisos se acordó que cada país realizará las gestiones internas en torno a la viabilidad de contar con los recursos que se requieren para llevar a cabo el encuentro presencial y concretar el tema del acompañamiento de expertos en Marcos de Cualificaciones en la etapa de elaboración del plan de trabajo.</t>
  </si>
  <si>
    <t>Promover la internacionalización de la educación superior de Colombia y posicionar al país como un destino de educación de calidad</t>
  </si>
  <si>
    <t>Número de escenarios internacionales en los que se promociona a Colombia como destino académico de calidad.</t>
  </si>
  <si>
    <t xml:space="preserve">Memorias </t>
  </si>
  <si>
    <t>El día 21 de junio se llevó a cabo la sexta Mesa Intersectorial para la internacionalización de la Educación Superior. En el marco de esta mesa se presentó los resultados de la participación de la NAFSA 2019., se presentaron los avances y objetivos de la reuniones entre Procolombia , La Red CCYK y el MEN con el fin de poder incluir la educación como un servicio de exportación y poder beneficiarnos de los servicios que ofrece Procolombia dentro y fuera del país, y se presenta la idea de retomar un documento donde se pueda recoger las necesidades principales en materia de educación y CTI, con el fin de poder compartirlo con las Misiones Diplomáticas en el país y con las representaciones de Colombia en el exterior.
El 26 de junio se realizó la reunión de preparación del Foro Internacional de Calidad de la Educación Superior, que se llevará a cabo el 15 y 16 de agosto, liderado por la Dirección de Fomento y la Dirección de Calidad del MEN.</t>
  </si>
  <si>
    <t>_Oficina_Asesora_de_Planeación</t>
  </si>
  <si>
    <t xml:space="preserve">Evaluación de Resultados </t>
  </si>
  <si>
    <t>8. Facilitar el cumplimiento del Modelo Integrado de Planeación y Gestión y la mejora en los resultados de los índices de Buen Gobierno</t>
  </si>
  <si>
    <t>OAPF</t>
  </si>
  <si>
    <t>Liderar la formulación y el seguimiento del plan nacional de desarrollo, plan sectorial, plan estratégico institucional y plan de acción anual.</t>
  </si>
  <si>
    <t>Porcentaje de avance en la formulacion del Plan Nacional de Desarrollo del Sector Educativo</t>
  </si>
  <si>
    <t>Documento de las Bases del Plan Nacional  de  Desarrollo
Ley sancionada del Plan Nacional de Desarrollo</t>
  </si>
  <si>
    <t>El Plan Nacional de Desarrollo fue aprobado en el mes de mayo, este indicador ya se encuentra cumplido y la evidencia esta subida en la carpeta del Share point</t>
  </si>
  <si>
    <t>_FORTALECIMIENTO_DE_LA_PLANEACIÓN_ESTRATÉGICA_DEL_SECTOR_EDUCATIVO_NACIONAL</t>
  </si>
  <si>
    <t>Asesorar_y_acompañar _la_formulación _y_seguimiento_de_planes,_programas_y_proyectos_estratégicos</t>
  </si>
  <si>
    <t>Documentos de planeación</t>
  </si>
  <si>
    <t>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t>
  </si>
  <si>
    <t>Porcentaje de avance en la formulacion del Plan Nacional sectorial de Educación</t>
  </si>
  <si>
    <t>Documento del plan sectorial</t>
  </si>
  <si>
    <t>De acuerdo con el plan de acción, se han desarrollado 4 de las 8 actividades previstas. Se cuenta a la fecha con 6 documentos que corresponden a diferentes capítulos del Plan Sectorial (PSE). Están pendientes los documentos sobre educación inicial, educación rural y educación inclusiva. Es importante advertir que a 31 de julio existirá una primera versión del documentos y que por instrucciones de la ministra, en el segundo semestre continuarán actividades de socialización y validación.</t>
  </si>
  <si>
    <t>Porcentaje de avance en la formulación del Plan Estratégico Institucional</t>
  </si>
  <si>
    <t>Documento del plan estratégico institucional</t>
  </si>
  <si>
    <t>Se iniciará la formulación de este docuemento cuado se tenga el priemr borrador del Plan Sectrorial, ya que este es el documento que da la linea para el desarrollo del Plan estrateogico institucional.</t>
  </si>
  <si>
    <t>Prestación de servicios profesionales para acompañar a la Oficina Asesora de Planeación y Finanzas, en la gestión del proyecto definitivo del Plan Nacional de Desarrollo, la construcción del plan sectorial y la formulación e implementación de propuestas que conduzcan al logro de los objetivos estratégicos del plan de acción de la oficina.</t>
  </si>
  <si>
    <t>Plan sectorial Formulado</t>
  </si>
  <si>
    <t>- Finalizó la etapa de alistamiento y alineación mediante la realización de entrevistas con los viceministros, secretaría general y jefes de oficinas asesoras.
- Construcción de una propuesta de documento con la estructura del Plan Sectorial. 
- Inició la identificación de indicadores para la construcción del diagnóstico y de experiencias significativas a nivel de secretarías de educación. 
- Se efectuó un primer ejercicio de armonización entre Plan Nacional de Desarrollo y Plan Nacional Decenal de Educación.
- Comenzaron las entrevistas con personas del equipo directivo del MEN.</t>
  </si>
  <si>
    <t xml:space="preserve">Porcentaje de avance en la formulación del Plan de acción anual </t>
  </si>
  <si>
    <t>Documento del plan acción  anual</t>
  </si>
  <si>
    <t>El plan de acción institucional 2020 iniciara su formulacion en agosto, se vienen avanzando en la consolidación de indicadores los cuales sera´n la base para la formulación, asi mismo con la evaluación que se realice al ance en metas del primer semestre</t>
  </si>
  <si>
    <t>Gestionar ante las entidades territoriales la presentación de proyectos para la consecución de recursos del SGR para lograr el cumplimiento de las metas del PND del sector educativo.</t>
  </si>
  <si>
    <t xml:space="preserve">Recursos  del SGR aprobados para el sector educativo </t>
  </si>
  <si>
    <t>Fichas de proyectos aprobados y/o Informes de seguimiento</t>
  </si>
  <si>
    <t>Acompañar la formulación de los proyectos de inversión y hacer seguimiento y evaluación a su ejecución para garantizar el logro de las metas propuestas.</t>
  </si>
  <si>
    <t xml:space="preserve">Porcentaje de avance en la formulación  de los Proyectos de inversión Sector Educación 2020
</t>
  </si>
  <si>
    <t>Reporte SUIFP proyectos Registrados- Actualizados 2020</t>
  </si>
  <si>
    <t>Se brindó acompañamiento, seguimiento y control técnico de viabilidad, al proceso de formulación y/o actualización de proyectos de inversión del MEN y Entidades Adscritas 2020, para un total de 26 proyectos de inversión del MEN y 22 proyectos de Entidades Adscritas en estado Registrado - Actualizado en SUIFP. Como evidencia se anexa Listado de proyectos registrados (pantallazo SUIFP) a 01/06/2019</t>
  </si>
  <si>
    <t xml:space="preserve">Porcentaje de avance en la formulación del Procedimiento para el seguimiento a los proyectos de inversión </t>
  </si>
  <si>
    <t xml:space="preserve">Se envió la propuesta de procedimiento a la Subdirección de Desarrollo Organizacional, ya se recibieron los comentarios de esta dependencia y se encuentran en revison por la oficina. Se anexa la propuesta enviada </t>
  </si>
  <si>
    <t>Número de Informes de seguimiento a proyectos de inversión MEN</t>
  </si>
  <si>
    <t>Informes de Seguimiento por proyecto</t>
  </si>
  <si>
    <t>Se realizaron los seguimientos con corte al cierre de mayo de proyectos de inversión MEN;  Como soporte se anexan Fichas Seguimiento por proyecto corte Mayo</t>
  </si>
  <si>
    <t>Garantizar la financiación de la prestación del servicio público educativo de acuerdo a la disponibilidad de recursos y la normatividad vigente, evaluar el estado de la financiación y formular propuestas encaminadas a su mejoramiento.</t>
  </si>
  <si>
    <t>Número de documentos con modelos de financiación sostenible de la educación y recomendación de modelo para incluir en propuesta de acto legislativo</t>
  </si>
  <si>
    <t>Documentos con modelos de financiación sostenible de la educación y recomendación de modelo para incluir en propuesta de acto legislativo</t>
  </si>
  <si>
    <t>La Oficina Asesora de Planeación continúa revisando la estructura de financiación de la educación preescolar, basica y media, se analizó con OPEBSA la estructura de la reforma, así como la construcción de una canasta básica en la cual se sustente la justificación del acto legislativo a tramitar. Se revisaron las cifras del estudio de canasta realizado en 2018 y las herramientas que se utilizarán para actualizar dicho estudio, se analizó la propuesta a presentar a la Señora Viceministra y se presentó la propuesta a las áreas interesadas, inicialmente del Viceministerio. Las evidencias de estos avances se pueden consultar en el link: "\\nas\OAPF_GRUPO_FINANCIERO\COMPARTIDA GRUPO FINANCIERO"</t>
  </si>
  <si>
    <t>3. Fortalecer el desempeño de los procesos y procedimientos establecidos en el Ministerio de Educación Nacional</t>
  </si>
  <si>
    <t>Número de documentos de distribución SGP y solicitud de ajuste por auditorías (2)</t>
  </si>
  <si>
    <t xml:space="preserve">Documentos publicados por el DNP </t>
  </si>
  <si>
    <t>En este mes se avanzó con la actualización de la proyección del costo de nómina de docentes y directivos con información reportada por las ETC a través del SINEB de enero a abril y en la revisión de la contratación del servicio educativo reportada por las ETC a la Subdirección de Acceso con corte a 31 de mayo de 2019 a financiar con recursos del SGP.  Las evidencias de estos avances se pueden consultar en el link: "\\nas\OAPF_GRUPO_FINANCIERO\COMPARTIDA GRUPO FINANCIERO"</t>
  </si>
  <si>
    <t>Metodología para distribuir recursos SGP 2020</t>
  </si>
  <si>
    <t>Porcentaje de avance en la construcción de la Metodología para distribuir recursos SGP 2020</t>
  </si>
  <si>
    <t>En este mes no se requieren hacer reportes de avance relacionados con este producto debido a que este proceso inicia en septiembre y finaliza en diciembre de 2019.</t>
  </si>
  <si>
    <t>Gestionar la consecución, programación y distribución de los recursos requeridos por el sector educativo.</t>
  </si>
  <si>
    <t>Porcentaje de avance en la formulación Presupuesto de gastos de funcionamiento e inversión de la vigencia 2020</t>
  </si>
  <si>
    <t>Presupuesto de gastos de funcionamiento e inversión vigencia 2020</t>
  </si>
  <si>
    <t>Para elaborar el Anteproyecto de presupuesto de gastos de funcionamiento e inversión vigencia 2020, inicialmente se consolidó y analizó la información; se registró en el SIIF la versión inicial y la versión validada por el jefe de la OAPF; y finalmente, se oficializó en SIIF la versión definitiva. Las evidencias relacionadas con el cumplimiento de este indicador de producto se encuentran depositadas en la carpeta compartida en la red del Ministerio del Grupo de Auditorías y Finanzas sectoriales de la OAPF. Esta información reposa en la carpeta compartida del grupo: "\\nas\OAPF_GRUPO_FINANCIERO\COMPARTIDA GRUPO FINANCIERO"  y en adelante en la Carpeta "2019", buscar los archivos en la carpeta "ANTEPROYECTO 2020". El Presupuesto de inversión fue registrado en en el SUIPF y las evidencias relacionadas a sus productos se encuentran incluidas en la carpeta compartida del grupo de proyectos de la OAPF.</t>
  </si>
  <si>
    <t>Porcentaje de avance en la construcción del Marco de gasto sectorial de mediano plazo 2020-2023</t>
  </si>
  <si>
    <t>Documento de Marco de gasto sectorial de mediano plazo 2020-2023</t>
  </si>
  <si>
    <t>Para producir el Documento de Marco de gasto sectorial de mediano plazo 2020-2023, se solicitó la información insumo al Grupo de Proyectos y establecimientos públicos adscritos, la cual posteriormente se consolidó y analizó; se preparó la propuesta sectorial, que posteriormente fue validada; y finalmente se apoyó la preparación y presentación de la propuesta en comité sectorial. Las evidencias relacionadas con el cumplimiento de este indicador de producto se encuentran depositadas en la carpeta compartida en la red del Ministerio del Grupo de Auditorías y Finanzas sectoriales de la OAPF. Esta se puede consultar en el link: "\\nas\OAPF_GRUPO_FINANCIERO\COMPARTIDA GRUPO FINANCIERO"  y en adelante en la Carpeta "2019", buscar los archivos en la carpeta "MGMP 2020-2023"</t>
  </si>
  <si>
    <t>Realizar el seguimiento, análisis y evaluación a la gestión del sector, con base en los indicadores e información estadística.</t>
  </si>
  <si>
    <t>Porcentaje de avance en la construcción del Anuario estadístico 2005 – 2018</t>
  </si>
  <si>
    <t>Anuario estadístico 2005 – 2018</t>
  </si>
  <si>
    <t>Se consolida la matricula definitiva 2018, y se inicia el proceso de calculo de indicadores, fuente primaria de los reportes (Anuarios y Boletines).</t>
  </si>
  <si>
    <t>Número de Anuarios estadísticos regionales 2005 – 2018 (9 regiones PND)</t>
  </si>
  <si>
    <t xml:space="preserve">Anuarios estadísticos regionales 2005 – 2018 </t>
  </si>
  <si>
    <t>Se consolida la matricula definitiva 2018, y se inicia el proceso de calculo de indicadores, fuente primaria de los reportes (Anuarios y Boletines) _x000D_
Evidencias: Z:\INDICADORES\2018\Definitivos _x000D_
Por peso de los archivos no se cargan</t>
  </si>
  <si>
    <t>943A</t>
  </si>
  <si>
    <t xml:space="preserve">Número de Boletines temáticos </t>
  </si>
  <si>
    <t>Boletines tenáticos</t>
  </si>
  <si>
    <t>Se consolida la matricula definitiva 2018, y se inicia el proceso de calculo de indicadores, fuente primaria de los reportes (Anuarios y Boletines)</t>
  </si>
  <si>
    <t>Producir y divulgar la información estadística estratégica para asesorar los procesos de formulación, seguimiento y evaluación de la política sectorial.</t>
  </si>
  <si>
    <t>Plataforma Repórtate actualizada</t>
  </si>
  <si>
    <t xml:space="preserve">Proyecto de Inversión </t>
  </si>
  <si>
    <t>Link de reportate</t>
  </si>
  <si>
    <t>Se realizó mesa de trabajo con los grupos internos de la Oficina de Planeación para articular los indicadores que deben incluirse en Repórtate. Se proyecta para el mes de julio, realizar la capacitación a los usuarios responsables de subir los indicadores, así como la presentación de los  indicadores estratégicos propuestos. Respecto a O3, la empresa Nodum recibe las observaciones y logo de SIMAT, pendiente para que en julio se ajuste y se publique, los datos abiertos, y la intranet continuan según calendario de publicaciones</t>
  </si>
  <si>
    <t xml:space="preserve">Porcentaje de avance en la consolidación de matrícula definitiva 2018 
</t>
  </si>
  <si>
    <t>Matricula consolidada 2018</t>
  </si>
  <si>
    <t xml:space="preserve"> Matricula Definitiva 2018, entregada_x000D_
Evidencia: https://intranetmen.mineducacion.gov.co/oficina-planeacion/Historico/Documents/Forms/AllItems.aspx?RootFolder=%2Foficina%2Dplaneacion%2FHistorico%2FDocuments%2FIndicadores%2FMatricula%20EPBYM&amp;FolderCTID=0x012000B37CC446B1271B409826314F6F449D63&amp;View=%7BBB5CFD40%2DA55B%2D4F98%2D87C5%2D5455B710BEAB%7D&amp;InitialTabId=Ribbon%2ERead&amp;VisibilityContext=WSSTabPersistence</t>
  </si>
  <si>
    <t>Porcentaje de avance en la consolidación de matrícula mensual 2019</t>
  </si>
  <si>
    <t>Reportes mensuales de la matricula 2019</t>
  </si>
  <si>
    <t>Se han generado los reportes mensuales de la matricula 2019, y el último entregado es de mayo 2019, el cual ha sido publicado micrositio. (Meses: Febrero, Marzo, Abril; Mayo) siempre se toma de febrero a noviembre_x000D_
Evidencia: https://intranetmen.mineducacion.gov.co/oficina-planeacion/Historico/Documents/Forms/AllItems.aspx?RootFolder=%2Foficina%2Dplaneacion%2FHistorico%2FDocuments%2FIndicadores%2FMatricula%20EPBYM&amp;FolderCTID=0x012000B37CC446B1271B409826314F6F449D63&amp;View=%7BBB5CFD40%2DA55B%2D4F98%2D87C5%2D5455B710BEAB%7D&amp;InitialTabId=Ribbon%2ERead&amp;VisibilityContext=WSSTabPersistence</t>
  </si>
  <si>
    <t>947A</t>
  </si>
  <si>
    <t>Número de Informes de calidad de los registros de matrícula en SIMAT enviados a las ETC (2)</t>
  </si>
  <si>
    <t>Informes de calidad de los registros</t>
  </si>
  <si>
    <t>se esta a la espera de validar en reporte de mayo</t>
  </si>
  <si>
    <t>947B</t>
  </si>
  <si>
    <t>Número de reportes de indicadores internacionales generados</t>
  </si>
  <si>
    <t>Reportes de  indicadores internacionales generados</t>
  </si>
  <si>
    <t>Auditar información reportada en sistemas de información del MEN y consolidar información financiera del sector.</t>
  </si>
  <si>
    <t>Número de Informes del proceso auditor avalados (2)</t>
  </si>
  <si>
    <t>Informe de auditoria</t>
  </si>
  <si>
    <t xml:space="preserve">El grupo de auditorías realizó el Estudio de mercado con las cotizaciones recibidas, el cual se encuentra en validación por parte de la oficina de contratación. Se finalizaron los documentos metodológicos con sus respectivos anexos y estructura de datos, los cuales serán publicados para la adjudicación del proceso auditor e interventor. De manera alterna se inició la construcción del análisis del sector para cada uno de los procesos en conjunto con el financiero de la oficina de contratos, teniendo como base los cortes financieros del SIREM. Finalmente se inició la proyección de los perfiles, las obligaciones y los productos para los procesos, tanto auditor como para la interventoría, los cuales son los insumos base para la elaboración de los estudios previos de contratación. 
</t>
  </si>
  <si>
    <t>_Oficina_Asesora_Jurídica</t>
  </si>
  <si>
    <t xml:space="preserve">Porcentaje de avance en la construcción de una línea estratégica para la recuperación de recursos embargados
</t>
  </si>
  <si>
    <t xml:space="preserve">Documento que contiene la línea estratégica para la recuperación de recursos embargados
</t>
  </si>
  <si>
    <t>Durante el mes de enero se elaboró la línea de gestión para la recuperación de los recursos embargados.</t>
  </si>
  <si>
    <t>Porcentaje de avance en la implementación de una línea estratégica para la recuperación de recursos embargados</t>
  </si>
  <si>
    <t>Informe de seguimiento</t>
  </si>
  <si>
    <t xml:space="preserve">como resultado de la estrategia de recuperación de títulos en el mes de junio se han recuperado la suma de $2.131.454.327,22. </t>
  </si>
  <si>
    <t xml:space="preserve">Porcentaje de avance en el diseño de una política de prevención del daño antijurídico para convalidaciones y registro calificado
</t>
  </si>
  <si>
    <t xml:space="preserve"> Política de prevención del daño antijurídico para convalidaciones y registro calificado</t>
  </si>
  <si>
    <t>En este mes no se ha podido avanzar en la gestión en el porcentaje de avance en el diseño de una política de prevención del daño antijurídico para convalidaciones y registro calificado</t>
  </si>
  <si>
    <t>Porcentaje de avance en la implementación de una política de prevención del daño antijurídico para convalidaciones y registro calificado</t>
  </si>
  <si>
    <t>La política de prevención del daño antijurídico para convalidaciones y registro calificado no se ha terminado por tal razón no es posible reportar avances.</t>
  </si>
  <si>
    <t>Porcentaje de avance en la creación de una línea  de defensa para los procesos de reliquidación de pensión por jubilación</t>
  </si>
  <si>
    <t>Documento que contenga la ínea  de defensa para los procesos de reliquidación de pensión por jubilación</t>
  </si>
  <si>
    <t>Esta actividad se cumplió al 100% en el mes de mayo,  se aprobó por la jefatura la linea de defensa referentes a los temas de reliquidación por inclusión de factores salariales.</t>
  </si>
  <si>
    <t>Porcentaje de  avance en la implementación de una línea  de defensa para los procesos de reliquidación de pensión por jubilación</t>
  </si>
  <si>
    <t>la línea de defensa fue entregada al FOMAG para que los argumentos sean utilizados en la defensa, estaremos pendientes a las decisiones judiciales.</t>
  </si>
  <si>
    <t>Porcentaje de avance en la creación de una línea  de defensa para los procesos de sanción por mora por reliquidación</t>
  </si>
  <si>
    <t>Documento que contenga la ínea  de defensa para los procesos de reliquidación de sanción por mora por reliquidación.</t>
  </si>
  <si>
    <t>Se aprobó por la jefatura la linea de defensa referentes a los temas de reliquidación por inclusión de factores salariales.</t>
  </si>
  <si>
    <t xml:space="preserve">
Porcentaje de  avance en la implementación de una línea  de defensa para los procesos de sanción por mora por reliquidación</t>
  </si>
  <si>
    <t>Porcentaje de avance en la estrategia que permita articular y unificar criterios en todo el Ministerio para emitir conceptos jurídicos</t>
  </si>
  <si>
    <t>Documento que contenga la estarategia para articular y unificar criterios en todo el Ministerio para emitir conceptos jurídicos</t>
  </si>
  <si>
    <t>El diseño y elaboración del documento para articular y unificar criterios en todo el Ministerio para emitir conceptos, se desarrolló en los meses de enero y febrero; por lo que, con  la expedición de la Circular No. 7 de 2019 en el mes de febrero, se cumplió en su totalidad este objetivo.</t>
  </si>
  <si>
    <t>Porcentaje de avance en la implementación de la estrategia que permita articular y unificar criterios en todo el Ministerio para emitir conceptos jurídicos</t>
  </si>
  <si>
    <t xml:space="preserve">Se implementó la Circular No. 07 del 07 de febero de 2019 por parte de las dependencias del MEN. Las dificultades se presentan en la revisión, lectura y socialización de la Circular en las dependencias.   En los casos en los cuales el procedimiento no se siguió por parte de las dependencias del MEN, se devolvió la petición y se solicitó emitir de conformidad con la mentada Circular. </t>
  </si>
  <si>
    <t>Porcentaje de avance en la construcción de un esquema de planeación de agenda normativa</t>
  </si>
  <si>
    <t>Esquema de planeación de agenda normativa</t>
  </si>
  <si>
    <t xml:space="preserve">
Porcentaje de avance en la implementación de un esquema de planeación de agenda normativa</t>
  </si>
  <si>
    <t>En el Mes de junio la OAJ  se realizo el seguimiento oportuno a la agenda regulatoria 2019, requiriendo a cada área los compromisos pactados en ella.</t>
  </si>
  <si>
    <t>Porcentaje de avance en el diseño de una estrategia que permita llevar el control y seguimiento a tiempos de respuesta de todos los procesos de cobro persuasivo y coactivo</t>
  </si>
  <si>
    <t xml:space="preserve">Documento que contenga una estarategia estrategia que permita llevar el control y seguimiento a tiempos de respuesta de todos los procesos de cobro persuasivo y coactivo
</t>
  </si>
  <si>
    <t>Porcentaje de avance en  la implementación de una estrategia que permita llevar el control y seguimiento a tiempos de respuesta de todos los procesos de cobro persuasivo y coactivo</t>
  </si>
  <si>
    <t>Durante el mes de junio se continuó con la ejecución de la estrategia por medio de la cual se dio respuesta a 25 solicitudes recibidas por correo electronico y que fueron radicadas por el Sistema de Gestión Documental.</t>
  </si>
  <si>
    <t xml:space="preserve">Tasa de éxito procesal
</t>
  </si>
  <si>
    <t>Hoja de vida de indicadores</t>
  </si>
  <si>
    <t xml:space="preserve">
Variación de la cantidad de  demandas del año en curso con respecto al año anterior
</t>
  </si>
  <si>
    <t>Correlacion entre solicitudes de Conciliación no aprobadas en comité de conciliación y procesos perdidos en primera instancia.</t>
  </si>
  <si>
    <t>Tiempo promedio que demora la entidad en el pago de Sentencias y M.A.S.C.</t>
  </si>
  <si>
    <t>Resoluciones, ordenes de pago y Hoja de vida de indicadores</t>
  </si>
  <si>
    <t>En el mes de junio se inició el trámite de pago de sentencias dos conciliaciones, una por el valor de $1.016.765 y la otra por $204.462 para un total a pagar de $1.221.227.</t>
  </si>
  <si>
    <t>Porcentaje de oportunidad en la emisión de conceptos externos</t>
  </si>
  <si>
    <t xml:space="preserve">Hoja de vida de indicadores
Base de datos </t>
  </si>
  <si>
    <t>En junio, de 111 conceptos externos aprobados, 108 se aprobaron a tiempo y 3 se aprobaron de manera extemporánea. De dicha situación se llamó la atención a los abogados sobre el índice de oportunidad, la importancia de dar respuesta a las peticiones a tiempo, y se hará especial seguimiento de esta situación.</t>
  </si>
  <si>
    <t>Porcentaje de oportunidad en la emisión de conceptos internos</t>
  </si>
  <si>
    <t>Acerca de este indicador sobre la oportunidad de los conceptos internos, se revisaron las bases del grupo de conceptos concluyéndose que en el mes de junio se aprobaron 17 conceptos internos dentro de los términos establecidos, y 1 por fuera de los términos. De dicha situación se llamó la atención a los abogados sobre el índice de oportunidad, la importancia de dar respuesta a las peticiones a tiempo, y se hará especial seguimiento de esta situación.</t>
  </si>
  <si>
    <t xml:space="preserve">Porcentaje  de acciones de tutelas tramitadas </t>
  </si>
  <si>
    <t>Base de datos de seguimiento a tutelas</t>
  </si>
  <si>
    <t xml:space="preserve">Durante el mes de JUNIO se contestaron 679 acciones de tutela, 105 impugnaciones, 44 cumplimientos, 61 incidentes por desacato y se solicitaron 76 insumos </t>
  </si>
  <si>
    <t>Porcentaje de proyectos normativos gestionados</t>
  </si>
  <si>
    <t>Base de datos de trámites normativos</t>
  </si>
  <si>
    <t>Durante el mes de junio se tramitaron 17 proyectos normativos, los cuales fueron 8 resoluciones, 6 Decretos,  2 circulares y 1 directiva.</t>
  </si>
  <si>
    <t>Porcentaje de recursos recaudados por gestión de cobro coactivo respecto el año anterior</t>
  </si>
  <si>
    <t>Base de datos de seguimiento a procesos de cobro coactivo y autos proferidos</t>
  </si>
  <si>
    <t>Durante el mes de junio por medio de la gestión del grupo de cobro coactivo se recaudó un total de  $ 43.020.011,47</t>
  </si>
  <si>
    <t>_Oficina_de_Control_Interno</t>
  </si>
  <si>
    <t>Control Interno</t>
  </si>
  <si>
    <t>4. Fortalecer la aplicación de mecanismos de autocontrol y de evaluación para garantizar la mejora continua</t>
  </si>
  <si>
    <t>Porcentaje de seguimiento a respuestas entes de control</t>
  </si>
  <si>
    <t>Cumplimiento Decreto 648 de 2017</t>
  </si>
  <si>
    <t>N.A.</t>
  </si>
  <si>
    <t>Matriz de seguimiento a respuestas entes de control</t>
  </si>
  <si>
    <t xml:space="preserve">Durante el mes de junio se dio respuesta a un total de 132   solicitudes, evidenciando un cumplimiento del 100% en el seguimiento por parte de la OCI. Sin embargo la oportunidad de las respuestas por parte de las dependencias a Entes de Control fue del 96,97% en razón a que 4 respuestas a la Procuraduría fueron extemporáneas. Las dependencias que dieron respuesta en forma extemporanea durante el mes de junio fueron: Viceministerio de EPBM, Subdirección de Aseguramiento de la Calidad para la E.S. y Oficina ASesora Jurídica </t>
  </si>
  <si>
    <t>Número de sesiones del Comité Institucional de Coordinación de Control Interno realizadas</t>
  </si>
  <si>
    <t>Actas de Comité</t>
  </si>
  <si>
    <t xml:space="preserve">El Comité Institucional de Coordinación de Control Interno se realizó en el mes de abril. el próximo cómite esta programado para realizarceen el segundo semestre de 2019.                          
</t>
  </si>
  <si>
    <t>Número de sesiones del Comité Sectorial de Auditoría realizadas</t>
  </si>
  <si>
    <t xml:space="preserve">Durante el mes de junio no sesionó el Comité Sectorial de Auditoría.                                                                              </t>
  </si>
  <si>
    <t>Número de Informes del Estado de la Gestión del Riesgo presentados</t>
  </si>
  <si>
    <t xml:space="preserve">Durante el mes de junio no se presento el informe del estado de la gestión del riesgo, setiene programdo realizar el informe ara el cierre del primer semestre..                                                    </t>
  </si>
  <si>
    <t>Porcentaje de auditorías realizadas</t>
  </si>
  <si>
    <t>Informes de auditorías</t>
  </si>
  <si>
    <t xml:space="preserve">Durante el período evaluado se avanzó en la ejecución de las auditorías de calidad, ambiental y poliítica de Seguridad de la Información.
</t>
  </si>
  <si>
    <t>Número de estrategias implementadas</t>
  </si>
  <si>
    <t>Informe de resultado de la estrategia</t>
  </si>
  <si>
    <t>La Oficina de Control Interno está trabajando en la formulación de una estrategia para fortalecer la cultura de autocontrol.</t>
  </si>
  <si>
    <t>Porcentaje de seguimiento a las acciones de mejora</t>
  </si>
  <si>
    <t>Página Web</t>
  </si>
  <si>
    <t>Se presenta un avance del 50%. La realización del próximo seguimiento esta progmada al culminar el mes de juno.</t>
  </si>
  <si>
    <t>_Oficina_de_Innovación_Educatica_con_Uso_de_nuevas_Tecnologías</t>
  </si>
  <si>
    <t xml:space="preserve">Gestión del Conocimiento y la Innovación </t>
  </si>
  <si>
    <t>INNOVACIÓN EDUCATIVA</t>
  </si>
  <si>
    <t xml:space="preserve">Entidades o instituciones asistidas técnicamente en innovación educativa  </t>
  </si>
  <si>
    <t>POSCONFLICTO  (PEER)</t>
  </si>
  <si>
    <t>1. Proyeccion_focalizacion_Metas_OIE_2019.
2. Formato acta_x000D_
3. Lista de asistencia_x000D_
4. Formato de evaluación de AT</t>
  </si>
  <si>
    <t xml:space="preserve">
(1) Asistencia Técnica a la Secretaría de Educación de Córdoba en el marco de la estrategia saber digital, se realizó la primera reunión de socialización de la estrategia, donde se convocaron a los rectores de las Instituciones Educativas  focalizadas junto con la Secretaria de Educación Certificada. EVIDENCIA: Listas de asistencia, Formato AT, presentación y Agenda. </t>
  </si>
  <si>
    <t>Docentes y/o directivos docentes formados</t>
  </si>
  <si>
    <t>POSCONFLICTO  (PEER)
INNOVACIÓN</t>
  </si>
  <si>
    <t>* Proyeccion_focalizacion_Metas_OIE_2019
* Base de datos consolidada docentes y/o directivos formados._x000D_
*  Listado de asistencia_x000D_
*  Malla curicular o Documento con la apuesta formativa.</t>
  </si>
  <si>
    <t>21 docentes  formados que corresponden a los tutores del Programa Todos a Aprender.  En el marco de la estrategia saber digital, se realizó la formación de formadores del Programa Todos a Aprender PTA , mediante el primero de 8 ciclos " Ser maestro innovador". EVIDENCIA: docentes formados archivo comprimido</t>
  </si>
  <si>
    <t>Instituciones educativas acompañadas con la estrategia de innovación educativa</t>
  </si>
  <si>
    <t>INNOVACIÓN</t>
  </si>
  <si>
    <t>* Proyeccion_focalizacion_Metas_OIE_2019
* Base de datos consolidada de IE beneficiadas._x000D_
* Actas y listado de asistencia_x000D_
* Cronograma de ejecución del proyecto</t>
  </si>
  <si>
    <t>Se contactaron las 200 IE focalizadas,  en el marco de la estrategia saber digital, se realizó un primer acercamiento con los rectores de las IE focalizadas, a través de distintos canales, donde se les comunicó el alacance del proyecto y se solicitó manifestar el interés de participar en el proyecto.  EVIDENCIA: Comunicados SE, BD con IE acompañadas.</t>
  </si>
  <si>
    <t>Contenidos educativos para la educación inicial, preescolar, básica y media publicados</t>
  </si>
  <si>
    <t>*  Proyeccion_focalizacion_Metas_OIE_2019
*  Metadato de los contenidos publicados._x000D_
*  Ficha._x000D_
*  Inventario de contenidos y edusitios.</t>
  </si>
  <si>
    <t xml:space="preserve">Durante el mes de junio se adaptaron y publicaron 69 contenidos en idioma ingles, 56 correspondientes al grado noveno (9°) en las áreas de Ciencias Naturales y Matemáticas y 13 para el grado décimo (10°) del área de Biología. Evidencias: Inventario de Contenidos.
El equipo realizó la gestión del portal Colombia Aprende durante el mes de junio, por medio de las siguientes acciones: La administración y soporte funcional con dos (2) comites editoriales y el desarrollo de cinco (5) edusitios en las etapas de Arquitectura y Propuesta Grafica y por ultimo en el eje de actualización, se efectuó un comite tecnologíco y la creación de un nuevo protocolo para la creación de curso en el campus virtual.
La gestión se evidencia con el reporte de 1.422.953 visitas al portal en el mes de junio.
Evidencias: 1. Tres actas de los comites. 2. Mapas (Arquitectura). 3. Propuestas Graficas Diseñadas. 4. Protocolo Campus 5. Estadísticas Portal
</t>
  </si>
  <si>
    <t>Porcentaje de avance en el desarrollo del Documento de lineamientos técnicos en innovación educativa para IPBM</t>
  </si>
  <si>
    <t xml:space="preserve">* Proyeccion_focalizacion_Metas_OIE_2019.
* Cronograma de actividades.
* Actas.
*  Listado de asistencia.
* Documento de lineamientos técnicos.
</t>
  </si>
  <si>
    <t>Durante el mes continúan los procesos contractuales, se avanza en la formulación de los componentes asociados a la construcción del documento de politica “orientaciones para el fomento de la innovación educativa como estrategia de desarrollo educativo regional”.  Una vez se formalice el contrato de ciencia y tecnología con la Universidad Javeriana se iniciarán las mesas de trabajo y los comites técnicos para iniciar su ejecución. 
10% correspondiente al avance en la formulación del alcance de la estrategia de fomento a la innovación educativa.  Componente 1: Orientaciones para el fomento de la innovacióon educativa como estrategia de desarrollo. EVIDENCIA: Insumo de contratación y propuesta de la Universidad Javeriana.</t>
  </si>
  <si>
    <t>156A</t>
  </si>
  <si>
    <t xml:space="preserve">Porcentaje de avance en el desarrollo del Documento de Actualización de las competencias TIC para la cualificación de la enseñanza y el enriquecimiento de los ambientes de aprendizaje. </t>
  </si>
  <si>
    <t>* Proyeccion_focalizacion_Metas_OIE_2019.
* Cronograma de actividades.
* Actas.
*  Listado de asistencia.
* Documento de investigación aplicada.</t>
  </si>
  <si>
    <t xml:space="preserve">Durante el mes continúan los procesos contractuales, se avanza en la formulación de los componentes asociados a la construcción del documento de politica “orientaciones para el fomento de la innovación educativa como estrategia de desarrollo educativo regional”.  Una vez se formalice el contrato de ciencia y tecnología con la Universidad Javeriana se iniciarán las mesas de trabajo y los comites técnicos para iniciar su ejecución.
10% correspondiente al avance en la formulación del alcance de la estrategia de fomento a la innovación educativa. Componente 1: Orientaciones para el fomento de la innovacióon educativa como estrategia de desarrollo.
EVIDENCIA: Insumo de contratación y propuesta de la Universidad Javeriana.
</t>
  </si>
  <si>
    <t>_Oficina_de_Tecnología_y_Sistemas_de_Información</t>
  </si>
  <si>
    <t>7. Proteger los activos de información de amenazas internas que puedan afectar la privacidad, confidencialidad, integridad y disponibilidad de la información del Ministerio.</t>
  </si>
  <si>
    <t>OTSI</t>
  </si>
  <si>
    <t>junio</t>
  </si>
  <si>
    <t>Implementar Estrategia y Gobierno de TI</t>
  </si>
  <si>
    <t xml:space="preserve">Porcentaje de avance en la  implementación de la política de Gobierno Digital </t>
  </si>
  <si>
    <t>MIPG-Proyecto de Inversión</t>
  </si>
  <si>
    <t>Otros</t>
  </si>
  <si>
    <t>Informe de Avance</t>
  </si>
  <si>
    <t>1. Diligenciamiento del plan de integración al Portal Único del Estado Colombiano, el cual incluye la integración de trámites, dominios web, aplicativos móviles y sistema de PQRS con que cuenta el Ministerio de Educación; de acuerdo con lo establecido en el numeral 2.4 de la directiva presidencial No. 2 de 2019.  
2. Atención a solicitud por parte de MinTIC en relación con el registro de los activos de información susceptibles de Interoperar, según lo dispuesto en la directiva presidencial 002 de 2019.  Para esto el MEN envió el formato de registro de activos de información de interoperabilidad diligenciado, el día 21 de junio.
3. Envío de correo y explicación a encargados de los trámites: Certificación de existencia y representación legal de IES y Legalización de documentos de educación superior para adelantar estudios o trabajar en el exterior, para diligenciamiento de formato de autodiagnóstico de trámite enviado por MinTIC.</t>
  </si>
  <si>
    <t>Porcentaje de avance en la formulación e implementación del plan  de seguridad y privacidad de la información</t>
  </si>
  <si>
    <t>MIPG</t>
  </si>
  <si>
    <t>Según lo acordado en reunión del mes de mayo entre la Subdirección de Desarrollo Organizacional (SDO) y la Oficina de Tecnología y Sistemas de Información (OTSI) se acuerda que ésta sea quien lidere la implementación del SGSI para todos los procesos del Ministerio.
Para esto la OTSI generará un plan de implementación para todos los procesos del MEN.
Actualmente el plan se encuentra en revisión de la Jefatura de la OTSI, apenas se cuente con dicha aprobación se iniciarán las actividades planeadas.  Para esto se trabajará de manera articulada con la SDO.</t>
  </si>
  <si>
    <t>Porcentaje de avance en la formulación e implementación del plan de manejo de riesgos de seguridad y privacidad de la información</t>
  </si>
  <si>
    <t>La implementación iniciará en el mes de octubre</t>
  </si>
  <si>
    <t>Porcentaje de avance en la implementación del Plan Estratégico de Tecnología de la Información</t>
  </si>
  <si>
    <t>El avance en cada una de las estrategias incluidas en el PETI se puede evidenciar en el reporte de los 7 indicadores que se incluyen en el presente plan de acción, a cargo de la Oficina de Tecnología y Sistemas de Información.  Así mismo en archivo de seguimiento se relaciona el avance en el indicador de porcentaje de estudiantes matriculados con acceso a internet.</t>
  </si>
  <si>
    <t>Fortalecer los Servicios de Información</t>
  </si>
  <si>
    <t>Porcentaje de servicios de información fortalecidos</t>
  </si>
  <si>
    <t>Proyecto de Inversión</t>
  </si>
  <si>
    <t>Continuación con la ejecución de la fase de análisis para la implementación de  las nuevas funcionalades en los sistemas de información y nuevos desarrollos. Igualmente, se continua con las fases de diseño, construcción y pruebas de los requerimientos para los sistemas de información.</t>
  </si>
  <si>
    <t>Fortalecer los Servicos de TI</t>
  </si>
  <si>
    <t>Porcentaje de disponibilidad de los Servicios de TI</t>
  </si>
  <si>
    <t>Informe de Disponibilidad</t>
  </si>
  <si>
    <t xml:space="preserve">La disponibilidad de la plataforma de TI del MEN en  los 3 contratos presenta un indice alto por las plataformas redundantes en Collocation y conectividad con un resultado del 100%,  para la plataforma de infraestructura física presentó una disponibilidad del 99.99% como resultante general  queda en 99.99% correspondiente al promedio general. </t>
  </si>
  <si>
    <t>Porcentaje máximo de capacidad de consumo de almacenamiento</t>
  </si>
  <si>
    <t>Informe de Capacidad</t>
  </si>
  <si>
    <t>Se observa un aumento en el consumo respecto al mes anterior debido al aprovisionamiento de nuevos servidores existentes sobre la plataforma de hiperconvergencia.</t>
  </si>
  <si>
    <t>Fortalecer al Sector en TI</t>
  </si>
  <si>
    <t>Porcentaje de entidades del sector educación con acompañamiento en TI</t>
  </si>
  <si>
    <t>Durante el mes de junio se revisaron nuevas propuestas de 9 Secretarías de Educación y se emitieron los conceptos correspondientes por parte del Programa Conexión Total.</t>
  </si>
  <si>
    <t>SG</t>
  </si>
  <si>
    <t>Número de procesos disciplinarios finalizados</t>
  </si>
  <si>
    <t>Ley 374 de 2002</t>
  </si>
  <si>
    <t>Informe Técnico</t>
  </si>
  <si>
    <t>Durante el mes de junio, se profirieron 2 Autos de archivo de expedientes correspondientes a 2016 que constituyen  decisiones de Fondo de acuerdo con la meta propuesta  adicionalmente se profirio un ( 1 )Auto de Pliego de cargos correspondiente a expediente del año 2016</t>
  </si>
  <si>
    <t>Número de actividades que promueven la estrategia de prevención realizadas</t>
  </si>
  <si>
    <t>Documentos de las actividades</t>
  </si>
  <si>
    <t>Durante el mes de junio,  no se realizaron actividades enmarcadas en la estratégia de prevención. Se preparo una capacitación en el marco del programa de reinducción  en la cual la coordinación de disciplinarios participaría con una charla sobre la responsabilidad disciplinaria de los funcionarios, esta actividad se aplazo por cambios en el cronograma.</t>
  </si>
  <si>
    <t>Número de comité de seguimiento realizados</t>
  </si>
  <si>
    <t>Actas del Comité de Secretaría General</t>
  </si>
  <si>
    <t xml:space="preserve">En día 07 de junio de 2019 se realizó el Comité de Secretaría General,  en este se realizó seguimiento a los compromisos en materia de ejecución presupuestal y contratación de cada una de las áreas para el segundo semestre de 2019, igualmentes se listaron los asuntos pendientes y actividades a realizar durante el mes de junio. </t>
  </si>
  <si>
    <t>_Subdirección_de_Gestión_Adminsitrativa</t>
  </si>
  <si>
    <t>Porcentaje de ejecución del plan de mantenimiento preventivo de los bienes inmuebles</t>
  </si>
  <si>
    <t>Infraestructura MEN</t>
  </si>
  <si>
    <t>Informe de seguimiento a los mantenimientos</t>
  </si>
  <si>
    <t xml:space="preserve">Las 13 actividades programadas para el mes de junio se cumplieron en su totalidad, dando un porcentaje de avance del 10,48% con relación a las 124 actividades del plan de mantenimiento. Las actividades realizadas fueron: 
* Mantenimiento de plantas eléctricas.
* Mantenimiento de planta telefonica.
* Mantenimiento de ascensores Shindler.
* Mantenimiento ascensor privado marca Orona.
* Mantenimiento del edificio.
* Mantenimiento a los aires acondicionados.
* Mantenimiento a los equipos de la red contra incendios.
* Mantenimiento equipos de presión de agua potable y bombas  
   eyectoras.
* Aseo de Tanques de Agua Potable.
* Pruebas de laboratorio de agua potable.
* Mantenimiento a los equipos de control de acceso.  
* Mantenimiento a desagues y bajantes en cubierta. 
* Limpieza de cañuelas perimetrales
</t>
  </si>
  <si>
    <t>Porcentaje de servicios atendidos a través de la mesa de ayuda de mantenimiento de vehículos</t>
  </si>
  <si>
    <t>Informe de Mesas de Ayuda Mantenimiento de Vehiculos</t>
  </si>
  <si>
    <t>Durante el mes de junio se recibieron 53 mesas de ayuda para mantenimiento de vehículos, las cuales fueron respondidas en su totalidad para un porcentaje de cumplimiento del 100%.
Este indicador no es acumulativo.</t>
  </si>
  <si>
    <t>5. Mejorar el desempeño ambiental en cumplimiento de las obligaciones legales y otras aplicables; previniendo la contaminación y contribuyendo a la protección del medio ambiente.</t>
  </si>
  <si>
    <t>Ahorro programado en el consumo de combustible de los vehículos del MEN</t>
  </si>
  <si>
    <t>Informe de combustible de los vehículos con consumo controlado de propiedad del MEN</t>
  </si>
  <si>
    <t xml:space="preserve">En el mes de Junio se consumieron 585,16 galones de combustibles logrando un ahorro del 15,7%, con relación al ahorro programado. </t>
  </si>
  <si>
    <t>Ahorro programado en el consumo de fotocopias de las áreas del MEN</t>
  </si>
  <si>
    <t>Servidores del MEN</t>
  </si>
  <si>
    <t>Reporte de consumo de fotocopias por cada una de las áreas del MEN</t>
  </si>
  <si>
    <t xml:space="preserve">En el mes de junio se registró un consumo de 47,801 unidades de fotocopias, logrando un ahorro del 10,46% frente al ahorro programado en la circular de auteridad No.28.
Teniendo en cuenta que a partir de los cupos establecidos se han presentados ahorros importantes, se realiza una reducción tomando como base el consumo histórico. </t>
  </si>
  <si>
    <t>Porcentaje de Mesa de ayuda administrativas atendidas en los tiempos establecidos</t>
  </si>
  <si>
    <t>Informe mensual de mesas de ayuda</t>
  </si>
  <si>
    <t>En el mes de junio se recibieron un total de 555 solicitudes realizadas por la Mesa de ayuda, las cuales fueron atendidas dentro del tiempo estipulado logrando un 100% de oportunidad en la meta estipulada.
Este indicador  no es acumulativo.</t>
  </si>
  <si>
    <t>Porcentaje de verificación de bienes en custodia de los cuentadantes</t>
  </si>
  <si>
    <t>Informe bienes en custodia de los cuentadantes</t>
  </si>
  <si>
    <t>Del total de bienes registrados en el aplicativo de manejo de inventarios con corte a junio, se encuentran con el cuentadante un 85,9% acorde a los inventarios aleatorios y selectivos realizados.
Este indicador es acumulativo.</t>
  </si>
  <si>
    <t>Porcentaje de avance de la implementación del Módulo SIIF viáticos Nación</t>
  </si>
  <si>
    <t>Informe seguimiento y avance de la implementación del Módulo SIIF viáticos Nación.</t>
  </si>
  <si>
    <t>La actividad programada para el mes de junio se cumplió, de igual manera se dio continuidad con las actividades de los meses anteriores, dando un porcentaje de avance del 4% con relación a las 27 programadas en el plan de trabajo. El informe adjunto detalla las acciones ejecutadas y las evidencias de éstas. 
Este indicador es acumulativo.</t>
  </si>
  <si>
    <t>Porcentaje de avance del proceso de unificación de criterios de los contratos de operación logística</t>
  </si>
  <si>
    <t>Informe seguimiento y avance del proceso de unificación de criterios de los contratos de operación logística.</t>
  </si>
  <si>
    <t>La actividad programada para el mes de junio se cumplió en su totalidad, dando un porcentaje de avance del 6% con relación a las 18 programadas en el plan de trabajo. El informe adjunto detalla las acciones ejecutadas y las evidencias de éstas. Este indicador es acumulativo.</t>
  </si>
  <si>
    <t xml:space="preserve">Porcentaje de avance de los programas ambientales </t>
  </si>
  <si>
    <t xml:space="preserve">Informe de avance del las actividades de los programas ambientales </t>
  </si>
  <si>
    <t>Se realiza seguimiento a las actividades ambientales correspondiente al segundo cuatrimestre del año, para las sedes de Elemento y CAN, las cuales serán presentadas en el comité de evaluación ambiental en el mes de septiembre.
Este indicador no es acumulativo.</t>
  </si>
  <si>
    <t>_Subdirección_de_Contratación</t>
  </si>
  <si>
    <t xml:space="preserve">Número de capacitaciones en supervisión realizadas </t>
  </si>
  <si>
    <t>Gestión de calidad MEN</t>
  </si>
  <si>
    <t>Listas de asistencia y presentaciones</t>
  </si>
  <si>
    <t>Durante el mes de junio no se realizaron capacitaciones. Se programaran las capacitaciones con los supervisores a partir del mes de julio</t>
  </si>
  <si>
    <t xml:space="preserve">% de avance en la actualización de los manuales de contratación y supervisión </t>
  </si>
  <si>
    <t>Documentación del avance de la actualización de los manuales</t>
  </si>
  <si>
    <t>Los manuales de contratación y supervisión serán objeto de actualización durante el segundo semestre</t>
  </si>
  <si>
    <t>% de avance en la apropiación de los documentos del proceso de gestión contractual en el SIG</t>
  </si>
  <si>
    <t>Informes sobre la apropiación del proceso contractual en el MEN</t>
  </si>
  <si>
    <t>Durante el mes de junio no se realizaron actualizaciones a la documentación del sistema integrado de gestión</t>
  </si>
  <si>
    <t xml:space="preserve">Porcentaje de contratos liquidados </t>
  </si>
  <si>
    <t>Base de datos de liquidaciones que da cuenta del inventario de contratos por liquidar</t>
  </si>
  <si>
    <t>Durante el mes de junio se tramitaron 12 actas de liquidación y 77 constancias de archivo, para un total de 89 contratos liquidados</t>
  </si>
  <si>
    <t>Número de procesos de contratación apoyados en la etapa de planeación</t>
  </si>
  <si>
    <t xml:space="preserve">Documentación de la etapa de planeación </t>
  </si>
  <si>
    <t>Durante el mes de junio, los profesionales de la Subdirección de Contratación acompañaron a las áreas técnicas en la estructuración de los estudios previos de 15 procesos de contratación, los cuales fueron de contratación directa, especialmente con entidades territoriales, en el marco de la ley de garantías electorales</t>
  </si>
  <si>
    <t>_Subdirección_de_Desarrollo_Organizacional</t>
  </si>
  <si>
    <t>1. Aumentar los niveles de satisfacción del cliente y partes interesadas</t>
  </si>
  <si>
    <t>SDO</t>
  </si>
  <si>
    <t xml:space="preserve">Implementar y evaluar una herramienta de aprendizaje organizacional en los procesos de asistencia técnica dirigidos a las entidades adscritas y vinculadas, en lo relacionado con transformación cultural.
</t>
  </si>
  <si>
    <t>Nivel de satisfacción de las EAV con la asistencia técnica recibida</t>
  </si>
  <si>
    <t>Otras</t>
  </si>
  <si>
    <t>Resultados de la encuesta de satisfacción</t>
  </si>
  <si>
    <t>El resultado del nivel de satisfacción de las EAV está relacionado con las actividades desarrolladas en el Comité Sectorial de Gestión y con las asistencias técnicas del período (10 Asistencias técnicas en el encuentro sectorial) + 3AT a EAV (Fodesep, INSOR(2)). Se identificaron políticas débiles que requieren intervención inmediata (Defensa jurídica, Gestión presupuestal y eficiencia del gasto público, seguridad digital y gestión documental), para lo cual se está gestionando con las áreas líderes en el MEN su apoyo. Se presentó en Comité Sectorial de Gestión y Desempeño el proyecto para la realización de Encuentro Deportivo EAV, con el fin de poder desarrollar y fortalecer la transformación cultural en las EAV. Como se evidencia en el informe anexo: Herramientas para el Aprendizaje Organizacional. Las 15 actividades realizadas en el período, contribuyen al avance en la estrategia de implementar una herramienta de aprendizaje organizacional asociada a la transformación cultural.</t>
  </si>
  <si>
    <t>Porcentaje de avance en la implementación de la  herramienta de aprendizaje organizacional en las EAV</t>
  </si>
  <si>
    <t>Documentos de las intervenciones</t>
  </si>
  <si>
    <t>Dando continuidad a la implementación de la herramienta de aprendizaje, se realizó Comité Sectorial para el fortalecimiento de las políticas de gestión y desempeño; se entrega caja de herramientas que dinamizan la implementación de diferentes políticas a través de un  Show Room, esta estrategia permitte fortalacer las competencias, transferir conocimiento y experiencias para la gestión de las EAV. El encuentro  que tuvieron las EAV con el el equipo Directivo del Departamento Administrativo de la Función Pública para analizar el nivel de avance en MIPG así como las metas de MIPG 2018 - 2022 y las otras actividades que se detallan en el informe anexo: Informe Junio 2019 de Herramientas de Aprendizaje Organizacional, impulsa la estrategia de aprendizaje organizacional.</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</si>
  <si>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</si>
  <si>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Porcentaje de avance en mejoras de los procesos institucionales </t>
  </si>
  <si>
    <t>Documentación de los procesos intervenidos</t>
  </si>
  <si>
    <t xml:space="preserve">Las 16 actividades que se describen en el documento Informe Junio 2019 sobre atención de requerimientos contribuyeron al logro de la meta señalada por cuanto evidencian el despliegue de estrategias para optimizar procesos a partir de las metodologías para el análisis de las experiencias de servicio, la gestión del cambio y el diseño organizacional. Informe procesos Junio de 2019._x000D_
</t>
  </si>
  <si>
    <t>Porcentaje de oportunidad en la atención a requerimientos</t>
  </si>
  <si>
    <t>Documentos de las intervenciones requeridas</t>
  </si>
  <si>
    <t>Las 10 actividades que se describen en el documento Informe Junio 2019 sobre atención de requerimientos contribuyeron al logro de la meta señalada por cuanto evidencian el despliegue de estrategias para optimizar procesos a partir de las metodologías para el análisis de las experiencias de servicio, la gestión del cambio y el diseño organizacional.</t>
  </si>
  <si>
    <t>Nivel de satisfacción de los líderes de procesos con las intervenciones recibidas</t>
  </si>
  <si>
    <t>El nivel de satisfacción de los líderes de proceso del MEN con las intervenciones recibidas fue de 5.0</t>
  </si>
  <si>
    <t xml:space="preserve">Implementar la primera fase del modelo de cultura organizacional para promover la calidad y el clima organizacional, articulando de todos los modelos referenciales
</t>
  </si>
  <si>
    <t>Porcentaje de avance en la primera fase del modelo de transformación cultural</t>
  </si>
  <si>
    <t>Informes de avance en la implementación</t>
  </si>
  <si>
    <t>Las siete actividades que se describen en el documento Informe Junio 2019 sobre Transformación Cultural contribuyeron al logro de la meta señalada por cuanto evidencian el despliegue de estrategias para fortalecer el sentido de pertenencia y la identificación de los colaboradores con el propósito superior, así como la conexión con las creencias y emociones para generar nuevos comportamientos en torno a las relaciones, la innovación, la integridad y el liderazgo.</t>
  </si>
  <si>
    <t>Diseñar, elaborar, implementar y evaluar una herramienta de aprendizaje organizacional en lo relacionado con transformación cultural</t>
  </si>
  <si>
    <t>Porcentaje de avance en el diseño e implementación de la herramienta de aprendizaje organizacional</t>
  </si>
  <si>
    <t>Documentación de la herramienta de aprendizaje</t>
  </si>
  <si>
    <t>Las 12 actividades que se describen en el documento Informe Junio 2019 sobre aprendizaje organizacional por cuanto están orientadas a diseñar, elaborar, implementar y evaluar herramienta que contribuyan a la transformación de cultura.</t>
  </si>
  <si>
    <t>_Subdirección_de_Talento_Humano</t>
  </si>
  <si>
    <t xml:space="preserve">Talento Humano </t>
  </si>
  <si>
    <t>Porcentaje de avance en la ejecución de los planes de fortalecimiento y desarrollo del Talento Humano</t>
  </si>
  <si>
    <t>Plan Operativo Bienestar</t>
  </si>
  <si>
    <t>a. Se realiza el torneo de natación donde participan solo dos. Este se llevó a cabo el martes 4 de junio. B. Se inician con los entrenamientos de futbol donde hubo 42 inscritos e iniciaron el 13 de junio de 2019. C. No se llevan a cabo los entrenamientos de Bolos ya que el torneo interno de Bolos no finaliza aún, posterior a esto se creará el grupo para su entrenamiento. D. La Subdirección de Talento Humano brindo el servicio de Gimnasio para el MEN donde su participación promedio fue de 14 funcionarios en promedio en los 20 días hábiles del mes. E. El curso denominado "Entrenamiento de natación" se ejecutó en el mes de junio con 14 funcionarios, los días miércoles en horas de la noche. F.  Se llevan a cabo las vacaciones recreativas para los menores, hijos de los funcionarios donde la participación de los niños (5 a 11) años fue de 20 niños y de los jóvenes (12 a 17) años fue de 19 jóvenes, se llevan a cabo sin novedad en Bogotá y municipios de Boyacá.</t>
  </si>
  <si>
    <t>Porcentaje de avance en la ejecución del Plan Institucional de Capacitación</t>
  </si>
  <si>
    <t>Plan Operativo PIC</t>
  </si>
  <si>
    <t>Se dio inicio al Curso de Liderazgo 4 sesiones en junio se desarrollaron 3 y se tiene prevista la última sesión para julio. Se realizó asi mismo el Curso de Negociación Colectiva con el Ministerio del Trabajo y una asistencia de 50 colaboradores del MEN. Adicionalmente, como se mencionó anteriormente se adelantaron los trámites con el fin que el SENA dictará 5 capacitaciones dirigidas a funcionarios y contratistas. En el mes de junio terminaron los cursos de Servicios al cliente, Comunicación asertiva; para el mes de julio termina el de Planificación de Proyectos Utilizando la Herramienta Microsoft Project en el Entorno Laboral con inicio en junio y por último, el curso de informática comienza el 8 de julio y el de Técnicas de negociación se suspendió para el mes de septiembre.</t>
  </si>
  <si>
    <t>Porcentaje de ejecución de la política de teletrabajo</t>
  </si>
  <si>
    <t>Plan Operativo Teletrabajo</t>
  </si>
  <si>
    <t xml:space="preserve">Durante el mes de junio se realizó el análisis, proyección y revisión de las respuestas que debieron ser resultas frente a las observaciones efectuadas por la ciudadanía y SINTRAMEN al “proyecto de resolución para la implementación del teletrabajo”, publicado en la página Web del MEN entre el 14 y el 28 de mayo; igualmente, se efectuaron los ajustes al proyecto de resolución y al Anexo Técnico y así mismo  se realizó el diseño de 4 formatos necesarios para la adecuada implementación del teletrabajo. </t>
  </si>
  <si>
    <t>6. Proteger la seguridad y salud de los servidores y colaboradores del Ministerio de Educación Nacional, previniendo enfermedades y accidentes laborales y promoviendo hábitos de vida saludable.</t>
  </si>
  <si>
    <t>Porcentaje de ejecución del Programa de seguridad y salud en el trabajo</t>
  </si>
  <si>
    <t>Plan Operativo SGSST</t>
  </si>
  <si>
    <t>1.	*Plan básico:  Revisión Módulo SIG-SST; elecciones COPASST 12 Junio; sesión ordinaria COPASST; sesión extraordinaria Convivencia 14 junio; entrenamiento brigada en Evacuación, búsqueda y rescate. *Plan de intervención:  Integración Plan Emergencias; mesa laboral; exámenes periódicos 18 al 28 junio y solicitud 2 exámenes ingreso. *Plan Especializado:  Asesorías en CAN y Elemento con: -Enfermera: 14 personas (CAN) 14 personas (Elemento).-Médico: 22 personas (CAN) y 14 personas (elemento). -Nutricionista: 14 personas 21 Junio en sede CAN Y 7 personas sede Elemento. -Fisioterapeuta: Total=32 horas en CAN y Elemento.-Deportólogo:  Jueves 6 sede CAN 3 horas (tarde)/Martes 11 sede Elemento 3 horas (mañana)/ Jueves 20 sede CAN 3 horas (tarde)/ Martes 25 sede Elemento 3 horas (mañana). Total=12 horas., y, *Plan Avanzado: Presentación auditoría interna.</t>
  </si>
  <si>
    <t>Porcentaje de avance de la gestión del ingreso, la permanencia y el retiro de los servidores</t>
  </si>
  <si>
    <t>Plan Operativo Ingreso, Permanencia y Retiro de Personal</t>
  </si>
  <si>
    <t>En ingreso y retiro se realizo en el mes de junio, la vinculación de 3 nuevos funcionarios a la planta de personal del MEN, de la misma manera se realizó el retiro de 4 funcionarios quienes presentaron su renuncia al cargo en el cual estaban en perÍodo de prueba y por último, se declara la vacancia temporal de dos empleos de la planta de personal ya que sus titulares se fueron en perÍodo de prueba en otra entidad  para el mes de junio. Para permanencia, Se cargan las concertaciones de acuerdo de gestión 2019 por parte de los gerentes Públicos. Se encuentra en firmas la nueva Resolución que ajusta el proceso de calificación de servidores en provisionalidad Y Libre Nombramiento y Remoción. Se realiza acompañamiento permanente a evaluados y evaluadores en las diferentes etapas del proceso de evaluación de desempeño y se generan las respuestas oportunas y en el marco de la normatividad vigente a todas las solicitudes de evaluación de desempeño allegadas a la Subdirección de Talento Humano.</t>
  </si>
  <si>
    <t>Porcentaje de avance de la actualización de la información de los servidores y de la planta de personal en SIGEP.</t>
  </si>
  <si>
    <t>Plan Operativo y/o Informe SIGEP</t>
  </si>
  <si>
    <t>1. Se actualizó el alta de personas de 15 ex funcionarios y 4 funcionarios. 2. Se realizó la vinculación de 3 funcionarios en período de prueba. 3. Se avanzó en el proceso de actualización de la desvinculación 2018 de 15 ex funcionarios. 4. No se realizó la sensibilización a funcionarios para la actualización de HV, debido a la contingencia del seguimiento a la Declaración de bienes y rentas 2018. Se tiene prevista esta actividad para desarrollarse en el mes de agosto. 5. No se realizó el informe porque aún se están realizando los seguimientos a las personas que están pendientes por entregar dicho documento. Se tiene previsto este informe para el mes de julio. Sin embargo, se hicieron 14 reportes.</t>
  </si>
  <si>
    <t>_Subdirección_de_Gestión_Financiera</t>
  </si>
  <si>
    <t>Porcentaje de ejecución presupuestal de reservas</t>
  </si>
  <si>
    <t>Presentación de Seguimiento  Ejecución Presupuestal Vigencia y Reserva</t>
  </si>
  <si>
    <t>Al cierre del mes de junio se llego a un 84% de ejecución de la reserva presupuestal constituida para la vigencia actual, no se presentó avance significativo respecto del mes anterior, razon por la cual se emitieron nuevamente las alertas pertinentes.</t>
  </si>
  <si>
    <t>Porcentaje de Cumplimento Productos Priorizados en la Caracterización Financiera</t>
  </si>
  <si>
    <t>Seguimiento de las actividades trasversales de la Subdirección de Gestión Financiera, en cumplimiento de los productos establecidos en la caracterización Financiera</t>
  </si>
  <si>
    <t>Tablero de Control Subdirección Gestión Financiera</t>
  </si>
  <si>
    <t>Al cierre del segundo trimestre de 2019, se cumplió con el 25% de avance con la presentación de los tres productos de la caracterización de la gestión financiera, logrando un acumulado de 50%. Los Estados Financieros fueron presentados en las fechas establecidas, el giro de las transferencias se realizó en línea con lo presupuestado, obteniendo el PAC necesario para el giro oportuno y finalmente, los trámites de pago se están gestionando atendiendo los acuerdos de nivel de servicio establecidos para el proceso de trámites de pago.</t>
  </si>
  <si>
    <t>Porcentaje de ejecución presupuestal - total obligado</t>
  </si>
  <si>
    <t>Al cierre del mes de junio la ejecución presupuestal de la entidad en términos del total obligado llego a un 45,46%, aumentando un poco más del 7% frente al mes de mayo; es de resaltar que particularmente para los recursos de inversión se alcanzó un 38% con un aumento del 3% aproximadamente, el cual es representativo a fin de alcanzar las metas proyectadas, sin embargo, fue necesario generar las alertas pertinentes por no encontrarse de acuerdo a la meta del mes.</t>
  </si>
  <si>
    <t>Porcentaje de implementación de Herramientas Tecnológicas</t>
  </si>
  <si>
    <t>Gestionar de una manera eficiente la información financiera de la Subdirección</t>
  </si>
  <si>
    <t>Informe de Avances de Implementación de Herramientas Tecnológicas</t>
  </si>
  <si>
    <t>*Embargos:  Se culminó la etapa de levantamiento de la información, se encuentra en etapa de diseño y ajuste. Se estima sea entregado por parte de la Consultoría SAP el día 04 de jun, para iniciar con las pruebas.
*RIEL: Fase I, se encuentra en la etapa de Implementación, la casa de software realizó los ajustes de acuerdo con los incidentes reportados. Fase II, De acuerdo con las pruebas realizadas en el ambiente de certificación, la casa de software se encuentra en revisión de novedades.
*Herramienta Liquidadora: Fase I, Se culminó la etapa de implementación y estabilización. Fase II, Se realizó el paso a productivo del sistema e inició la etapa de implementación y estabilización.
*Factura Electrónica: Se inició la etapa de implementación y estabilización de la Herramienta.</t>
  </si>
  <si>
    <t>Porcentaje de avance de informes de legalización recibidos</t>
  </si>
  <si>
    <t>Estados financieros razonables</t>
  </si>
  <si>
    <t>Reporte de cantidad de informes recibidos</t>
  </si>
  <si>
    <t>El porcentaje de avance de informes de legalización de los recursos entregados en administración (REA) recibidos con corte a mayo de 2019 llego a un 44.63%, es necesario destacar que el aparente rezago si se mide el indicador en doceavas, corresponde al corte de la información, teniendo en cuenta que el cierre de junio se realizará el día 26 de julio. Sin embargo, con el propósito de mantener seguimiento la Subdirección sigue generando las alertas y acompañamiento pertinente a los supervisores y delegados encargados de la legalización.</t>
  </si>
  <si>
    <t>Porcentaje de ejecución presupuestal - total comprometido</t>
  </si>
  <si>
    <t>Al cierre del mes de junio la ejecución presupuestal de la entidad respecto del total comprometido llego a un 58,62%, aumentando 4% frente al mes de mayo; es de resaltar que particularmente para los recursos de inversión se alcanzó un 55,96% el poco aumento presentado frente al mes inmediatamente anterior generó las alertas pertinentes a los gestores de los recursos.</t>
  </si>
  <si>
    <t>Porcentaje de PAC Ejecutado</t>
  </si>
  <si>
    <t>Circular PAC 2019 - Ministerio de Hacienda y Crédito Público</t>
  </si>
  <si>
    <t>Reporte Mensual INPANUT - SIIF MINHACIENDA</t>
  </si>
  <si>
    <t>Durante el mes de junio se logró un eficiente comportamiento del indicador INPANUT debido a una adecuada programación y ejecución de los recursos solicitados ante el Ministerio de Hacienda y Crédito Publico alcanzando un nivel óptimo de ejecución total equivalente al 99.99%.</t>
  </si>
  <si>
    <t>_Unidad_de_Atención_al_Ciudadano</t>
  </si>
  <si>
    <t xml:space="preserve">Porcentaje de avance en la Implementacion del nuevo canal de servicio </t>
  </si>
  <si>
    <t>Lineamientos del Programa Nacional de Servicio al Ciudadano</t>
  </si>
  <si>
    <t xml:space="preserve">informe de avance </t>
  </si>
  <si>
    <t>En el mes de junio se remitió al proveedor 510 preguntas con sus respectivas respuestas de la base de conocimientos que deberá ser cargada en la plataforma diseñada para el agente virtual del Ministerio
La UAC del Ministerio de Educación inicio con la Oficina asesora de Comunicaciones la solicitud formal del Brief para el diseño de la estrategia de comunicaciones que se desarrollara frente al agente virtual.</t>
  </si>
  <si>
    <t>FORTALECIMIENTO DEL ACCESO A INFORMACIÓN ESTRATÉGICA E INSTITUCIONAL DEL SECTOR EDUCATIVO NACIONAL</t>
  </si>
  <si>
    <t xml:space="preserve">Porcentaje de Secretarias de Educacion Certificadas, capacitadas en el Modelo Integrado de Planeacion y Gestiòn  - Atenciòn al Ciudadano </t>
  </si>
  <si>
    <t>Informe ejecutivo  de las asistencias  técnicas</t>
  </si>
  <si>
    <t>Durante el mes de junio de 2019 se realizaron 16 asistencias técnicas, en las cuales se brindó capacitación acerca de Modelo Integrado de Planeación y Gestión MIPG en los componentes de Direccionamiento Estratégico, Valores para Resultados, Información y Comunicación   como también sobre el sistema de radicación y gestión de PQRSD SAC V. 2.0 las secretarias visitadas fueron 1. 
1	Cundinamarca	(10.11)
2	Buga	(12.13)
3	Cali	(12,13,14)
4	Valle del Cauca	(12,13,14)
5	Tuluá	(13.14)
6	Apartado	(17.18)
7	Bello	(17.18)
8	Dosquebradas	(17.18)
9	Turbo	(17.18)
10	Sabaneta	(18.19)
11	Magangué	(19.20.21)
12	Arauca	(25.26)
13	Barrancabermeja	(25.26)
14	Jamundí	(25.26)
15	Sincelejo	(25.26)
16	Sucre	(27.28)
Así mismo se dejaron en el acta los compromisos adquiridos por la secretaría en cuanto a la implementación de la plataforma</t>
  </si>
  <si>
    <t>Porcentaje de avance en la organización técnica de los documentos</t>
  </si>
  <si>
    <t>MIPG-Normatividad Archivo General de la Nacion</t>
  </si>
  <si>
    <t>Documentos organizados</t>
  </si>
  <si>
    <t>El proceso de recepción, punteo y limpieza de cajas  dando como resultado 3.430 cajas ordenadas en la bodega por rangos y números de caja, listas para ser intervenidas.La intervención documental de 100 metros lineales se realizó a satisfacción, quedando pendiente por realizar la rotulación</t>
  </si>
  <si>
    <t>Porcentaje de avance en la digitalización de documentos</t>
  </si>
  <si>
    <t>Documentos digitalizados</t>
  </si>
  <si>
    <t xml:space="preserve">El proceso de digitalizacion se empieza a ejecutar una vez se hayan organizado los documentos técnicamente. por lo tanto, para el de junio no se realizo digitalizacion de documentos </t>
  </si>
  <si>
    <t>Porcentaje de avance en la elaboración de las tablas de valoracion documental</t>
  </si>
  <si>
    <t>Tablas de valoracion elaboradas</t>
  </si>
  <si>
    <t xml:space="preserve">En el mes de junio se proyecto el estudio previo correspondiente al contratista encargado de realizar la actualización de las Tablas de Retención Documental, adicionalmente se solicitaron los documentos para la revisión correspondiente </t>
  </si>
  <si>
    <t>Modelo de Gestión Documenal diseñado</t>
  </si>
  <si>
    <t xml:space="preserve">Documentos de avance </t>
  </si>
  <si>
    <t xml:space="preserve">En el mes de junio se aprobó en comité de contratación el estudio previo con el fin de continuar con el proceso contractual  </t>
  </si>
  <si>
    <t>FORMACIONDOCENTE</t>
  </si>
  <si>
    <t>Se han realizado los eventos de formación en territorio para los dos primeros ciclos de formación. Durante el mes de junio, los tutores desarrollaron la Comunidad de Aprendizaje: Ser Maestro Investigador, el Encuentro con Directivos Docentes, Acompañamientos en Aula y Laboratorios Pedagñogicos. Se anexa el reporte de acompañamiento agendas_550.xlsx</t>
  </si>
  <si>
    <t>Se realizó el laboratorio pedagógico "desarrollo y aprendizaje" y se reflexionó sobre las herramientas del maestro investigador que favorecen el reconocimiento de los procesos de desarrollo y aprendizaje para su potenciamiento. Se realizaron guías de reflexión autónoma sobre las estrategias para enriquecer la experiencia pedagógica de niños y niñas. Se anexa el listado de docentes de preescolar participantes listado_preescolar_56.xlsx</t>
  </si>
  <si>
    <t>Después de realizar el primer evento de formación de Escuelas Normales Superiores, inició el acompañamiento a Establecimientos. Se realizan actividades de actualización del Sistema de Información del Programa Todos a Aprender</t>
  </si>
  <si>
    <t>Los tutores han realizado actividades de formación y acompañamiento a docentes en Establecimientos Educativos focalizados. Se adjunta el listado de educadores acompañados (listado_educadores_558.xlsx)</t>
  </si>
  <si>
    <t>En junio continuó el desarrollo del segundo ciclo de formación y aumentó el registro de Establecimientos Educativos acompañados. Se anexa listado de establecimientos que reciben acompañamiento (listado_ee_582.xlsx)</t>
  </si>
  <si>
    <t xml:space="preserve">Para el Programa PTA se tiene proyectado llegar a 21.769 sedes en el 2019, de las cuales son 17.703 rurales, a la fecha de corte (junio de 2019) se han entregado 1.630.505 textos en 8.850 sedes rurales. </t>
  </si>
  <si>
    <t>Para el Programa PTA se tiene proyectado llegar a 21.769 sedes en el 2019, de las cuales son  4.006 urbanas; a la fecha de corte (junio de 2019) se han entregado 2.572.974 textos en 2.016 sedes urbanas</t>
  </si>
  <si>
    <t>JORNADAUNICA</t>
  </si>
  <si>
    <t>El anexo técnico con UPN, para el diseño de orientaciones, herramientas y meteriales pedagógicos para la JU y el desarrollo del diagnóstico del estado actual de la implementación de la JU en EE , está en proceso de ajuste en el anexo tecnico y firma de minuta.</t>
  </si>
  <si>
    <t>Con el fin de realizar Documento técnico para la estrategia de acompañamiento integral, se alaboró el anexo técnico para realizar un contrato con la OEI, el cual esta firmado y se realizará el primer comite el 3 de julio.
Este mismo contrato permitirá realizar un proceso de acompañamiento pedagógico a EE y SE en el marco del fortalecimiento de la implementación de la JU con una visión de atención Integral que permita el desarrollo de trayectorias educativas completas y armónicas, de competencias básicas, ciudadanas y socioemocionales y que integre las expresiones artísticas, deporte, la ciencia, la cultura y la tecnología.</t>
  </si>
  <si>
    <t>Se ha realizado el acompañamiento técnico a la ETC en el marco de la estrategia “Más tiempo para aprender, compartir y disfrutar”, donde se reconoce la importancia de avanzar en la implementación de la Jornada Única y en el incremento de la cobertura progresiva del programa con calidad, con el fin de que los niños, niñas y adolescentes del sistema educativo oficial cuenten con un tiempo escolar significativo. En este sentido, se han realizado a la fecha 11 visitas a ECT  Putumayo, Florencia, Quindío, Neiva, Huíla, Caquetá, Bolívar, Cartagena, San Andrés, Sucre y Girón.</t>
  </si>
  <si>
    <t>PRUEBASSABER11RURALES</t>
  </si>
  <si>
    <t xml:space="preserve">De la estrategía de Jornada Única para el mes de junio entregaron 414.848  libros en la zona rural correspondiente al 100% del total de los textos que se establecieron en el objeto contractual; es decir el  100% de la orden de compra. Cada entrega cuenta con el acta de distribución </t>
  </si>
  <si>
    <t>PRUEBASSABER11</t>
  </si>
  <si>
    <t xml:space="preserve">De la estrategía de Jornada Única para el mes de junio entregaron 1.642.596  libros en la zona  urbana correspondiente al 100% del total de los textos que se establecieron en el objeto contractual; es decir el  100% de la orden de compra. Cada entrega cuenta con el acta de distribución </t>
  </si>
  <si>
    <t>Para el cumplimiento de las metas propuestas por el Ministerio de Educación Nacional, en el mes de junio el equipo del Programa Nacional para el Fortalecimiento de la Enseñanza y el Aprendizaje de Lenguas Extranjeras en el marco del convenio el British Council (0028 de 2019), se realizaron las siguientes acciones: 
Fortalecimiento de las prácticas docentes:
Componente 1: Formación docente: Inspiring teachers. Se realizó 1 encuentro regional con la participación de 2 líderes de bilingüismo de las SE de Ibagué y Tolima, y 17 rectores de las instituciones educativas seleccionadas de la SE de Ibagué que fortalecieron sus capacidades a través de un taller en liderazgo curricular para la enseñanza y aprendizaje del inglés como lengua extranjera. Posterior a este encuentro regional, se continuó el proceso de inscripción y registro de los docentes para la formación docente Inspiring Teachers de acuerdo con los datos proyectados para el impacto en 2019.  A la fecha se encuentran registrados 953 docentes para el proceso de formación Inspiring teachers
Componente 2: Formación docente ELT Leaders: Durante el mes de junio se inició un proceso de sensibilización con los 100 docentes participantes de la estrategia, a quienes se realizará acompañamiento para la promoción y fortalecimiento del inglés en sus instituciones educativas a través de formación en cascada.
Componente 3: Formación School to School: Durante el mes de junio, los días 11 y 12, se llevó a cabo el evento de apertura para 15 Escuelas Normales Superiores y a los 15 colegios privados que iniciarán la estrategia en la fase 1. Además, se realizó 1 visita diagnóstica a 5 ENS de la siguiente manera:  
1. ENS Lacides Iriarte - Sahagún, Córdoba el día 04 de junio
2. ENS Montes de María - San Juan Nepomuceno, Bolívar el día 5 de junio
3. ENS El Jardín - Pereira, Risaralda el día 06 de junio 
4. ENS La Presentación - Pensilvania, Caldas el día 07 de junio,
5. ENS Nuestra Señora de las Mercedes - Zarzal, Valle el día 21 de junio</t>
  </si>
  <si>
    <t xml:space="preserve">De la estrategía de Colombia Bilingue para el mes de junio   se entregó  178.840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</si>
  <si>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 xml:space="preserve">De la estrategía de Colombia Bilingue para el mes de junio   se entregó  779.869 libros correspondiente al 100% del total de los textos que se establecieron en el objeto contractual; es decir el  100% de la orden de compra. Cada entrega cuenta con el acta de distribución proporcionada por los proveedores (PRINTER -EL TIEMPO) en virtud del Acuerdo Marco para los Servicios de Impresión. </t>
  </si>
  <si>
    <t>Durante el mes de junio se avanzó en los procesos precontractuales para la suscripción del convenio de cooperación internacional que se pretende establecer con el Cerlalc, para esto se llevaron a cabo los ajustes al estudio previo, presupuesto y anexo técnico solicitados por la Subdirección de Contratación así como los solicitados por el comité de contratación, se espera suscribir el mencionado convenio durante la primera semana del mes de julio de 2019, lo anterior teniendo en cuenta que sería el Cerlalc el encargado de llevar a cabo las acciones necesarias para avanzar en el cumplimiento del indicador</t>
  </si>
  <si>
    <t>ENTORNOSESCOLARES</t>
  </si>
  <si>
    <t xml:space="preserve">Tal como se ha indicado en los reportes anteriores, además de los 6 encuentros regionales realizados entre marzo y abril de 2019, en el marco del convenio 006 se dió continuidad a las asistencias técnicas para hacer seguimiento a la formulación e implementación de los planes territoriales de convivencia escolar . Si bien a la fecha se han realizado 70 visitas de asistencia técnica y se ha logrado llegar a 90 de las 96 entidades territoriales, a la fecha se cuenta con evidencia de 30 planes territoriaes de convivencia escolar . </t>
  </si>
  <si>
    <t>Además de los protocolos 1, 2 y 3 para establecimientos PTA con los que se han formado a los 70 tutores del Programa, a la fecha el Ministerio ha avanzado en la firma del convenio con OIM  que permitirá formar a docentes de establecimientos que no tienen PTA por ello, el avance está representado en el número de rectores de establecimientos de etc con altos indices de embarazo a temprana edad, problemas de violencia escolar y de consumo de SPA .  Estos rectores están en proceso de formación sobre el uso del sitema de información unificado de convivencia escolar en el marco de la LEy 1620 de 2013 y este proceso se reforzará con un taller que se realizará en julio para la formación de orientadores escolares.</t>
  </si>
  <si>
    <t xml:space="preserve">Durante el mes de junio se dio inicio a la realización de talleres con familias y otros actores de la comunidad educativa para el diseño de protocolos de prevención de consumo de SPA, Suicidio y violencias basada en género. Estas acciones sumadas a las reportadas en el mes de marzo con RedPapaz y Familias en Acción, son la estrategia que permitirá tener evidencia de los establecimientos educativos que fortalecen la relación familia escuela  </t>
  </si>
  <si>
    <t xml:space="preserve">Se entregaron las 27 preguntas de superate con el saber para hacer la valoración de competencias ciudadanas congnitivas en el ámbito de participación que se aplicarán a los estudiantes en el segundo semestre de 2019 </t>
  </si>
  <si>
    <t>BRECHAPRUEBASSABER</t>
  </si>
  <si>
    <t>66 secretarías de educación participaron en el taller de análisis de los planes territoriales de formación, desarrollado en el mes de mayo. Actualmente se está  consolidando un documento de recomendaciones para la definición, implementación y evaluación de los PTFD con base en los resultados del taller.</t>
  </si>
  <si>
    <t>El convenio marco MEN- BID - BC - FExE fue firmado en el mes de junio. El convenio derivado se encuentra en revisión de la subdirección de contratación. La línea relacionada con la formación de directivos docentes en liderazgo se va a adicionar al convenio MEN - ICETEX 1400 de 2016. El estudio previo de esta línea ya fue definido.</t>
  </si>
  <si>
    <t>4781 educadores se encuentran desarrollando cursos ECDF</t>
  </si>
  <si>
    <t>Se encuentra en revisión por parte de la subdirección de contratación el modificatorio del convenio 1461-2017, para garantizar el uso de los recursos en la adjudicación de créditos educativos condonables en 2019, para que 270 docentes realicen estudios de maestría.
Se encuentran en formulación los estudios previos para creación de un nuevo fondo que posibilite oferta a nivel de licenciatura y posgrados.</t>
  </si>
  <si>
    <t>59 ENS acompañadas por tutores (facilitadores) que se encuentran subiendo sus agendas y documentos de trabajo en la plataforma definida por el PTA.</t>
  </si>
  <si>
    <t>DOBLETITULACION</t>
  </si>
  <si>
    <t xml:space="preserve">•	Se realiza en cuarto comité técnico entre el SENA y el MEN con el fin de hacer seguimiento a la ruta de cumplimiento al programa Doble Titulación 
•	Se realizaron 4 submesas de trabajo: Segunda submesa de etapa productiva donde se revisaron aspectos puntuales como horarios y seguimiento de las posibles alternativas que se dispondrán para los estudiantes en articulación, tercera submesa de Discapacidad: para revisar la retroalimentación presentada por el SENA para la ruta de atención a discapacidad, Segunda submesa de jornada única: para analizar la posible ruta de implementación del programa doble titulación a la luz del decreto. Segunda Submesa sistemas de información para revisar el reporte de clasificación de novedades de un estudiante en el sistema Sofia 
•	Se define metodología para las 3 mesas regionales que se llevaran a cabo en el mes de julio y se focalizan las ET que paratiparan: Santander, Chocó y Guajira, con el objetivo de avanzar en la estructuración y ajustes al documento de lineamientos de calidad en la formación técnica </t>
  </si>
  <si>
    <t xml:space="preserve"> 
Con respecto a la contratación del operador mediante licitación pública NLP04 de 2019 quien se encargará de implementar la estrategia  en las 30 entidades priorizadas, se recibieron las ofertas de 5 proponentes. Durante el mes de junio se  se desarrollan talleres de Orientación socio ocupacional dirigido a docentes y estudiantes  en las secretarias de educación de Manizales, Nariño, Sucre y Vaupes llegando este mes a 350 estudiantes y 99 docentes.</t>
  </si>
  <si>
    <t>Durante el mes de junio se firman los 7 Convenios de las Universidades seleccionadas en la Convocatoria Fondo FEM 2019 y las 7 secretarias focalizadas para el fortalecimiento de competencias básicas y socio emocionales:
* Región Caribe: Cartagena, Magangue y Monteria
* Región tolima Huila: Ibagué y Neiva
* Región Cafetera: Región Cafetera: Manizales y Armenia
De igual manera se desarrolló una reunión con la oficina de tecnología del Ministerio de Educación, el equipo de educación superior del MEN, el equipo de educación media del MEN y la secretaria de educación de Bogotá, para realizar la revisión de necesidades técnicas y tecnológicas para poner en marcha el sistema de información SIIES que aporta a la completitud en la cadena de toma de decisiones informadas para los estudiantes que quieren ingresar a la educación superior.</t>
  </si>
  <si>
    <t>Se firmó el Convenio de Asociación No. C01.PCCNTR100737, entre la Universidad de La Salle y el Ministerio de Educación Nacional, con acta de inicio del viernes 21 de junio de 2019. El objeto general de este Convenio es: “Elaborar lineamientos curriculares para la media técnica agropecuaria e implementar referentes agropecuarios en establecimientos educativos rurales”. La Universidad de la Salle se encuentra en la Fase 1 de ejecución del convenio, etapa en la cual se generan las orientaciones marco para la educación media rural y los insumos de trabajo, que permitirán el acompañamiento a cada uno de los establecimientos educativos focalizados.</t>
  </si>
  <si>
    <t xml:space="preserve">* Se adelantó la gestión con la oficina de contratación del MEN, para avanzar en el convenio con Mintic y UTP, en el cual se van a crear ecosistemas de innovación en el sector TI, mediante alianzas con el sector productivo, las instituciones de educación superior y del trabajo que oferten programas relacionados, secretarias de educación y establecimientos educativos. 
* Se realizó una reunión con Cuerpos de Paz para acordar un proyecto común, en torno a la creación de emprendimientos mediante el acercamiento de los procesos de emprendimiento de los establecimientos educativos y las organizaciones sociales de base en los municipios de influencia de Cuerpos de Paz (adjunto informe comisión). 
* Se adelantó la gestión interna, haciendo los aportes al borrador del documento de Memorando de Entendimiento entre las dos entidades (adjunto).
* Se avanzó en la construcción de un documento inicial con las definiciones y enfoque de los ecosistemas de innovación para la educación media (adjunto)  </t>
  </si>
  <si>
    <t>A la fecha, se están redactando los términos de referencia y el alcance de la contratación.
Durante el mes de junio se adelantaron los terminos de referencia de la Contratación con la Universidad de los andes para realizar la transferencia del sistema de seguimiento a egresados. Junto con la oficina del CEDE de la Universidad se definió el alcance, los productos y la duración para el desarrollo del sistema asi como el cronograma de trabajo, entregado al equipo técnico a la Dirección de calidad de la educación Preescolar, básica y media. Se entregan los terminos de referencia y cronograma</t>
  </si>
  <si>
    <t>Durante el mes de junio se brindó respuesta a las peticiones de los educadores que solicitaron ante el Ministerio de Educación Nacional en relación con la ECDF III.
Se remitió semanalmente al Icfes la base de datos con la actualización de los datos de los educadores que fueron trasladados o cambios de cargo.
A corte del 30 de junio, Icfes reportó el total de 83344 videos cargados y 82.162 enviados a evaluar remitidos por los educadores que participan en la ECDF III cohorte, esto teniendo en cuenta a que la fecha límite para el cargue de video fue el 27 de junipo de 2019.
Se publicó aplicativo en la página del Ministerio para la consulta de los resultados de las evaluaciones de desempeño de los educadores que participan en la ECDF III. El aplicativo publicó por segunda vez los resultados reportados por las ETC a corte del 21 de junio en el sistema Humano.</t>
  </si>
  <si>
    <t>Se acordó con la Fundación Carlos Slim el desarrollo tecnológico de la aplicación de Supérate 2019 considerando la carta de intención que se adelanta desde la oficina de Cooperación del Ministerio.
Se entregó el paquete de items de la primera etapa clasificatoria para su desarrollo gráfico y respectivo montaje.
El equipo disciplinar continua en la construcción de items para las etapas siguientes de la estrategia.</t>
  </si>
  <si>
    <t>En el marco de la estrategia de Apoyo Académico Especial. Durante el mes de junio se realizaron dos (2) acompañamientos a las siguientes SEC: Secretaría de Educación de Guainía y Vaupés.</t>
  </si>
  <si>
    <t>Durante el me de junio se sostuvieron reuniones con aliados externos como ASCOFADE para hablar sobre su  participación en el proceso de convocatoria a docentes y directivos docentes investigadores en el marco del FEN2019. También  se presentó una propuesta de insumo técnico sobre la imágen del FEN2019 dirigida a las empresas oferentes y se realizó divulgación en el portal Colombia Aprende de la convocatoria de docentes y directivos docentes investigadores.</t>
  </si>
  <si>
    <t>Durante el mes de junio de 2019 se gestionó un total de 385 de procesos de convalidaciones de estudios equivalentes a la educación Preescolar, Básica y Media, de los cuales el 82,8% (319) de las solicitudes corresponden a la convalidación de títulos de bachiller, mientras que el 17,2% (66) restante corresponde a la solicitud de convalidaciòn de estudios parciales de la educación preescolar, básica y media.
Así mismo, el 87% (335) de las solicitudes gestionadas en el mes de junio, finalizaron con la expediciòn del acto administrativo de convalidaciòn de título (resolución) o de estudios parciales (certificación); mientras que el 13% (50) de las solicitudes fueron cerradas sin ningúno de estos actos administrativos, por declaración del desistimiento tácito, según lo establece el Artículo 17 de la ley 1437 de 2011.</t>
  </si>
  <si>
    <t>Se llevò a cabo una reunión con la oficina de Tecnología para determinar cómo, desde educaciòn privada, se debían consignar los requermientos del EVI.  Se diligenció el formato respectivo y se pasó a la oficina de Tecnología a través del enlace designado.
Se realizó una reunión con el asesor jurídico de la Dirección en la que se determinó que en 2019 los ajustes que se harán  al EVI seràn solamente los relacionados con la fórmula que aplicará para definir el puntaje  de los EE.  Los demás cambios, relacionados con preguntas y contenidos, estructura, etc. se propondrán una vez se hayan definido los lineamientos de referentes que se encuentran en construcción.</t>
  </si>
  <si>
    <t>Se adelantaron 3 reuniones con UNCOLI y equipos del Ministerio para ajustar detalles del convenio Marco, el cual se encuentra a la oficina de Contratación en proceso; para concertar la composición  y funciones del comitè pedagògico del nuevo convenio; para determinar la estructura y los alcances del protocolo de revisión y ajustes de los materiales pedagógicos para docentes y estudiantes participantes de la estrategia.
Entre el 20 y 21 de junio, se llevó a cabo el encuentro con 105 docentes y directivos docentes del Chocó para hacer un balance del desarrollo de la estrategia en el departamento y proyectar las acciones incluidas en el nuevo convenio. de los 55 establecmientos educativos particpantes</t>
  </si>
  <si>
    <t>Se adelantaron 2 asistencia técnicas a las SE de Santander (virtual) y Bolìvar (MEN) sobre temas de inspecciòn y vigilancia de colegios privados y aplicativo EVI.</t>
  </si>
  <si>
    <t>Se adelantó una reunión con Yonar Figueroa y Juan Carlos Parra para socializar la decisiòn de utilizar los resultados de las pruebas Saber 3-5-9 del año 2017 y saber 11 2018 como base para construir la resolución de tarifas para el año acadèmico 2020.</t>
  </si>
  <si>
    <t>Se está en espera de socializar la propuesta de la convocatoria sobre experiencias significativas a la mesa de coelgios privados que está por realizarse</t>
  </si>
  <si>
    <t>EDUCACIONINICIAL</t>
  </si>
  <si>
    <t>Para el periodo de corte, en cumplimiento de la focalización 2019, se avanzó en la implementación de los esquemas territoriales de atención integral en grado transición, para ello se desarrollaron acciones de focalización de atención y de dotaciones, asistencia técnica, socialización de estrategias, entre otros, en las siguientes ETC: Facatativá, Funza, Cundinamarca, Neiva, Envigado, Bogotá, Girardot, Rionegro, Pereira y Cali.
Adicionalmente, se esta avanzando en la asistencia técnica para la materialización de la atención integral en el resto municipios focalizados, teniendo como base el modelo de gestión de la educación inicial MGEI, los sistemas de información de Primera Infancia, y la gestión y articulación intersectorial.
La información cuantitativa se reporta de acuerdo a los tiempos SINERGIA, en el cual el reporte corte junio se hará hasta el 10 de agosto de la presente vigencia</t>
  </si>
  <si>
    <t>Sistema de Seguimiento al Desarrollo Integral de la Primera Infancia</t>
  </si>
  <si>
    <t>En el mes de junio se realizaron las pruebas de certificación del primer paquete de desarrollos realizados para el SSDIPI, dando paso al despliegue de estos ajustes en el ambiente productivo del sistema, es decir, ya estan funcionando actualmente en el sistema los cambios realizados.</t>
  </si>
  <si>
    <t xml:space="preserve">En el mes de junio se realizó seguimiento al piloto de la estrategia de acogida, bienestar y permanencia en preescolar, dicho pilot se viene adelantando en el municipio de Garzón Huila. Allí, se acompañaron los talleres de co-construcción con niños y familias que hacen parte de las sedes educativas rurales del municipio.
En el mismo periodo reportado, se realizó acompañamiento a las mesas de trásito territorial de las ETC Vaupés y Pitalito.
</t>
  </si>
  <si>
    <t>Cualificación del Talento Humano</t>
  </si>
  <si>
    <t>En el marco del PTA,  durante junio se realizó el Primer encuentro de fortalecimiento en la línea de formación de educación inicial, durante los días 11 y 12, el cual contó con la participación de 65 formadores del PTA.  Por otra parte, en el marco del Pilotaje Estrategia de Acogida, Bienestar y Permanencia, se ha llegado a 24 maestras de preescolar, 422 familias que participaron en del encuentro de construcción colectiva, 488 niños y niñas que participaron del encuentro de construcción colectiva, además de 669 niños y niñas beneficiados con la entrega del Kit de materiales.                                                                        En el marco del Convenio con UPN, se realizaron ajustes al insumo de contratación y al anexo técnico para culminar el proceso precontractual.
La información cuantitativa se reporta de acuerdo a los tiempos SINERGIA, en el cual el reporte corte junio se hará hasta el 10 de agosto de la presente vigencia</t>
  </si>
  <si>
    <t>DESEMPEÑOETC</t>
  </si>
  <si>
    <t>Se tiene plan de contratación y cronograma del aliado en la realización de está meta</t>
  </si>
  <si>
    <t>Se han realizado dos encuentros de secretaríos, se ha realizado el esquema incial de la escuela de secretarios</t>
  </si>
  <si>
    <t>Se realizaron visitas de monitoreo y seguimiento al uso de los recursos del SGP - Educación de las vigencias 2018 y enero 2019 a 22 entidades territoriales (Apartadó, Caldas, Cali, Caquetá, Chocó,  Florencia, Floridablanca,  Guainía, Manizales, Meta, Nariño,  Pasto, Piedecuesta, Popayán, Putumayo,  Santa Marta, Sucre, Tolima, Turbo, Valle del Cauca, Valledupar y Vichada  ). MV:1085. Actas Visita insumo Plan de Seguimiento</t>
  </si>
  <si>
    <t>Mediante visita en sitio, se asesoró a las 22 ETC  en el  uso y administración de los recursos del Sistema General de Participaciones SGP-.  Se dejaron recomendaciones sobre inquietudes  y temas puntuales detectados. MV:1095. Actas Visita- Plan de Seguimiento</t>
  </si>
  <si>
    <t>Se continúa avanzando en el rediseño y ajuste a las validaciones aplicadas de acuerdo con los hallazgos iniciales en el marco de la estrategia conjunta de seguimiento con el Ministerio de Hacienda y Crédito Público</t>
  </si>
  <si>
    <t>Durante el período se gestionaron 59 solicitudes de reconocimiento de deudas laborales por los siguientes conceptos: Ascensos en el escalafón (7), Primas (8), Homologación (10), Zonas de Dificíl Acceso (3) y Comité (1). Adicionalmente, se dio tramite a 30  requerimientos que no se clasifican en estos conceptos. MV:1114. Solicitudes Deudas Laborales</t>
  </si>
  <si>
    <t>El encuentro se ha programado para el mes de octubre, por tal motivo el avance se verà reflejado en dicho mes</t>
  </si>
  <si>
    <t>Gestión Interna</t>
  </si>
  <si>
    <t>Listado de asignación publicados en la pagina web de la CNSC</t>
  </si>
  <si>
    <t>El link  de la CNSC cuenta con las listas de legibles de cada una de las áreas: https://www.cnsc.gov.co/index.php/listas-de-elegibles-339-a-425-de-2016-directivos-docentes-docentes-y-lideres-de-apoyo</t>
  </si>
  <si>
    <t>Acompañamiento al comité regional de prestaciones sociales del Departamento  de Guania y La Guajira   con el propósito de hacer seguimiento al trámite de  prestaciones ecónomicas y prestación de los servicios médico asistenciales y de salud ocupacional.
Revisión del informe de gestión del contrato de fiducia mercantil No 83 de 1990 con corte al mes de mayo de 2019.
Seguimiento al proceso de invitación pública 001 de 2019
Mesa de trabajo de seguimiento a lo acuerdos celebrados con ASOINCA.</t>
  </si>
  <si>
    <t>FECODE</t>
  </si>
  <si>
    <t xml:space="preserve">Circular de lanzamiento 
Comités de seguimiento (cada comité vale el (4 comites, Actas))
Espacio deportivos definidos 
Proceso contractal firmado </t>
  </si>
  <si>
    <t>Consolidación primer informe del desarrollo de los Juegos Municipales y programación de las 8 visitas zonales, con fechas y responsables.
Reunión de socialización de los avances de los juegos con FECODE
Elaboración de dos documentos para orientar a los responsables de las 8 zonas.</t>
  </si>
  <si>
    <t>Resolución del nuevo banco 
Comunicado de lanzamiento 
Aprobación de requerimientos a la fábirca de software (correo electronico oficializando) 
Prueba piloto: Resolución e informe de ejecución de la prueba piloto</t>
  </si>
  <si>
    <t xml:space="preserve">Se realizó la aprobación de los requerimientos de la fabrica de software en el mes de xxxxxxxx (Anexo Acta) y la resolucion del  nuevo Banco y la Resoulción de la prueba piloto esta en revisión de la Oficina Juridica. </t>
  </si>
  <si>
    <t>Contrato Firmado 
Marco conceptual 
Diagnostico de necesidades, aplicación y analisis de resultados 
Validación politica de bienestar 
Socialización de política de bienestar docente 10%</t>
  </si>
  <si>
    <t>El Insumo fue subido a NEON,  asistencia a comité de contratación, devuelven doumento para ser ajustado y asistir al segundo comité de contratación.</t>
  </si>
  <si>
    <t>Porcentaje de avance en la construcción del estatuto CNARP</t>
  </si>
  <si>
    <t>Mesas de comisión IV en el año. (Cinco en el año cada una equivale al 10%)
Consulta a  consejo de estado. 
Proyecto propuesta de escalafon.  (documento)
Proyecto de articulado del estatuto CNARP (documento)</t>
  </si>
  <si>
    <t>Se han realizado cuatro mesas de comisión IV. Las actas de la tercera y cuarta se encuentran en firmas de los entes de control y MIninterior.  
Se envió la consulta al consejo de estado para determinar la naturaleza constitucional o legal de la carrera de los etnoeducadores. En igual sentido sobre la administración y vigilancia de la misma, debe ser realizada por la CNSC o por un organismo autónomo.</t>
  </si>
  <si>
    <t xml:space="preserve">Se realizaron 2 estudios técnicos de las ETC Bolívar y Malambo, los cuales se encuentan en la OAPF del MEN, pendientes de emisión viabilidad financiera. </t>
  </si>
  <si>
    <t>Porcentaje de Vacantes cubiertas por Banco Nacional de la Excelncia</t>
  </si>
  <si>
    <t>Informe mensual de provisión</t>
  </si>
  <si>
    <t>Vacantes reportadas  en el mes de junio:  513
Vacantes cubiertas :   521
Desde enero de 2019 se han reportado 5.149 vacantes, de las cuales se han cubierto 4.951</t>
  </si>
  <si>
    <t>COBERTURAMEDIA</t>
  </si>
  <si>
    <t xml:space="preserve">En junio se adelantó el oficio de respuesta al estudio radicado por la Secretaría  de Cundinamarca informando la mesa de trabajo que se llevará a cabo cuando se radique el nuevo estudio con las nuevas condiciones. </t>
  </si>
  <si>
    <t>3 Subcomisiones de la CONTCEP realizadas  del 18 al 21 de junio para fortalecer el documento de norma SEIP a entregar al MEN, y 1 subcomisión con el DNP, Ministerio de Hacienda y MEN para definr la ruta y llegar a costos de la canasta educativa y construir la variable indígena para incorporarla en la tipología de las entidades territoriales certificadas con presencia de pueblos indígenas.</t>
  </si>
  <si>
    <t xml:space="preserve">Dado que no existe presupuesto asignado para este item, se avanza en aspectos técnicos y se proyecta cronograma de asistencias técnicas con las ETC que tienen población Rrom: 1. Ibagué - julio , 2. Sabanalarga, Atlántico - julio, 3. Pasto-agosto, 4. Girón Santander-septiembre, 5. Envigado Antioquia -noviembre. No se incluyen las ETC de Córdoba y Bogotá, en virtud al acompañamiento que se les brindó en el 2018.  </t>
  </si>
  <si>
    <t>Al respecto de los espacios de diálogo, consulta y concertación con las CNARP para acompañamiento y seguimiento de la política educativa, se han realizado la Mesa Técnica del Espacio Nacional de Consulta Previa del estatuto de profesionalización de etnoeducadores,  23 al 26 de junio de 2019 (está el listado de asistencia y está pendiente el acta para firma). Se hará nueva convocatoria para el 24 al 18 de julio nueva mesa técnica.</t>
  </si>
  <si>
    <t xml:space="preserve">Se realiza jornada de seguimiento a los compromisos del Plan de Salvaguarda del Pueblo Kamëntsá, del 19 al 21 de junio de 2019 en el Resguardo indígena Valle de Sibundoy._x000D_
En cumplimiento al acuerdo suscrito en la jornada desarrollada durante los días 23 y 24 de mayo de 2019 en la ciudad de Bogotá D.C. se llevó a cabo en el marco de cumplimiento de los Autos 004 de 2009, 174 de 2011 y 620 de 2017, la jornada intrasectorial con la Secretaría de Educación Municipal de Tumaco, con quien se trabajó el componente de recursos humanos del sector educativo y se dialogó sobre el caso del Centro Educativo Indígena Inda Guacaray._x000D_
</t>
  </si>
  <si>
    <t xml:space="preserve">Se realizaron Asistencias Técnicas:  SED Norte de Santander  (Pueblo indígena Barí y U´wa), Chocó (afros e indígenas),   SED Putumayo (Sibundoy Kamentsa), SED Caldas (Afro e indígenas Guamal)  SED Tumaco (Pueblo Awá).  SED Boyacá ( Pueblo U´wa) y SED Santander ( Pueblo U´wa), SED Cesar (Pueblo Wiwa y afro del Paso). </t>
  </si>
  <si>
    <t>DESERCIÓN</t>
  </si>
  <si>
    <t>Documentos Normativos expedidos</t>
  </si>
  <si>
    <t xml:space="preserve">Actualmente se viene trabajando en el desarrollo de la estructuracion para la contratacion de ICONTEC con el objetivo de dar alcance a la actualizacion de CUATRO (4) Normas Tecnicas Colombianas: NTC 4638, 4639, 4733 Y 4595. Los estudios previos se encuentran en revisión de la Subdirección de Contratación. </t>
  </si>
  <si>
    <t xml:space="preserve">Se desarrollaron mesas de trabajo con posibles proveedores en el marco de los analisis de estudio de mercado que permitan establecer los alcances en la propuesta y suscribir un convenio directo. Se esta a la espera de recibir las propuestas economicas para ser evaluadas y definir el esquema de contratación. </t>
  </si>
  <si>
    <t>Actualmente se encuentra en revisión juridica los estudios previos correspondientes, previo al cargue del mismo en la Oficina de Contratación.
Se validó el alcance técnico a partir de la construcción del Focus Group para establecer los alcances de la Contratación.</t>
  </si>
  <si>
    <t xml:space="preserve">Con corte al mes de Junio el FFIE entregó 186 aulas básicas, para un total acumulado de 1.120 aulas básicas entregadas. </t>
  </si>
  <si>
    <t>Al día de hoy se encuentran postulados en la convocatoria de mejoramientos en infraestructura educativa rural 1.097 sedes educativas. Adicionalmente se prorrogaron los tiempos de postulación de la convocatoria de acuerdo a la Resolución No 006700 de 2019.</t>
  </si>
  <si>
    <t xml:space="preserve">En el cómite primario de la Dirección de Cobertura y Equidad se informó que debido a los tiempos internos para sacar el proceso de concurso de méritos, se analizará la posilibidad de adicionar esta consultoría 1013 de 2014 con Findeter. </t>
  </si>
  <si>
    <t>El día 09 de Julio son devueltos los estudios por previos por la oficina de Contratación, para ajustes a las observaciones finales, previo al cómite de contratación.</t>
  </si>
  <si>
    <t>Los estudios previos actualmente se encuentran en revisión de la Subdirección de Contratación para aprobación</t>
  </si>
  <si>
    <t>Con corte 30 de junio, desde la Subdirección de Permanencia se logró firmar los convenios con la universidad de Sucre, con las Autoridades Tradicionales y Cabildos UWA, la Universidad Surcolombiana y la Universidad de Caldas, los cuales tiene como fin aportar, a través de su objeto contractual a la meta del indicador. Desde la Subdirección de Permanencia y con el apoyo de la Subdirección de Contratación, se vienen adelantando los estudios previos de la licitación de MEF, el tiene por objeto, la prestación de servicios para la implementación de MEF que promuevan el acceso y permanencia escolar. En el mes de junio, se revisó el estudio previo desde la Subdirección de Permanencia, con el apoyo de la Subdirección de Contratación, a través del sistema de información NEON con el EP-2019-1160</t>
  </si>
  <si>
    <t>Listado</t>
  </si>
  <si>
    <t>Con corte 30 de junio, desde la Subdirección de Permanencia se logró firmar los convenios con la universidad de Sucre, con las Autoridades Tradicionales y Cabildos UWA, la Universidad Surcolombiana y la Universidad de Caldas, los cuales tiene como fin aportar, a través de su objeto contractual a la meta del indicador.</t>
  </si>
  <si>
    <t xml:space="preserve">Desde la Subdirección de Permanencia y con el apoyo de la Subdirección de Contratación, se vienen adelantando los estudio previos de la licitación de MEF, el tiene por objeto, la prestación de servicios para la implementación de MEF que promuevan el acceso y permanencia escolar. </t>
  </si>
  <si>
    <t>En el mes de junio, se revisó el estudio previo desde la Subdirección de Permanencia, con el apoyo de la Subdirección de Contratación, a tavés del sistema de información NEON con el EP-2019-1116.</t>
  </si>
  <si>
    <t>En el mes de junio, se revisó el estudio previo desde la Subdirección de Permanencia, con el apoyo de la Subdirección de Contratación, a través del sistema de información NEON con el EP-2019-1160.</t>
  </si>
  <si>
    <t>ANALFABETISMO</t>
  </si>
  <si>
    <t>"Durante el mes de junio se revisaron y ajustaron los estudios previos  con la Subdirección de Contratación, mediente el proceso para la licitacion EP-2019-0-979, convenio con el CNR EP-2019-1153, los cuales aportaran en la meta proyectada del indicador.</t>
  </si>
  <si>
    <t>OAPF: revisar el reporte realizado, ya que se esta reportando el cumplimiento de la meta a 2022
SP: de acuerdo con la observación realizada, intente modificar el avance cuantitativo con la línea base y no me lo permitio.</t>
  </si>
  <si>
    <t>BRECHARURALURBANA</t>
  </si>
  <si>
    <t xml:space="preserve">Se realizaron tres talleres regionales: "Inicio para la construcción de una política pública integral de educación rural para Colombia": 1) Cali (27 y 28 de mayo de 2019), 2) Florencia (27, 28 y 29 de mayo de 2019) y 3) Ocaña (28, 29 y 30 de mayo de 2019). En estos talleres participaron docentes, directivos docentes, profesionales de las secretarias de educación, representantes de Universidades y de entidades interadas en la educación. En el diseño y organización de estos eventos participó la Mesa de Educación Rural. Se recogieron insumos importantes para construir la política de educación rural. Se anexa la agenda, la metodología, las presentaciones, las listas de participantes y las relatorías de cada uno de los eventos.   </t>
  </si>
  <si>
    <t>OAPF:  No se realizó reporte descrpitivo</t>
  </si>
  <si>
    <t>Se gestionó un conveio con la Secretaria de Educación de Neiva, la Universidad Surcolombiana y el Ministerio de Educación Nacional, en el marco del cual, entre otros productos, se diseñará una estrategia de formación a docentes que atenderá población adulta por horas extras y se piloteará la atención de adultos en ciclo 1 con la facultad de educación de la Universidad. Se espera tener insumos que alimenten las estrategias de atención a los adultos.</t>
  </si>
  <si>
    <t>Se inició el proceso de convocatoria para la realización de 4 encentros regionales a realizar en el mes de agosto, en los cuales se daran las orientaciones para la construcción del plan de permanencia y se generaran los documentos de plan de acción de cada una de las 46 secretarias de educación convocadas.</t>
  </si>
  <si>
    <t>Se cuenta con el reporte de 74 secretarías de educación  frente a la implementación de la estrategia de transporte escolar para la caracterización de medios de transporte no convencionales. Se adelantó reunión con la Agencia Nacional de Seguridad Vial y la Universidad Nacional para la definición de los requerimientos del diagnóstico de transporte escolar y seguridad vial a contratar para el segundo semestre de 2019.</t>
  </si>
  <si>
    <t>Con corte a 30 de junio se han realizado 56 asistencias técnicas, en el mes de junio se prestó asistencia técnica a 4 ETC nuevas en temas como: en la estrategia de alfabetización CLEI 1, en aspectos técnicos, pedagógicos y operativos del MEF Caminar en Secundaría, en la formalización y fortalecimiento de residencias escolares, en la búsqueda y vinculación de NNA víctimas que se encuentran fuera del servicio educativo, en la definición del plan de acción en la implementación de las estrategias pedagógicas multigradual, socialización de la ruta para la construcción del plan de permanencia, con el fin de identificar las cusas de deserción, en el anexo 13 A, capacitaciones en SIMPADE y SIMAT. Lo anterior se desarrolló en las siguientes ETC: Girón, Dosquebradas, Soacha y Quindío.</t>
  </si>
  <si>
    <t>Con corte 30 de junio se trabajando de manera conjunta con la Subdirección de Contraciónm, en el tràmite del proceso contractual con el número EP-2019-1160, el cual tiene por objeto: PRESTACIÓN DE SERVICIOS EN LA IMPLEMENTACIÓN DE ESTRATEGIAS DE ACCESO, BIENESTAR Y PERMANENCIA EDUCATIVA, DIRIGIDA A POBLACIÓN EN RIESGO DE DESERCIÓN POR RECLUTAMIENTO, UTILIZACIÓN, MINAS, VIOLENCIA DE GENERO, EMBARAZO ADOLESCENTE U OTRAS SITUACIONES DE VULNERACIÓN.</t>
  </si>
  <si>
    <t xml:space="preserve">Recurso bloqueado a la fecha
Para el 2019 se asistiran 23 privativas y 15 ETC no privativas
</t>
  </si>
  <si>
    <t>&lt;</t>
  </si>
  <si>
    <t>912A</t>
  </si>
  <si>
    <t>NUEVOSAC</t>
  </si>
  <si>
    <t>1. Contrato de la firma que ejecutará la 7° Invitación Pública
2. Invitación Pública abierta y publicada en la página web del MEN 
3. Resultados de la invitación. 
4. Informe de la Sesión de inducción de integrantes nuevos</t>
  </si>
  <si>
    <t>En cuanto a la consolidación del banco de elegibles para integrar las Salas de Evaluación de la CONACES, se elaboraron los estudios previos para la contratación de la firma que consolide el banco y se encuentran en revisión  de la Subdirección de Contratación.</t>
  </si>
  <si>
    <t>1. Contrato con el operador
2. Base de datos de Pares por perfil y área, preliminar
3. Banco de pares esctructurado.</t>
  </si>
  <si>
    <t>En cuanto a la estructuración del Banco de pares, en el mes de junio se adelantó el proceso de contratación del Operador. Dentro de las obligaciones se encuentra la depuración y actualización del banco de pares del Sistema SACES.  Se espera firma del contrato en la segunda semana de julio. Se proyecta contar con el Banco de Pares estructurado, a finales del mes de octubre de 2019</t>
  </si>
  <si>
    <t>Informe de actividades de  acompañamiento</t>
  </si>
  <si>
    <t>Durante el período enero - junio  fueron realizadas en total 48 actividades de acompañamiento a las IES. Los temas tratados en el marco de dichas actividades se centran en atender las inquietudes relacionadas con el estado de los procesos e indicaciones para la radicación de información de los procesos a través del aplicativo SACES CNA. 
MVIP 345_INFORME_ACTIVIDADES_DE_ACOMPAÑAMIENTO_JUNIO</t>
  </si>
  <si>
    <t>Decreto expedido</t>
  </si>
  <si>
    <t>Con respecto al decreto que regula el nuevo SAC, una vez realizados los talleres «Calidad Es de Todos» en diferentes ciudades del país, se proyectó el proyecto de Decreto, el cual  fue publicado en la página oficial del MEN para observaciones ciudadanas. Las respuestas se publicaron el 21 de junio y el proyecto de decreto se radicó en el DAFP ese mismo día, con el fin de que surta el proceso de revisión y así proceder a la última fase de verificación en Presidencia, una vez terminada.</t>
  </si>
  <si>
    <t>Documentos, referentes, lineamientos, guías y resoluciones</t>
  </si>
  <si>
    <t xml:space="preserve">Para la construcción y ajuste de los Documentos, referentes, lineamientos, guías y resoluciones de calidad para la ES,  se realizó el tercer ciclo de talleres "calidad es de todos - construcción de referentes",  del 17 al 21 de junio, abarcando las siguientes modalidades: condiciones institucionales, derecho, TyT, salud, ciclos propedeuticos, posgrados, pregrado y Dual. De igual manera se realizó la sistematizaciòn de la información recolectada para la construcción del documento referentes y las resoluciones correspondientes. </t>
  </si>
  <si>
    <t>Informe de pares capacitados a través del curso de pares en modalidad B-Learning.</t>
  </si>
  <si>
    <t xml:space="preserve">Con el fin de realizar la capacitación a pares de Acreditación de Alta Calidad a través del curso en modalidad B-Learning, se realizó la estructuración de las estrategias de divulgación; el proceso de inscripción; el seguimiento y acciones de acompañamiento; el desarrollo del plan de actualización de contenidos en la plataforma Colombia Aprende; así como la definición del plan de impartición y estrategias de seguimiento y la consolidación de las estrategias para el lanzamiento oficial del curso. Adicionalmente se encuentran en revisión y depuración las bases de datos de los pares activos con el fin de determinar el número de pares por área de conocimiento que serían invitados a las primeras cohortes del curso </t>
  </si>
  <si>
    <t>Informes de evaluación externa realizados por el ente internacional</t>
  </si>
  <si>
    <t>Con el fin de lograr las participaciones en procesos de evaluación externa de certificación del modelo de acreditación colombiano con alcance al sistema nacional de acreditación, se llevó a cabo la visita de Evaluación Externa del CNA por parte de la Red Iberoamericana para el Aseguramiento de la Calidad - RIACES, en el mes de mayo se recibió el informe del Proceso de Evaluación Externa adelantado con RIACES, se llevó a cabo su análisis y presentación de comentarios. Adicionalmente se prosigue con las actividades de planeación de la visita de de seguimiento con INQAAHE.
MVIP 413_INFORME_EVALUACIÓN_EXTERNA_RIACES</t>
  </si>
  <si>
    <t>De los procesos radicados en 2019 (2120) se han surtido exitosamente todas las etapas del proceso para 254 procesos y se ha tramitado el desistimiento de 118 procesos. Este se debe a que los trámites recibidos desde enero de este año tienen 6 meses para tener su respectivo acto administrativo proyectado y listo para firmas físicas de los despachos.
MVIP 415 Indicadores_JUNIO</t>
  </si>
  <si>
    <t>1. Contrato de la empresa desarrolladora 
2. Informe diagnóstico del sistema SACES actual 
3. Documento de diseño para desarrollo del nuevo Sistema 
4. Informe del Desarrollo de la fase 1</t>
  </si>
  <si>
    <t>Para el nuevo sistema de información para el SAC, a partir de la necesidad del MEN de realizar un convenio que le permita contar con un aliado que trabaje de manera conjunta en la fase I del nuevo sistema de información para soportar los tramites y procedimientos relacionados con el aseguramiento de la calidad de la ES, se celebró convenio de asociación con la Universidad Sergio Arboleda.
MVIP 415 Convenio de Asociación 063 de 2019</t>
  </si>
  <si>
    <t xml:space="preserve">1. Nueva resolución de convalidaciones expedida
2. Informe de la Implementación del nuevo sistema de información para el proceso de convalidaciones 
3. Documento del Diseño e implementación de la operación del nuevo modelo de Convalidaciones (incluye fortalecimiento del SIG) 
4. Informe de la Implementación de la estrategia de comunicaciones para el nuevo modelo de Convalidaciones </t>
  </si>
  <si>
    <t>La implementación del nuevo sistema de convalidación se realizará paulatinamente desde la entrada en vigencia a finales de julio de la nueva  resolución de convalidaciones; esto va de la mano del proceso de respuesta a los ciudadanos de los comentarios allegados a través de la página web del Ministerio de Educación sobre el proyecto de resolución, lo cual se está realizando actualmente. Adicionalmente se está diseñando y ajustando el nuevo sistema de información de convalidaciones, se está diseñando la estrategia de operación para el nuevo modelo de convalidaciones y se realizó una reunión con RTVC para definir la estrategia de comunicaciones del nuevo modelo de convalidaciones.</t>
  </si>
  <si>
    <t>Informe de avance del diseño e implementación de la estrategia para la correcta conservación y destinación de bienes y rentas de las IES</t>
  </si>
  <si>
    <t>En torno a una estrategia en conjunto para la correcta conservación de bienes y rentas de las IES, Se realizo reunión con el equipo financiero de la Subdirección de Inspección y Vigilancia para identificar posibles puntos de articulación con la DIAN, referentes a información de interés para el MEN. Así mismo, se realizaron varios acercamientos con funcionarios de la DIAN, que permitieron agendar la primera mesa de trabajo en julio 03 de 2019. Se anexa acta de reunión de junio 12 de 2019.</t>
  </si>
  <si>
    <t>Documento con la evidencia de los procesos realizados a operadores y personas jurídicas no autorizadas, identificadas por el MEN</t>
  </si>
  <si>
    <t>En el marco de los procesos realizados a operadores y personas jurídicas no autorizadas, la Subdirección ha tenido conocimiento de 7 quejas
1.	2019-ER-050016: presunta oferta ilegal de programas de educación superior en la UNIIC,  
2.	2019-ER-084509 - Escuela Superior de Estudios Vocacionales
3.	2019-ER-085670 Instituto ENGLISH ZONE
4.	2019-ER-101947- Universidad Evangélica Nicaragüense Martin Luther King 
5.	2019-ER-111956 - EAE business School 
6.	2019-IE-023436: Aseguramiento da traslado del radicado 2019-ER-147416-Institución EDUFACIL, 
7.	2019-IE-024519: Aseguramiento da traslado del radicado 2019-ER-154495-Institución REPDI.
Se han realizado 3 comités:
•	Fecha: 5 y 10 de abril 
Temas:  Programación vistas a Universidad Nacional Indígena Intercultural De Colombia-UNIIC, Universidad Cristiana Antioquia, Corporación Latinoamericana de Educación Superior, FUNCOLDE)
•	Fecha: 20 de mayo
Temas: 1. la visita de FUNCOLDE- plan a seguir respecto de esta institución acordado por los integrantes del comité, 2. Se presentaron los nuevos casos y las respectivas acciones a realizar para cada uno y 3. Se programaron visitas para EAE Business School en Bogotá.
Se han realizado 4 visitas así:
•	Vista a FUNCOLDE: informe de Radicado 2019-ER-143780.
•	Vista a EAE Business School en Bogotá 06 de junio: Acta de vista (se presenta acta porque no fue posible realización de la visita) 
•	Vistas a la Universidad Cristiana de Antioquia: Informe de Radicado 2019-ER-180983 y Corporación latinoamericana de educación superior ambas en Medellín los días 30 y 31 de mayo: Informe de Radicado 2019-ER-180981</t>
  </si>
  <si>
    <t>En el marco del indicador "Porcentaje de programas de derecho de IES no acreditadas con visita de verificación", se cuenta informe de diagnostico y plan de trabajo para realizar la planeación las visitas con acompañamiento de los pares a los programas de Derecho que en la actualidad cuentan con registro calificado, otorgado a IES no acreditadas.</t>
  </si>
  <si>
    <t>Con respecto a las 31 medidas preventivas y/o de vigilancia especial impuestas en 7 IES con corte a 31/12/2018, en lo corrido del año se ha adelantado el diagnostico de las 7 IES y sus medidas preventivas y/o de vigilancia especial, se han realizado 13 visitas a 5 IES con medidas preventivas y/o de vigilancia especial. Así mismo, se han proferido 6 Actos Administrativos sobre (Universidad de la Guajira, Inspector In Situ para la Universidad Autónoma del Caribe, Delegada para la Fundación San Martin, Inspector en Situ para la Fundación Universitaria San Martin, Inspector In Situ para el Instituto Nacional de Formación Técnica Profesional de San Andrés, Inspector In Situ - Universidad del Pacífico).</t>
  </si>
  <si>
    <t>Con respecto al indicador % de IES con requerimientos de verificación y análisis sobre derechos pecuniarios, se realizó verificación de sistemas respecto a las IES y sus seccionales que no realizaron reporte o que fue por encima de IPC y no presentaron justificación; se realizaron requerimientos a las 57 IES que no realizaron ningún tipo de reporte, a las 72 IES que realizaron reporte con incremento por encima del IPC; se revisaron las repuestas enviadas por las IES; se realizaron 3 vistas en abril: Universidad Tecnológica de Bolívar, Corporación Academia Superior de Artes y Corporación Universitaria U. de Colombia; en mayo se realizaron 2 visitas: Corporación Universitario-Latinoamericana y Corporación Universitaria Empresarial de Salamanca; en el mes de junio se realizaron 2 visitas: Universidad Tecnológica del Chocó y Universidad Cooperativa de Colombia sede Quibdó y se realizaron capacitaciones en Bogotá, Cartagena y Pereira.
MVIP 497_ Informe_seguimiento_derechos_pecuniarios_Junio</t>
  </si>
  <si>
    <t>1. Contrato interadministrativo formalizado
2. Documento del diseño de la escuela de Aseguramiento de la Calidad 
3. Informe de la Formación de pares</t>
  </si>
  <si>
    <t>Con el fin de realizar el diseño y pilotaje del programa de formación de la Escuela de Aseguramiento de la Calidad, fue aprobado el convenio interadministrativo con la Universidad Nacional, a la fecha se cuenta con minuta, la cual está en revisión de las partes. Se espera registro presupuestal en la primera semana de julio.</t>
  </si>
  <si>
    <t>En el proceso de elaboración de las guías de información sobre sistemas educativos del mundo en el top 20 de mayor número de solictudes de convalidaciones, se definieron los perfiles requeridos para el proyecto y las especificaciones técnicas de las guías para la publicación de solicitud de cotización.</t>
  </si>
  <si>
    <t>El Comité Técnico de 28 de mayo de 2019, aprobó la selección de los 61 Asistentes ETA y los 13 Visiting Scholar</t>
  </si>
  <si>
    <t>En junio se confirmó la jornada de Entrevistas Beca Fulbright Líderes Afrodescendientes MEN_Convocatoria 2019 (cohorte 2020), como una de las etapas que conforma el el proceso de selección de los beneficiarios. Dicha jornada se realizará el 12 julio en las instalaciones de Fulbright</t>
  </si>
  <si>
    <t xml:space="preserve">Se realizaron mesas de trabajo con Alianza SANAR, se identifica que necesita acompañamiento del MEN para su consolidación. Se plantea realización de mesa de trabajo con CERES y ARED para definir líneas de inversión, entre julio y agosto. </t>
  </si>
  <si>
    <t>En el marco del contrato de Ciencia y Tecnología número 0033 de 2019, entre el Ministerio de Educación Nacional y la Universidad EAFIT para el mes de junio se avanzó en la aprobación del cronograma de trabajo, así como en el avance de los seis entregables asociados al contrato. La Universidad EAFIT presentó el primer capítulo e índice del documento de lineamientos de política para el fomento de la transformación digital en las IES, un informe general de avance del laboratorio, los temas asociados a los 9 webinars (automatización e inteligencia artificial, analíticas de aprendizaje, blockchain, cambio de cultura,  transformación de la experiencia de aprendizaje, de procesos operacionales, de los modelos de negocio y el desarrollo de capacidades digitales) para sensibilizar a las universidades sobre los procesos de valor, un primer capítulo del modelo de acompañamiento técnico a las IES y un avance en los criterios de selección de las 5 IES para aplicar el modelo de acompañamiento</t>
  </si>
  <si>
    <t>A 30 de junio se tienen 3.358 estudiantes adjudicados en Excelencia, los cuales están estudiando en 64 IES del país, 44% de ellas de naturaleza pública y 56% de naturaleza privada. De los beneficiados se encuentran 566 estudiantes que fueron aprobados en Junta administradora llevada a cabo el 20 de junio e iniciarán su programa académico en el segundo semestre de 2019.</t>
  </si>
  <si>
    <t xml:space="preserve">A 30 de junio se han validado y aprobado 43.718 beneficiarios por parte de la Junta Administradora. La totalidad de estos se encuentran estudiando en 61 IES públicas y provienen de 992 municipios de todos los departamentos del país. </t>
  </si>
  <si>
    <t>Mediante Resolución 6693 del 27 de junio 2019, se hizo el reconocimiento a los beneficiarios de los subsidios de sostenimiento y matrícula por obtener los mejores resultados en el Examen de Estado de la Educación Media ICFES Saber
11 del año 2018. El Icetex dio apertura a las inscripciones en su página Wweb para los estudiantes que quieran acceder al "Subsidio Mejores Bachilleres" al que tiennen derecho los estudiantes relacionados en la Resolución 6693 de 2019.</t>
  </si>
  <si>
    <t>En mesa de trabajo cojunta entre el MEN y el DNP, realizada el 13 de junio de 2019, se estableción que no era procedente el trámite de vigencia futura para las adjudicaciones del 2019-2 (proceso en el cual se tiene contemplada el otorgamiento de la beca "Omaira Sánchez", debido a que es necesario tener previamnte la aprobación de CONFIS y CONPES. Por lo anterior, se están gestionando los recursos para garantizar la cohorte del beneficiario que se adjudique para el 2019-2.</t>
  </si>
  <si>
    <t>Se elaboró la versión preliminar del decreto reglamentario de la Ley 570 de 2000 art. 4 para el otorgamiento de la Beca Lus Antonio Robles</t>
  </si>
  <si>
    <t>En mesa de trabajo cojunta entre el MEN y el DNP, realizada el 13 de junio de 2019, se estableción que no era procedente el trámite de vigencia futura para las adjudicaciones del 2019-2 (proceso en el cual se tiene contemplada el otorgamiento de créditos condonables para población con discapacidad, debido a que es necesario tener previamnte la aprobación de CONFIS y CONPES. Por lo anterior, se están gestionando los recursos para garantizar la cohorte de los beneficiarios que se adjudiquen para el 2019-2. Igualmente se elaboraron los estudios previos para la adición del convenio 44 de 2010, con el cual se constituyó el fondo en administración de Icetex para la población con discapacidad.</t>
  </si>
  <si>
    <t>Se abrió convocatoria en la página del Icetex el 28 de junio para la selección de beneficiarios del Fondo Comunidades Indígenas - Álvaro Ulcué Chocué en el segundo semestre de 2019.</t>
  </si>
  <si>
    <t>Se abrió convocatoria en la página del Icetex el 19 de junio para la selección de beneficiarios del Fondo Comunidades Negras en el segundo semestre de 2019.</t>
  </si>
  <si>
    <t>En mesa de trabajo cojunta entre el MEN y el DNP, realizada el 13 de junio de 2019, se estableción que no era procedente el trámite de vigencia futura para las adjudicaciones del 2019-2 (proceso en el cual se tiene contemplada el otorgamiento de créditos condonables para población Rrom, debido a que es necesario tener previamnte la aprobación de CONFIS y CONPES. Por lo anterior, se están gestionando los recursos para garantizar la cohorte de los beneficiarios que se adjudiquen para el 2019-2. Igualmente se elaboraron los estudios previos para la adición del convenio 1189 de 2015, con el cual se constituyó el fondo en administración de Icetex para la población Rrom.</t>
  </si>
  <si>
    <t>Se revisaron las fuentes de información (web, bases de datos, entidades reguladoreas, entre otras) de organizaciones no gubernamentales en el país para establecer los tpérminos de la convocatoria para que ONG´s postulen a los potenciales beneficiarios de la convocatoria del segundo semestre de 2019 del Fondo Jóvenes Ciudadanos de Paz. Se estima que en agosto se tenga la convocatoria y en octubre la selección de los beneficiarios, en cumplimiento del decreto 507 de 2017.</t>
  </si>
  <si>
    <t>En mesa de trabajo cojunta entre el MEN y el DNP, realizada el 13 de junio de 2019, se estableción que no era procedente el trámite de vigencia futura para las adjudicaciones del 2019-2 (proceso en el cual se tiene contemplada el otorgamiento de créditos condonables para población víctima del conflicto armado, debido a que es necesario tener previamnte la aprobación de CONFIS y CONPES. Igualmente se elaboraron los estudios previos para la adición del convenio 389 de 2013, con el cual se constituyó el fondo en administración de Icetex para la población víctima del conflicto armado.</t>
  </si>
  <si>
    <t>El 4 de junio se solicitó el desbloqueó de los recursos al Ministerio de Hacienda y Crédito Público. Una vez se desbloqueen los recursos, se tramitará la resolución de transferencia al Icetex.</t>
  </si>
  <si>
    <t>Se realizó mesa de trabajo el 6 de junio con el Icetex y el Ministerio de Salud para definir la ruta que permita al MEN aportar $5.000 millones al Ministerios de Salud con el fin de cubrir parte de las neesidades de recursos que tiene en la actualidad el Fondo Médicos Ley 100. De acuerdo con la instrucción de la Ministra, no se consituirá el Fondo para Población Rural.</t>
  </si>
  <si>
    <t>En junio se solicitó modificación del objeto de gasto del rubro de condonaciones, con el fin de realizar transferencia al Icetex de los recursos de condonaciones 25%. Una vez se desbloqueen los recursos por parte del Ministerio de Hacienda y Crédito Público se evidenciará el cambio en el rubro y se elaborará la resolución de transferencia corespondiente.</t>
  </si>
  <si>
    <t>Se abrió calendario de renovaciones del Fondo Mejores Bachilleres en la página del Icetex el 25 de junio para el segundo semestre de 2019.</t>
  </si>
  <si>
    <t>Se abrió calendario de renovaciones del Programa Ser Pilo Paga en la página del Icetex el 11 de junio para el segundo semestre de 2019.</t>
  </si>
  <si>
    <t>En junio se elaboró el documento borrador del decreto reglamentario del art. 4° de la ley 570 de 2000, para determinar las condiciones de otorgamiento de la beca "Luis Antonio Robles".</t>
  </si>
  <si>
    <t>Durante junio de 2019 estuvo habilitado en la página del Icetex el calendario de renovaciones para el segundo semestre de 2019 del Fondo Población con Discapacidad.</t>
  </si>
  <si>
    <t>Durante junio de 2019 estuvo habilitado en la página del Icetex el calendario de renovaciones para el segundo semestre de 2019 del Fondo Comunidades Indígenas - Álvaro Ulcué Chocué. El 4 de junio se solicitó el desbloqueó de los recursos al Ministerio de Hacienda y Crédito Público. Una vez se desbloqueen los recursos, se tramitará la resolución de transferencia al Icetex para cubrir las renovaciones 2019-2.</t>
  </si>
  <si>
    <t>Durante junio de 2019 se habilitó en la página del Icetex el calendario de renovaciones para el segundo semestre de 2019 del Fondo Comunidades Negras. El 4 de junio se solicitó el desbloqueó de los recursos al Ministerio de Hacienda y Crédito Público. Una vez se desbloqueen los recursos, se tramitará la resolución de transferencia al Icetex para cubrir las renovaciones 2019-2</t>
  </si>
  <si>
    <t>En junio Icetex realizó segguimiento financiero y técnico al Fondo.</t>
  </si>
  <si>
    <t>El 4 de junio se solicitó el desbloqueó de los recursos al Ministerio de Hacienda y Crédito Público. Una vez se desbloqueen los recursos, se tramitará la adición al convenio 1212 de 2017 para cubrir las renovaciones 2019-2</t>
  </si>
  <si>
    <t>De acuerdo con la instrucción de la Ministra, no se consituirá el Fondo para Población Rural.</t>
  </si>
  <si>
    <t>En mesa de trabajo cojunta entre el MEN y el DNP, realizada el 13 de junio de 2019, se estableción que no era procedente el trámite de vigencia futura para las adjudicaciones del 2019-2 (proceso en el cual se tiene contemplada el otorgamiento de los créditos condonables para el 0,1% de los Mejores Saber Pro", debido a que es necesario tener previamnte la aprobación de CONFIS y CONPES. Por lo anterior, se están gestionando los recursos para garantizar la cohorte del beneficiario que se adjudique para el 2019-2.</t>
  </si>
  <si>
    <t>En junio se elaboró el documento de estudios previos para la adicion al convenio 1462 de 2017 para garantizar los recursos de la adjudicación del beneficiario del segundo semestre de 2019</t>
  </si>
  <si>
    <t>El 20 de junio se realizó mesa de trabajo conjunta con el Ministerio del Interior y el Icetex para retomar las condiciones del Fondo Becas Hipólita a fin de iniciar el trámite de suscripción del convenio para la constitución del Fondo.</t>
  </si>
  <si>
    <t>En junio se radicó el trámite de cambio de supevisión del convenio 1461 de 2017, cuya gestión estará a cargo en todo por parte de la Dirección de Calidad del Viceministerio de Educación Preescolar, Básica y Media. Una vez se formalice el cambio de supervisión, se adelantarán las actividades necesarias para la adjudicación de los nuevos beneficairios del segundo semestre de 2019.</t>
  </si>
  <si>
    <t xml:space="preserve">Se recogió infomración financiera y presupuestal de las IES Públicas para avanzar en la metodología de distribución de recursos adicionales para pago de pasivos. </t>
  </si>
  <si>
    <t xml:space="preserve">Una vez finalizado el proceso de recolección de información en SNIES, se avanzó en la producción de información de estadísticas sectoriales, principalmente en las variables de Primer Curso, Graduados, Docentes y Matrícula </t>
  </si>
  <si>
    <t xml:space="preserve">Se elaboró propuesta preliminar de documentos técnicos, los cuales están en proceso de revisión por parte de la Subdirección de Desarrollo Sectorial. Por otro lado, la OAPF y o ha realizado la formalización del convenio, por lo cual el proceso no ha iniciado. </t>
  </si>
  <si>
    <t xml:space="preserve">Durante el mes de junio, se realizó el trámite de traslado de disponibilidad presupuestal en la Dirección de Fomento para la Educación Superior, para atender el proceso de auditoría de información de educaicón superior. El proceso se encuentra aprobado y se generó plan de compras. </t>
  </si>
  <si>
    <t>Para el mes de junio el proveedor suministró 152 horas de mejora y soporte especializado, para un total de 449 horas de soporte ejecutadas al mes de junio.</t>
  </si>
  <si>
    <t xml:space="preserve">Se realizaron 4 jornadas de capacitación, 2 en Bogotá, 1 en Cartagena, 1 en Pereira en las cuales se socializó el proceso de integración de los sistemas de información, SNIES, SPADIES y OLE y se brindó Asistencia Técnica Personalizada en el proceso de mejoramiento de calidad de datos.  </t>
  </si>
  <si>
    <t>Porcentaje de  construcción de política pública en recursos educativos</t>
  </si>
  <si>
    <t>Periodicidad del indicador</t>
  </si>
  <si>
    <t>Mensual</t>
  </si>
  <si>
    <t>mensual</t>
  </si>
  <si>
    <t>Bimensual</t>
  </si>
  <si>
    <t>bimensual</t>
  </si>
  <si>
    <t>anual</t>
  </si>
  <si>
    <t>semestral</t>
  </si>
  <si>
    <t>Semestral</t>
  </si>
  <si>
    <t>Periodicidad</t>
  </si>
  <si>
    <t>Trimestral</t>
  </si>
  <si>
    <t>trimestral</t>
  </si>
  <si>
    <t>Porcentaje de ETC con visita de monitoreo y seguimiento al uso de los recursos del SGP</t>
  </si>
  <si>
    <t>MENSUAL</t>
  </si>
  <si>
    <t>Seguimiento ejecución presupuestal</t>
  </si>
  <si>
    <t>cuatrimestral</t>
  </si>
  <si>
    <t>BIMENSUAL</t>
  </si>
  <si>
    <t>PENDIENTE</t>
  </si>
  <si>
    <t>ANUAL</t>
  </si>
  <si>
    <t>TRIMESTRAL</t>
  </si>
  <si>
    <t>SEMESTRAL</t>
  </si>
  <si>
    <t>SEGUIMIENTO PLAN DE ACCIÓN INSTITUCIONAL 2019</t>
  </si>
  <si>
    <t>SEGUIMIENTO II TRIMESTRE</t>
  </si>
  <si>
    <r>
      <t xml:space="preserve">Esta en espera de aprobación el estudio previo del convenio de cooperación con la OIM para el Modelo Educativo Flexible étnico (Guajira).
</t>
    </r>
    <r>
      <rPr>
        <b/>
        <sz val="11"/>
        <color theme="1"/>
        <rFont val="Calibri"/>
        <family val="2"/>
        <scheme val="minor"/>
      </rPr>
      <t xml:space="preserve">Modelo Educativo Flexible población Rrom:  </t>
    </r>
    <r>
      <rPr>
        <sz val="11"/>
        <color theme="1"/>
        <rFont val="Calibri"/>
        <family val="2"/>
        <scheme val="minor"/>
      </rPr>
      <t>Reunión con líder de la comunidad Rrom en Bogotá con el fin de identificar las expectativas, intereses y necesidades en materia educativa de la comunidad Rromde cara a la construcción participativa de una propuesta pedagógica para la atención educativa de su población.</t>
    </r>
  </si>
  <si>
    <r>
      <t xml:space="preserve">Revisión del concepto de ruralidad para el ejercicio de contextualización del que se está desarrollando en aras de la cualificación del Modelo Escuela Nueva. </t>
    </r>
    <r>
      <rPr>
        <b/>
        <sz val="11"/>
        <color theme="1"/>
        <rFont val="Calibri"/>
        <family val="2"/>
        <scheme val="minor"/>
      </rPr>
      <t xml:space="preserve"> Producto: </t>
    </r>
    <r>
      <rPr>
        <sz val="11"/>
        <color theme="1"/>
        <rFont val="Calibri"/>
        <family val="2"/>
        <scheme val="minor"/>
      </rPr>
      <t xml:space="preserve">Matriz para análisis de elementos de los contextos rurales en el Modelo en una eventual cualificación.
- Cualificación de la Matriz para la Revisión de material de Escuela Nueva: </t>
    </r>
    <r>
      <rPr>
        <b/>
        <sz val="11"/>
        <color theme="1"/>
        <rFont val="Calibri"/>
        <family val="2"/>
        <scheme val="minor"/>
      </rPr>
      <t>Producto</t>
    </r>
    <r>
      <rPr>
        <sz val="11"/>
        <color theme="1"/>
        <rFont val="Calibri"/>
        <family val="2"/>
        <scheme val="minor"/>
      </rPr>
      <t>: Matriz disciplinar del Modelo Escuela Nueva.
- Se estableció conversación con la Universidad de Caldas para un posible convenio, en el proceso de cualificación del Modelo Educativo Flexibles Escuela Nueva.</t>
    </r>
  </si>
  <si>
    <r>
      <rPr>
        <b/>
        <sz val="11"/>
        <color theme="1"/>
        <rFont val="Verdana"/>
        <family val="2"/>
      </rPr>
      <t>FORMACIÓN DE DOCENTES Y DIRECTIVOS</t>
    </r>
    <r>
      <rPr>
        <sz val="11"/>
        <color theme="1"/>
        <rFont val="Verdana"/>
        <family val="2"/>
      </rPr>
      <t xml:space="preserve">: A partir de la realización del taller realizado en el mes de mayo con 66 secretarías de educación:  Apartado, Armenia, Barrancabermeja, Barranquilla, Bogotá, Boyacá, Buenaventura, Buga, Caldas, Cali, Caquetá, Casanare, Cesar, Ciénaga, Córdoba, Cundinamarca,  Floridablanca, Fusagasugá, Girardot, Girón, Ibagué, Itagüí, Magdalena, Malambo, Medellín, Meta, Montería, Mosquera, Amazonas, Choco, Cúcuta, Florencia, Guainía, Magangué, Maicao, Nariño, Neiva, Norte de Santander, Palmira, Pereira, Piedecuesta, Pitalito, Putumayo, Quibdó, Riohacha, Rionegro, Sabaneta, Sahagún, San Andrés, Santa Marta, Santander, Sincelejo, Soacha, Sogamoso, Soledad, Sucre, Tolima, Tumaco, Tunja, Turbo, Uribia, Valle, Vaupés, Vichada, Villavicencio y Zipaquirá,  durante el mes de junio se  consolidó un documento de recomendaciones para que las 96 secretarías de educación, formulen, implementen y evaluen sus PTFD. </t>
    </r>
    <r>
      <rPr>
        <b/>
        <sz val="11"/>
        <color theme="1"/>
        <rFont val="Verdana"/>
        <family val="2"/>
      </rPr>
      <t xml:space="preserve">REFERENTES: </t>
    </r>
    <r>
      <rPr>
        <sz val="11"/>
        <color theme="1"/>
        <rFont val="Verdana"/>
        <family val="2"/>
      </rPr>
      <t>Durante el mes de junio se realizaron dos (2) acompañamientos a las siguientes SEC: Secretaría de Educación de Guainía y Vaupés.</t>
    </r>
    <r>
      <rPr>
        <b/>
        <sz val="11"/>
        <color theme="1"/>
        <rFont val="Verdana"/>
        <family val="2"/>
      </rPr>
      <t>BILINGUISMO:</t>
    </r>
    <r>
      <rPr>
        <sz val="11"/>
        <color theme="1"/>
        <rFont val="Verdana"/>
        <family val="2"/>
      </rPr>
      <t xml:space="preserve"> Durante el mes de junio se seleccionaron las 30 ETC para trabajar en el programa de Ecosistemas de Bilingüismo y se realizó el levantamiento de información para iniciar las acciones de la estrategia. </t>
    </r>
    <r>
      <rPr>
        <b/>
        <sz val="11"/>
        <color theme="1"/>
        <rFont val="Verdana"/>
        <family val="2"/>
      </rPr>
      <t>MEDIA:</t>
    </r>
    <r>
      <rPr>
        <sz val="11"/>
        <color theme="1"/>
        <rFont val="Verdana"/>
        <family val="2"/>
      </rPr>
      <t xml:space="preserve"> Con respecto a la contratación del operador mediante licitación pública NLP04 de 2019 quien se encargará de implementar la estrategia  en las 30 entidades priorizadas, se recibieron las ofertas de 5 proponentes.</t>
    </r>
    <r>
      <rPr>
        <b/>
        <sz val="11"/>
        <color theme="1"/>
        <rFont val="Verdana"/>
        <family val="2"/>
      </rPr>
      <t>PNLE:</t>
    </r>
    <r>
      <rPr>
        <sz val="11"/>
        <color theme="1"/>
        <rFont val="Verdana"/>
        <family val="2"/>
      </rPr>
      <t xml:space="preserve"> Durante junio se avanzó en el proceso precontractual del convenio de cooperación internacional a suscribir con el Cerlalc, organismo a través del cual se implementarán las estrategias de acompañamiento a ETC. </t>
    </r>
    <r>
      <rPr>
        <b/>
        <sz val="11"/>
        <color theme="1"/>
        <rFont val="Verdana"/>
        <family val="2"/>
      </rPr>
      <t>PROGRAMAS TRANSVERSALES :</t>
    </r>
    <r>
      <rPr>
        <sz val="11"/>
        <color theme="1"/>
        <rFont val="Verdana"/>
        <family val="2"/>
      </rPr>
      <t xml:space="preserve">   En desarrollo del convenio 006 de 2019 se realizaron dos talleres con orientadores escolares, familias y estudiantes en Amazonas y Santa Marta. En estos talleres se recogió información para la elaboración de protocolos de prevención del suicidio, el consumo de SPA y las violencias basadas en género.  De igual manera, se dio continuidad a la formación y acompañamiento de los educadores de 7 establecimientos educativos de Tumaco y a la formación de rectores para la implementación del SIUCE. A la fecha 1028 rectores han sido formados y 165 adultos han participado de los talleres de protocolos  </t>
    </r>
  </si>
  <si>
    <r>
      <t xml:space="preserve">PORCENTAJE DE AVANCE DE IMPLEMENTACION DEL PROCESO 
</t>
    </r>
    <r>
      <rPr>
        <sz val="11"/>
        <color theme="1"/>
        <rFont val="Calibri"/>
        <family val="2"/>
        <scheme val="minor"/>
      </rPr>
      <t>Proceso implementado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</si>
</sst>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quot;$&quot;\ #,##0"/>
    <numFmt numFmtId="165" formatCode="0.0%"/>
    <numFmt numFmtId="166" formatCode="_-* #,##0_-;\-* #,##0_-;_-* &quot;-&quot;??_-;_-@_-"/>
    <numFmt numFmtId="167" formatCode="_(* #,##0_);_(* \(#,##0\);_(* &quot;-&quot;??_);_(@_)"/>
    <numFmt numFmtId="168" formatCode="0.0"/>
    <numFmt numFmtId="169" formatCode="0.000%"/>
  </numFmts>
  <fonts count="4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26"/>
      <color theme="0"/>
      <name val="Arial"/>
      <family val="2"/>
    </font>
    <font>
      <sz val="11"/>
      <name val="Calibri"/>
      <family val="2"/>
      <scheme val="minor"/>
    </font>
    <font>
      <sz val="12"/>
      <color theme="1"/>
      <name val="Calibri"/>
      <family val="2"/>
      <scheme val="minor"/>
    </font>
    <font>
      <sz val="12"/>
      <color theme="1"/>
      <name val="Arial"/>
      <family val="2"/>
    </font>
    <font>
      <b/>
      <sz val="24"/>
      <color theme="0"/>
      <name val="Arial"/>
      <family val="2"/>
    </font>
    <font>
      <b/>
      <sz val="12"/>
      <name val="Arial"/>
      <family val="2"/>
    </font>
    <font>
      <b/>
      <sz val="12"/>
      <color theme="1"/>
      <name val="Arial"/>
      <family val="2"/>
    </font>
    <font>
      <sz val="11"/>
      <color rgb="FF000000"/>
      <name val="Calibri"/>
      <family val="2"/>
    </font>
    <font>
      <sz val="11"/>
      <color rgb="FFFF0000"/>
      <name val="Calibri"/>
      <family val="2"/>
      <scheme val="minor"/>
    </font>
    <font>
      <sz val="11"/>
      <color rgb="FF000000"/>
      <name val="Calibri"/>
      <family val="2"/>
      <scheme val="minor"/>
    </font>
    <font>
      <sz val="11"/>
      <name val="Calibri (Cuerpo)"/>
    </font>
    <font>
      <b/>
      <sz val="11"/>
      <name val="Calibri"/>
      <family val="2"/>
      <scheme val="minor"/>
    </font>
    <font>
      <sz val="11"/>
      <color rgb="FF00B050"/>
      <name val="Calibri"/>
      <family val="2"/>
      <scheme val="minor"/>
    </font>
    <font>
      <b/>
      <sz val="11"/>
      <color rgb="FFFF0000"/>
      <name val="Calibri"/>
      <family val="2"/>
      <scheme val="minor"/>
    </font>
    <font>
      <sz val="11"/>
      <color rgb="FFFF0000"/>
      <name val="Calibri (Cuerpo)"/>
    </font>
    <font>
      <b/>
      <sz val="11"/>
      <color rgb="FF00B050"/>
      <name val="Calibri"/>
      <family val="2"/>
      <scheme val="minor"/>
    </font>
    <font>
      <sz val="11"/>
      <name val="Calibri"/>
      <family val="2"/>
    </font>
    <font>
      <sz val="9"/>
      <name val="Arial"/>
      <family val="2"/>
    </font>
    <font>
      <sz val="8"/>
      <name val="Arial"/>
      <family val="2"/>
    </font>
    <font>
      <sz val="10"/>
      <color theme="1"/>
      <name val="Arial"/>
      <family val="2"/>
    </font>
    <font>
      <sz val="11"/>
      <name val="Arial"/>
      <family val="2"/>
    </font>
    <font>
      <sz val="12"/>
      <color theme="1"/>
      <name val="Tahoma"/>
      <family val="2"/>
    </font>
    <font>
      <sz val="10"/>
      <color theme="1"/>
      <name val="Calibri"/>
      <family val="2"/>
      <scheme val="minor"/>
    </font>
    <font>
      <sz val="24"/>
      <color theme="0"/>
      <name val="Arial"/>
      <family val="2"/>
    </font>
    <font>
      <sz val="24"/>
      <name val="Arial"/>
      <family val="2"/>
    </font>
    <font>
      <sz val="11"/>
      <color theme="1"/>
      <name val="Arial"/>
      <family val="2"/>
    </font>
    <font>
      <u/>
      <sz val="11"/>
      <color theme="1"/>
      <name val="Calibri"/>
      <family val="2"/>
      <scheme val="minor"/>
    </font>
    <font>
      <sz val="9"/>
      <color theme="1"/>
      <name val="Calibri"/>
      <family val="2"/>
      <scheme val="minor"/>
    </font>
    <font>
      <sz val="9"/>
      <color theme="1"/>
      <name val="Calibri Light"/>
      <family val="2"/>
      <scheme val="major"/>
    </font>
    <font>
      <b/>
      <sz val="26"/>
      <color theme="1"/>
      <name val="Arial"/>
      <family val="2"/>
    </font>
    <font>
      <b/>
      <sz val="9"/>
      <name val="Arial"/>
      <family val="2"/>
    </font>
    <font>
      <sz val="11"/>
      <color theme="1"/>
      <name val="Arial Narrow"/>
      <family val="2"/>
    </font>
    <font>
      <sz val="11"/>
      <color theme="1"/>
      <name val="Verdana"/>
      <family val="2"/>
    </font>
    <font>
      <b/>
      <sz val="11"/>
      <color theme="1"/>
      <name val="Verdana"/>
      <family val="2"/>
    </font>
    <font>
      <sz val="15"/>
      <color theme="1"/>
      <name val="Calibri"/>
      <family val="2"/>
      <scheme val="minor"/>
    </font>
  </fonts>
  <fills count="2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F1DD"/>
        <bgColor rgb="FFEAF1DD"/>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right>
      <top/>
      <bottom style="thin">
        <color indexed="64"/>
      </bottom>
      <diagonal/>
    </border>
    <border>
      <left style="medium">
        <color theme="0"/>
      </left>
      <right/>
      <top style="medium">
        <color theme="0"/>
      </top>
      <bottom style="thin">
        <color indexed="64"/>
      </bottom>
      <diagonal/>
    </border>
    <border>
      <left style="medium">
        <color theme="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bottom style="thin">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42" fontId="1" fillId="0" borderId="0" applyFont="0" applyFill="0" applyBorder="0" applyAlignment="0" applyProtection="0"/>
    <xf numFmtId="0" fontId="14" fillId="0" borderId="0"/>
    <xf numFmtId="9" fontId="3" fillId="0" borderId="0" applyFont="0" applyFill="0" applyBorder="0" applyAlignment="0" applyProtection="0"/>
    <xf numFmtId="42" fontId="3" fillId="0" borderId="0" applyFont="0" applyFill="0" applyBorder="0" applyAlignment="0" applyProtection="0"/>
    <xf numFmtId="0" fontId="1" fillId="0" borderId="0"/>
    <xf numFmtId="0" fontId="3" fillId="0" borderId="0"/>
    <xf numFmtId="43" fontId="1" fillId="0" borderId="0" applyFont="0" applyFill="0" applyBorder="0" applyAlignment="0" applyProtection="0"/>
  </cellStyleXfs>
  <cellXfs count="358">
    <xf numFmtId="0" fontId="0" fillId="0" borderId="0" xfId="0"/>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1"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41" fontId="0" fillId="0" borderId="1" xfId="1" applyFont="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0" fillId="0" borderId="1" xfId="0" applyBorder="1"/>
    <xf numFmtId="9" fontId="0" fillId="0" borderId="1" xfId="2" applyFont="1" applyBorder="1" applyAlignment="1" applyProtection="1">
      <alignment horizontal="center" vertical="center" wrapText="1"/>
      <protection locked="0"/>
    </xf>
    <xf numFmtId="9" fontId="0" fillId="0" borderId="1" xfId="2" applyFont="1" applyBorder="1" applyAlignment="1">
      <alignment horizontal="center" vertical="center" wrapText="1"/>
    </xf>
    <xf numFmtId="0" fontId="0" fillId="0" borderId="1" xfId="1" applyNumberFormat="1" applyFont="1" applyBorder="1" applyAlignment="1">
      <alignment horizontal="center" vertical="center" wrapText="1"/>
    </xf>
    <xf numFmtId="0" fontId="0" fillId="18" borderId="1" xfId="0" applyFill="1" applyBorder="1" applyAlignment="1" applyProtection="1">
      <alignment vertical="center" wrapText="1"/>
      <protection locked="0"/>
    </xf>
    <xf numFmtId="0" fontId="0" fillId="0" borderId="1" xfId="1" applyNumberFormat="1" applyFont="1" applyBorder="1" applyAlignment="1" applyProtection="1">
      <alignment horizontal="center" vertical="center" wrapText="1"/>
      <protection locked="0"/>
    </xf>
    <xf numFmtId="41" fontId="0" fillId="0" borderId="1" xfId="1" applyFont="1" applyBorder="1" applyAlignment="1" applyProtection="1">
      <alignment horizontal="center" vertical="center" wrapText="1"/>
      <protection locked="0"/>
    </xf>
    <xf numFmtId="9" fontId="16" fillId="0" borderId="1" xfId="2" applyFont="1" applyBorder="1" applyAlignment="1">
      <alignment horizontal="center" vertical="center" wrapText="1"/>
    </xf>
    <xf numFmtId="0" fontId="14"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3" fontId="0" fillId="7" borderId="1" xfId="0" applyNumberFormat="1" applyFill="1" applyBorder="1" applyAlignment="1" applyProtection="1">
      <alignment horizontal="center" vertical="center" wrapText="1"/>
      <protection locked="0"/>
    </xf>
    <xf numFmtId="9" fontId="13" fillId="0" borderId="1" xfId="2" applyFont="1" applyBorder="1" applyAlignment="1">
      <alignment horizontal="center" vertical="center" wrapText="1"/>
    </xf>
    <xf numFmtId="41" fontId="0" fillId="0" borderId="1" xfId="1" applyFont="1" applyBorder="1" applyAlignment="1">
      <alignment vertical="center" wrapText="1"/>
    </xf>
    <xf numFmtId="41" fontId="20" fillId="0" borderId="1" xfId="1" applyFont="1" applyBorder="1" applyAlignment="1">
      <alignment horizontal="center" vertical="center" wrapText="1"/>
    </xf>
    <xf numFmtId="0" fontId="0" fillId="0" borderId="0" xfId="0" applyProtection="1">
      <protection locked="0"/>
    </xf>
    <xf numFmtId="0" fontId="0" fillId="3" borderId="0" xfId="0" applyFill="1" applyProtection="1">
      <protection locked="0"/>
    </xf>
    <xf numFmtId="0" fontId="4" fillId="0" borderId="1" xfId="0" applyFont="1" applyBorder="1" applyAlignment="1" applyProtection="1">
      <alignment horizontal="center" vertical="center"/>
      <protection locked="0"/>
    </xf>
    <xf numFmtId="0" fontId="0" fillId="15" borderId="0" xfId="0" applyFill="1" applyProtection="1">
      <protection locked="0"/>
    </xf>
    <xf numFmtId="0" fontId="8" fillId="3" borderId="0" xfId="0" applyFont="1" applyFill="1" applyProtection="1">
      <protection locked="0"/>
    </xf>
    <xf numFmtId="0" fontId="22" fillId="3" borderId="1" xfId="0" applyFont="1" applyFill="1" applyBorder="1" applyAlignment="1">
      <alignment vertical="center"/>
    </xf>
    <xf numFmtId="0" fontId="22" fillId="0" borderId="1" xfId="10" applyFont="1" applyBorder="1" applyAlignment="1">
      <alignment vertical="center" wrapText="1"/>
    </xf>
    <xf numFmtId="165" fontId="22" fillId="0" borderId="1" xfId="10" applyNumberFormat="1" applyFont="1" applyBorder="1" applyAlignment="1">
      <alignment vertical="center" wrapText="1"/>
    </xf>
    <xf numFmtId="0" fontId="0" fillId="0" borderId="1" xfId="0" applyBorder="1" applyAlignment="1">
      <alignment vertical="center" wrapText="1"/>
    </xf>
    <xf numFmtId="0" fontId="23" fillId="0" borderId="1" xfId="10" applyFont="1" applyBorder="1" applyAlignment="1">
      <alignment vertical="center" wrapText="1"/>
    </xf>
    <xf numFmtId="9" fontId="22" fillId="0" borderId="1" xfId="7" applyFont="1" applyBorder="1" applyAlignment="1">
      <alignment vertical="center" wrapText="1"/>
    </xf>
    <xf numFmtId="10" fontId="23" fillId="0" borderId="1" xfId="10" applyNumberFormat="1" applyFont="1" applyBorder="1" applyAlignment="1">
      <alignment vertical="center" wrapText="1"/>
    </xf>
    <xf numFmtId="10" fontId="22" fillId="0" borderId="1" xfId="10" applyNumberFormat="1" applyFont="1" applyBorder="1" applyAlignment="1">
      <alignment vertical="center" wrapText="1"/>
    </xf>
    <xf numFmtId="10" fontId="22" fillId="0" borderId="1" xfId="10" applyNumberFormat="1" applyFont="1" applyBorder="1" applyAlignment="1">
      <alignment horizontal="center" vertical="center" wrapText="1"/>
    </xf>
    <xf numFmtId="9" fontId="7" fillId="0" borderId="1" xfId="2" applyFont="1" applyBorder="1" applyAlignment="1">
      <alignment horizontal="center" vertical="center" wrapText="1"/>
    </xf>
    <xf numFmtId="41" fontId="22" fillId="0" borderId="1" xfId="1" applyFont="1" applyBorder="1" applyAlignment="1">
      <alignment vertical="center" wrapText="1"/>
    </xf>
    <xf numFmtId="9" fontId="23" fillId="0" borderId="1" xfId="2" applyFont="1" applyBorder="1" applyAlignment="1">
      <alignment vertical="center" wrapText="1"/>
    </xf>
    <xf numFmtId="10" fontId="4" fillId="0" borderId="1" xfId="10" applyNumberFormat="1" applyFont="1" applyBorder="1" applyAlignment="1">
      <alignment horizontal="center" vertical="center" wrapText="1"/>
    </xf>
    <xf numFmtId="0" fontId="8" fillId="0" borderId="1" xfId="0" applyFont="1" applyBorder="1" applyAlignment="1">
      <alignment horizontal="center" vertical="center" wrapText="1"/>
    </xf>
    <xf numFmtId="10" fontId="22" fillId="0" borderId="1" xfId="10" applyNumberFormat="1" applyFont="1" applyBorder="1" applyAlignment="1" applyProtection="1">
      <alignment horizontal="center" vertical="center" wrapText="1"/>
      <protection locked="0"/>
    </xf>
    <xf numFmtId="10" fontId="22" fillId="0" borderId="1" xfId="10" applyNumberFormat="1" applyFont="1" applyBorder="1" applyAlignment="1" applyProtection="1">
      <alignment vertical="center" wrapText="1"/>
      <protection locked="0"/>
    </xf>
    <xf numFmtId="10" fontId="0" fillId="0" borderId="1" xfId="0" applyNumberFormat="1" applyBorder="1" applyAlignment="1" applyProtection="1">
      <alignment horizontal="center" vertical="center" wrapText="1"/>
      <protection locked="0"/>
    </xf>
    <xf numFmtId="9" fontId="23" fillId="0" borderId="1" xfId="1" applyNumberFormat="1" applyFont="1" applyBorder="1" applyAlignment="1">
      <alignment vertical="center" wrapText="1"/>
    </xf>
    <xf numFmtId="41" fontId="23" fillId="0" borderId="1" xfId="1" applyFont="1" applyBorder="1" applyAlignment="1">
      <alignment vertical="center" wrapText="1"/>
    </xf>
    <xf numFmtId="0" fontId="0" fillId="0" borderId="0" xfId="0" applyAlignment="1">
      <alignment vertical="center" wrapText="1"/>
    </xf>
    <xf numFmtId="0" fontId="4" fillId="3" borderId="1" xfId="0" applyFont="1" applyFill="1" applyBorder="1" applyAlignment="1">
      <alignment horizontal="right" vertical="center"/>
    </xf>
    <xf numFmtId="0" fontId="4" fillId="0" borderId="1" xfId="10" applyFont="1" applyBorder="1" applyAlignment="1">
      <alignment vertical="center" wrapText="1"/>
    </xf>
    <xf numFmtId="165" fontId="4" fillId="0" borderId="1" xfId="10" applyNumberFormat="1" applyFont="1" applyBorder="1" applyAlignment="1">
      <alignment vertical="center" wrapText="1"/>
    </xf>
    <xf numFmtId="0" fontId="8" fillId="0" borderId="1" xfId="0" applyFont="1" applyBorder="1" applyAlignment="1">
      <alignment vertical="center" wrapText="1"/>
    </xf>
    <xf numFmtId="9" fontId="4" fillId="0" borderId="1" xfId="7" applyFont="1" applyBorder="1" applyAlignment="1">
      <alignment horizontal="center" vertical="center" wrapText="1"/>
    </xf>
    <xf numFmtId="0" fontId="0" fillId="0" borderId="1" xfId="0" applyBorder="1" applyAlignment="1">
      <alignment horizontal="center" vertical="center" wrapText="1"/>
    </xf>
    <xf numFmtId="165" fontId="8" fillId="0" borderId="1" xfId="2" applyNumberFormat="1" applyFont="1" applyBorder="1" applyAlignment="1" applyProtection="1">
      <alignment horizontal="center" vertical="center" wrapText="1"/>
      <protection locked="0"/>
    </xf>
    <xf numFmtId="10" fontId="4" fillId="0" borderId="1" xfId="10" applyNumberFormat="1" applyFont="1" applyBorder="1" applyAlignment="1" applyProtection="1">
      <alignment vertical="center" wrapText="1"/>
      <protection locked="0"/>
    </xf>
    <xf numFmtId="10" fontId="4" fillId="0" borderId="1" xfId="10" applyNumberFormat="1" applyFont="1" applyBorder="1" applyAlignment="1">
      <alignment vertical="center" wrapText="1"/>
    </xf>
    <xf numFmtId="0" fontId="4" fillId="0" borderId="1" xfId="10" applyFont="1" applyBorder="1" applyAlignment="1" applyProtection="1">
      <alignment vertical="center" wrapText="1"/>
      <protection locked="0"/>
    </xf>
    <xf numFmtId="41" fontId="4" fillId="0" borderId="1" xfId="1" applyFont="1" applyBorder="1" applyAlignment="1">
      <alignment vertical="center" wrapText="1"/>
    </xf>
    <xf numFmtId="0" fontId="4" fillId="0" borderId="1" xfId="0" applyFont="1" applyBorder="1" applyAlignment="1">
      <alignment vertical="center" wrapText="1"/>
    </xf>
    <xf numFmtId="9" fontId="4" fillId="0" borderId="1" xfId="7" applyFont="1" applyBorder="1" applyAlignment="1">
      <alignment vertical="center" wrapText="1"/>
    </xf>
    <xf numFmtId="10" fontId="4" fillId="0" borderId="1" xfId="10" applyNumberFormat="1" applyFont="1" applyBorder="1" applyAlignment="1" applyProtection="1">
      <alignment horizontal="center" vertical="center" wrapText="1"/>
      <protection locked="0"/>
    </xf>
    <xf numFmtId="0" fontId="25" fillId="0" borderId="1" xfId="10" applyFont="1" applyBorder="1" applyAlignment="1">
      <alignment vertical="center" wrapText="1"/>
    </xf>
    <xf numFmtId="9" fontId="4" fillId="0" borderId="1" xfId="2" applyFont="1" applyBorder="1" applyAlignment="1">
      <alignment horizontal="center" vertical="center" wrapText="1"/>
    </xf>
    <xf numFmtId="1" fontId="0" fillId="0" borderId="1" xfId="2" applyNumberFormat="1" applyFont="1" applyBorder="1" applyAlignment="1">
      <alignment horizontal="center" vertical="center" wrapText="1"/>
    </xf>
    <xf numFmtId="9" fontId="4" fillId="0" borderId="1" xfId="1" applyNumberFormat="1" applyFont="1" applyBorder="1" applyAlignment="1">
      <alignment vertical="center" wrapText="1"/>
    </xf>
    <xf numFmtId="3" fontId="4" fillId="0" borderId="1" xfId="2" applyNumberFormat="1" applyFont="1" applyBorder="1" applyAlignment="1">
      <alignment vertical="center" wrapText="1"/>
    </xf>
    <xf numFmtId="9" fontId="4" fillId="0" borderId="1" xfId="2" applyFont="1" applyBorder="1" applyAlignment="1">
      <alignment vertical="center" wrapText="1"/>
    </xf>
    <xf numFmtId="9" fontId="0" fillId="0" borderId="1" xfId="2" applyFont="1" applyBorder="1" applyAlignment="1">
      <alignment vertical="center" wrapText="1"/>
    </xf>
    <xf numFmtId="0" fontId="4" fillId="0" borderId="4" xfId="10" applyFont="1" applyBorder="1" applyAlignment="1">
      <alignment vertical="center" wrapText="1"/>
    </xf>
    <xf numFmtId="0" fontId="8" fillId="0" borderId="1" xfId="0" applyFont="1" applyBorder="1" applyAlignment="1">
      <alignment horizontal="center" vertical="center"/>
    </xf>
    <xf numFmtId="165" fontId="4" fillId="0" borderId="1" xfId="2" applyNumberFormat="1" applyFont="1" applyBorder="1" applyAlignment="1">
      <alignment horizontal="center" vertical="center" wrapText="1"/>
    </xf>
    <xf numFmtId="0" fontId="8" fillId="0" borderId="1" xfId="0" applyFont="1" applyBorder="1" applyAlignment="1">
      <alignment horizontal="center"/>
    </xf>
    <xf numFmtId="3" fontId="26" fillId="0" borderId="1" xfId="0" applyNumberFormat="1" applyFont="1" applyBorder="1" applyAlignment="1">
      <alignment vertical="center" wrapText="1"/>
    </xf>
    <xf numFmtId="0" fontId="26" fillId="0" borderId="1" xfId="0" applyFont="1" applyBorder="1" applyAlignment="1">
      <alignment vertical="center" wrapText="1"/>
    </xf>
    <xf numFmtId="0" fontId="8" fillId="0" borderId="0" xfId="0" applyFont="1" applyAlignment="1">
      <alignment horizontal="center"/>
    </xf>
    <xf numFmtId="0" fontId="8" fillId="0" borderId="1" xfId="0" applyFont="1" applyBorder="1"/>
    <xf numFmtId="0" fontId="0" fillId="0" borderId="1" xfId="0" applyBorder="1" applyAlignment="1">
      <alignment horizontal="center" vertical="center"/>
    </xf>
    <xf numFmtId="0" fontId="0" fillId="0" borderId="1" xfId="0" applyBorder="1" applyAlignment="1" applyProtection="1">
      <alignment horizontal="center" vertical="center"/>
      <protection locked="0"/>
    </xf>
    <xf numFmtId="3" fontId="26" fillId="0" borderId="1" xfId="0" applyNumberFormat="1" applyFont="1" applyBorder="1" applyAlignment="1">
      <alignment horizontal="right" vertical="center" wrapText="1"/>
    </xf>
    <xf numFmtId="41" fontId="26" fillId="0" borderId="1" xfId="1" applyFont="1" applyBorder="1" applyAlignment="1">
      <alignment horizontal="right" vertical="center" wrapText="1"/>
    </xf>
    <xf numFmtId="41" fontId="26" fillId="0" borderId="1" xfId="1" applyFont="1" applyBorder="1" applyAlignment="1">
      <alignment horizontal="center" vertical="center" wrapText="1"/>
    </xf>
    <xf numFmtId="0" fontId="4" fillId="3" borderId="4" xfId="0" applyFont="1" applyFill="1" applyBorder="1" applyAlignment="1">
      <alignment horizontal="right" vertical="center"/>
    </xf>
    <xf numFmtId="165" fontId="4" fillId="0" borderId="4" xfId="10" applyNumberFormat="1"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xf>
    <xf numFmtId="0" fontId="8" fillId="0" borderId="4" xfId="0" applyFont="1" applyBorder="1" applyAlignment="1">
      <alignment horizontal="center" vertical="center" wrapText="1"/>
    </xf>
    <xf numFmtId="0" fontId="26" fillId="0" borderId="4" xfId="0" applyFont="1" applyBorder="1" applyAlignment="1">
      <alignment vertical="center" wrapText="1"/>
    </xf>
    <xf numFmtId="0" fontId="13" fillId="0" borderId="1" xfId="0" applyFont="1" applyBorder="1" applyAlignment="1">
      <alignment vertical="center" wrapText="1"/>
    </xf>
    <xf numFmtId="164"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164" fontId="0" fillId="0" borderId="1" xfId="0" applyNumberFormat="1" applyBorder="1" applyAlignment="1">
      <alignment vertical="center" wrapText="1"/>
    </xf>
    <xf numFmtId="0" fontId="0" fillId="0" borderId="1" xfId="0" applyBorder="1" applyAlignment="1">
      <alignment vertical="top" wrapText="1"/>
    </xf>
    <xf numFmtId="0" fontId="13" fillId="0" borderId="1" xfId="0" applyFont="1" applyBorder="1" applyAlignment="1">
      <alignment horizontal="center" vertical="center" wrapText="1"/>
    </xf>
    <xf numFmtId="0" fontId="0" fillId="3" borderId="1" xfId="0" applyFill="1" applyBorder="1" applyAlignment="1">
      <alignment vertical="center" wrapText="1"/>
    </xf>
    <xf numFmtId="2" fontId="0" fillId="0" borderId="1" xfId="2" applyNumberFormat="1" applyFont="1" applyBorder="1" applyAlignment="1">
      <alignment horizontal="center" vertical="center" wrapText="1"/>
    </xf>
    <xf numFmtId="0" fontId="13" fillId="0" borderId="1" xfId="0" applyFont="1" applyBorder="1" applyAlignment="1" applyProtection="1">
      <alignment vertical="center" wrapText="1"/>
      <protection locked="0"/>
    </xf>
    <xf numFmtId="0" fontId="0" fillId="3" borderId="0" xfId="0" applyFill="1"/>
    <xf numFmtId="9" fontId="0" fillId="0" borderId="1" xfId="0" applyNumberFormat="1" applyBorder="1" applyAlignment="1">
      <alignment horizontal="center" vertical="center" wrapText="1"/>
    </xf>
    <xf numFmtId="0" fontId="6" fillId="0" borderId="1" xfId="0" applyFont="1" applyBorder="1" applyAlignment="1">
      <alignment vertical="center" wrapText="1"/>
    </xf>
    <xf numFmtId="9" fontId="7" fillId="0" borderId="1" xfId="0" applyNumberFormat="1" applyFont="1" applyBorder="1" applyAlignment="1">
      <alignment horizontal="center" vertical="center" wrapText="1"/>
    </xf>
    <xf numFmtId="9" fontId="7" fillId="0" borderId="1" xfId="2" applyFont="1" applyBorder="1" applyAlignment="1" applyProtection="1">
      <alignment horizontal="center" vertical="center" wrapText="1"/>
      <protection locked="0"/>
    </xf>
    <xf numFmtId="1" fontId="0" fillId="0" borderId="1" xfId="2" applyNumberFormat="1" applyFont="1" applyBorder="1" applyAlignment="1" applyProtection="1">
      <alignment horizontal="center" vertical="center" wrapText="1"/>
      <protection locked="0"/>
    </xf>
    <xf numFmtId="0" fontId="0" fillId="0" borderId="1" xfId="0" applyBorder="1" applyAlignment="1">
      <alignment wrapText="1"/>
    </xf>
    <xf numFmtId="0" fontId="5" fillId="4" borderId="2" xfId="0" applyFont="1" applyFill="1" applyBorder="1" applyAlignment="1">
      <alignment vertical="center"/>
    </xf>
    <xf numFmtId="0" fontId="5" fillId="4" borderId="6" xfId="0" applyFont="1" applyFill="1" applyBorder="1" applyAlignment="1">
      <alignment vertical="center"/>
    </xf>
    <xf numFmtId="0" fontId="9" fillId="5" borderId="7" xfId="0" applyFont="1" applyFill="1" applyBorder="1" applyAlignment="1">
      <alignment horizontal="center" vertical="center"/>
    </xf>
    <xf numFmtId="0" fontId="9" fillId="8" borderId="8" xfId="0" applyFont="1" applyFill="1" applyBorder="1" applyAlignment="1">
      <alignment vertical="center" wrapText="1"/>
    </xf>
    <xf numFmtId="0" fontId="9" fillId="8" borderId="2" xfId="0" applyFont="1" applyFill="1" applyBorder="1" applyAlignment="1">
      <alignment vertical="center" wrapText="1"/>
    </xf>
    <xf numFmtId="0" fontId="29" fillId="3" borderId="0" xfId="0" applyFont="1" applyFill="1" applyAlignment="1" applyProtection="1">
      <alignment horizontal="center"/>
      <protection locked="0"/>
    </xf>
    <xf numFmtId="0" fontId="10"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9" fontId="10" fillId="13" borderId="1" xfId="2" applyFont="1" applyFill="1" applyBorder="1" applyAlignment="1">
      <alignment horizontal="center" vertical="center" wrapText="1"/>
    </xf>
    <xf numFmtId="0" fontId="11" fillId="8" borderId="1" xfId="0" applyFont="1" applyFill="1" applyBorder="1" applyAlignment="1">
      <alignment horizontal="center" vertical="center" wrapText="1"/>
    </xf>
    <xf numFmtId="1" fontId="0" fillId="0" borderId="1" xfId="2" applyNumberFormat="1" applyFont="1" applyBorder="1" applyAlignment="1">
      <alignment horizontal="right" vertical="center" wrapText="1"/>
    </xf>
    <xf numFmtId="41" fontId="0" fillId="3" borderId="1" xfId="1"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justify" vertical="top" wrapText="1"/>
    </xf>
    <xf numFmtId="0" fontId="0" fillId="3" borderId="1" xfId="0" applyFill="1" applyBorder="1" applyAlignment="1">
      <alignment horizontal="center" vertical="center" wrapText="1"/>
    </xf>
    <xf numFmtId="164" fontId="0" fillId="3" borderId="1" xfId="0" applyNumberFormat="1" applyFill="1" applyBorder="1" applyAlignment="1" applyProtection="1">
      <alignment horizontal="center" vertical="center" wrapText="1"/>
      <protection locked="0"/>
    </xf>
    <xf numFmtId="166" fontId="0" fillId="0" borderId="1" xfId="11" applyNumberFormat="1" applyFont="1" applyBorder="1" applyAlignment="1">
      <alignment horizontal="center" vertical="center" wrapText="1"/>
    </xf>
    <xf numFmtId="0" fontId="0" fillId="0" borderId="1" xfId="0" applyBorder="1" applyAlignment="1">
      <alignment horizontal="left" vertical="center" wrapText="1"/>
    </xf>
    <xf numFmtId="0" fontId="0" fillId="2" borderId="1" xfId="0" applyFill="1" applyBorder="1" applyAlignment="1">
      <alignment horizontal="justify" vertical="top" wrapText="1"/>
    </xf>
    <xf numFmtId="0" fontId="0" fillId="2" borderId="1" xfId="0" applyFill="1" applyBorder="1" applyAlignment="1">
      <alignment horizontal="justify" vertical="center" wrapText="1"/>
    </xf>
    <xf numFmtId="9" fontId="0" fillId="3" borderId="1" xfId="2" applyFont="1" applyFill="1" applyBorder="1" applyAlignment="1">
      <alignment horizontal="right" vertical="center" wrapText="1"/>
    </xf>
    <xf numFmtId="9" fontId="0" fillId="3" borderId="1" xfId="2" applyFont="1" applyFill="1" applyBorder="1" applyAlignment="1">
      <alignment horizontal="center" vertical="center" wrapText="1"/>
    </xf>
    <xf numFmtId="10" fontId="0" fillId="3" borderId="1" xfId="0" applyNumberFormat="1" applyFill="1" applyBorder="1" applyAlignment="1">
      <alignment horizontal="center" vertical="center" wrapText="1"/>
    </xf>
    <xf numFmtId="9" fontId="7" fillId="3" borderId="1" xfId="2" applyFont="1" applyFill="1" applyBorder="1" applyAlignment="1">
      <alignment horizontal="center" vertical="center" wrapText="1"/>
    </xf>
    <xf numFmtId="0" fontId="0" fillId="3" borderId="4" xfId="0" applyFill="1" applyBorder="1" applyAlignment="1">
      <alignment horizontal="justify" vertical="top" wrapText="1"/>
    </xf>
    <xf numFmtId="0" fontId="0" fillId="3" borderId="1" xfId="0" applyFill="1" applyBorder="1" applyAlignment="1">
      <alignment horizontal="justify" vertical="top" wrapText="1"/>
    </xf>
    <xf numFmtId="0" fontId="0" fillId="0" borderId="1" xfId="0" applyBorder="1" applyProtection="1">
      <protection locked="0"/>
    </xf>
    <xf numFmtId="167" fontId="0" fillId="0" borderId="1" xfId="11" applyNumberFormat="1" applyFont="1" applyBorder="1" applyAlignment="1">
      <alignment horizontal="center" vertical="center" wrapText="1"/>
    </xf>
    <xf numFmtId="42" fontId="0" fillId="3" borderId="1" xfId="5" applyFont="1" applyFill="1" applyBorder="1" applyAlignment="1">
      <alignment horizontal="center" vertical="center" wrapText="1"/>
    </xf>
    <xf numFmtId="0" fontId="12" fillId="3" borderId="1" xfId="0" applyFont="1" applyFill="1" applyBorder="1" applyAlignment="1">
      <alignment horizontal="justify" vertical="top" wrapText="1"/>
    </xf>
    <xf numFmtId="0" fontId="12" fillId="0" borderId="1" xfId="0" applyFont="1" applyBorder="1" applyAlignment="1">
      <alignment horizontal="justify" vertical="top" wrapText="1"/>
    </xf>
    <xf numFmtId="0" fontId="21" fillId="0" borderId="1" xfId="0" applyFont="1" applyBorder="1" applyAlignment="1">
      <alignment horizontal="justify" vertical="center" wrapText="1"/>
    </xf>
    <xf numFmtId="0" fontId="30" fillId="18" borderId="1" xfId="0" applyFont="1" applyFill="1" applyBorder="1" applyAlignment="1">
      <alignment horizontal="center" vertical="center"/>
    </xf>
    <xf numFmtId="0" fontId="30" fillId="0" borderId="1" xfId="0" applyFont="1" applyBorder="1" applyAlignment="1">
      <alignment horizontal="center" vertical="center"/>
    </xf>
    <xf numFmtId="0" fontId="24" fillId="0" borderId="4" xfId="0" applyFont="1" applyBorder="1" applyAlignment="1">
      <alignment horizontal="left" vertical="center" wrapText="1"/>
    </xf>
    <xf numFmtId="0" fontId="32" fillId="0" borderId="1" xfId="0" applyFont="1" applyBorder="1" applyAlignment="1">
      <alignment vertical="center" wrapText="1"/>
    </xf>
    <xf numFmtId="9" fontId="32" fillId="0" borderId="1" xfId="2" applyFont="1" applyBorder="1" applyAlignment="1" applyProtection="1">
      <alignment horizontal="center" vertical="center" wrapText="1"/>
      <protection locked="0"/>
    </xf>
    <xf numFmtId="0" fontId="32" fillId="0" borderId="1" xfId="0" applyFont="1" applyBorder="1" applyAlignment="1" applyProtection="1">
      <alignment wrapText="1"/>
      <protection locked="0"/>
    </xf>
    <xf numFmtId="9" fontId="0" fillId="0" borderId="1" xfId="0" applyNumberFormat="1" applyBorder="1" applyAlignment="1" applyProtection="1">
      <alignment horizontal="center" vertical="center"/>
      <protection locked="0"/>
    </xf>
    <xf numFmtId="0" fontId="32" fillId="0" borderId="1" xfId="0" applyFont="1" applyBorder="1" applyAlignment="1">
      <alignment wrapText="1"/>
    </xf>
    <xf numFmtId="9" fontId="32" fillId="0" borderId="1" xfId="0" applyNumberFormat="1" applyFont="1" applyBorder="1" applyAlignment="1" applyProtection="1">
      <alignment horizontal="center" vertical="center"/>
      <protection locked="0"/>
    </xf>
    <xf numFmtId="0" fontId="32" fillId="0" borderId="1" xfId="0" applyFont="1" applyBorder="1" applyAlignment="1" applyProtection="1">
      <alignment horizontal="center" vertical="top" wrapText="1"/>
      <protection locked="0"/>
    </xf>
    <xf numFmtId="0" fontId="32" fillId="0" borderId="1" xfId="0" applyFont="1" applyBorder="1" applyAlignment="1" applyProtection="1">
      <alignment horizontal="left" vertical="center" wrapText="1"/>
      <protection locked="0"/>
    </xf>
    <xf numFmtId="41" fontId="0" fillId="0" borderId="1" xfId="1" applyFont="1" applyBorder="1" applyAlignment="1" applyProtection="1">
      <alignment horizontal="center" vertical="center"/>
      <protection locked="0"/>
    </xf>
    <xf numFmtId="0" fontId="6" fillId="0" borderId="1" xfId="0" applyFont="1" applyBorder="1" applyAlignment="1" applyProtection="1">
      <alignment vertical="center" wrapText="1"/>
      <protection locked="0"/>
    </xf>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9" fontId="6" fillId="3" borderId="1" xfId="2" applyFont="1" applyFill="1" applyBorder="1" applyAlignment="1">
      <alignment horizontal="center" vertical="center" wrapText="1"/>
    </xf>
    <xf numFmtId="10" fontId="6" fillId="0" borderId="1" xfId="0" applyNumberFormat="1" applyFont="1" applyBorder="1" applyAlignment="1">
      <alignment horizontal="center" vertical="center" wrapText="1"/>
    </xf>
    <xf numFmtId="10" fontId="6"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justify" vertical="top" wrapText="1"/>
      <protection locked="0"/>
    </xf>
    <xf numFmtId="0" fontId="6" fillId="3" borderId="1" xfId="0" applyFont="1" applyFill="1" applyBorder="1" applyAlignment="1">
      <alignment horizontal="justify" vertical="top" wrapText="1"/>
    </xf>
    <xf numFmtId="10" fontId="0" fillId="0" borderId="1" xfId="0" applyNumberFormat="1" applyBorder="1" applyAlignment="1">
      <alignment horizontal="center" vertical="center"/>
    </xf>
    <xf numFmtId="9" fontId="6" fillId="0" borderId="1" xfId="2" applyFont="1" applyBorder="1" applyAlignment="1">
      <alignment horizontal="center" vertical="center" wrapText="1"/>
    </xf>
    <xf numFmtId="9" fontId="0" fillId="3" borderId="1" xfId="0" applyNumberFormat="1" applyFill="1" applyBorder="1" applyAlignment="1">
      <alignment horizontal="center" vertical="center"/>
    </xf>
    <xf numFmtId="165" fontId="0" fillId="3" borderId="1" xfId="0" applyNumberFormat="1" applyFill="1" applyBorder="1" applyAlignment="1">
      <alignment horizontal="center" vertical="center"/>
    </xf>
    <xf numFmtId="10" fontId="0" fillId="3" borderId="1" xfId="0" applyNumberFormat="1" applyFill="1" applyBorder="1" applyAlignment="1" applyProtection="1">
      <alignment horizontal="center" vertical="center" wrapText="1"/>
      <protection locked="0"/>
    </xf>
    <xf numFmtId="1" fontId="0" fillId="3" borderId="1" xfId="2"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pplyProtection="1">
      <alignment vertical="top" wrapText="1"/>
      <protection locked="0"/>
    </xf>
    <xf numFmtId="0" fontId="0" fillId="3" borderId="1" xfId="0" applyFill="1" applyBorder="1" applyAlignment="1">
      <alignment vertical="top" wrapText="1"/>
    </xf>
    <xf numFmtId="0" fontId="0" fillId="3" borderId="1" xfId="0" applyFill="1" applyBorder="1" applyAlignment="1">
      <alignment horizontal="justify" vertical="justify" wrapText="1"/>
    </xf>
    <xf numFmtId="9" fontId="0" fillId="3" borderId="1" xfId="0" applyNumberFormat="1" applyFill="1" applyBorder="1" applyAlignment="1">
      <alignment horizontal="center" vertical="center" wrapText="1"/>
    </xf>
    <xf numFmtId="168" fontId="0" fillId="3" borderId="1" xfId="2" applyNumberFormat="1" applyFont="1" applyFill="1" applyBorder="1" applyAlignment="1">
      <alignment horizontal="center" vertical="center" wrapText="1"/>
    </xf>
    <xf numFmtId="9" fontId="0" fillId="3" borderId="1" xfId="2" applyFont="1" applyFill="1" applyBorder="1" applyAlignment="1">
      <alignment horizontal="center" vertical="center"/>
    </xf>
    <xf numFmtId="168" fontId="0" fillId="3" borderId="1" xfId="0" applyNumberFormat="1" applyFill="1" applyBorder="1" applyAlignment="1">
      <alignment horizontal="center" vertical="center"/>
    </xf>
    <xf numFmtId="0" fontId="27" fillId="0" borderId="1" xfId="0" applyFont="1" applyBorder="1" applyAlignment="1">
      <alignment horizontal="justify" vertical="top" wrapText="1"/>
    </xf>
    <xf numFmtId="0" fontId="0" fillId="3" borderId="1" xfId="0" applyFill="1" applyBorder="1" applyAlignment="1">
      <alignment horizontal="justify" vertical="center" wrapText="1"/>
    </xf>
    <xf numFmtId="169" fontId="0" fillId="0" borderId="1" xfId="2" applyNumberFormat="1" applyFont="1" applyBorder="1" applyAlignment="1">
      <alignment horizontal="center" vertical="center" wrapText="1"/>
    </xf>
    <xf numFmtId="0" fontId="0" fillId="0" borderId="1" xfId="0" applyBorder="1" applyAlignment="1">
      <alignment horizontal="justify" vertical="center" wrapText="1"/>
    </xf>
    <xf numFmtId="10" fontId="0" fillId="0" borderId="1" xfId="2" applyNumberFormat="1" applyFont="1" applyBorder="1" applyAlignment="1">
      <alignment horizontal="center" vertical="center" wrapText="1"/>
    </xf>
    <xf numFmtId="10" fontId="0" fillId="0" borderId="1" xfId="0" applyNumberFormat="1" applyBorder="1" applyAlignment="1">
      <alignment horizontal="center" vertical="center" wrapText="1"/>
    </xf>
    <xf numFmtId="165" fontId="7" fillId="3" borderId="1" xfId="2" applyNumberFormat="1" applyFont="1" applyFill="1" applyBorder="1" applyAlignment="1">
      <alignment horizontal="center" vertical="center" wrapText="1"/>
    </xf>
    <xf numFmtId="0" fontId="0" fillId="0" borderId="1" xfId="0" applyBorder="1" applyAlignment="1">
      <alignment horizontal="justify" wrapText="1"/>
    </xf>
    <xf numFmtId="0" fontId="0" fillId="3" borderId="1" xfId="0" applyFill="1" applyBorder="1" applyAlignment="1">
      <alignment vertical="center"/>
    </xf>
    <xf numFmtId="0" fontId="7" fillId="0" borderId="0" xfId="0" applyFont="1" applyAlignment="1">
      <alignment wrapText="1"/>
    </xf>
    <xf numFmtId="0" fontId="7" fillId="0" borderId="0" xfId="0" applyFont="1" applyAlignment="1">
      <alignment vertical="center" wrapText="1"/>
    </xf>
    <xf numFmtId="0" fontId="0" fillId="0" borderId="0" xfId="0" applyAlignment="1">
      <alignment wrapText="1"/>
    </xf>
    <xf numFmtId="0" fontId="6" fillId="0" borderId="0" xfId="0" applyFont="1"/>
    <xf numFmtId="9" fontId="6" fillId="0" borderId="1" xfId="2"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2" fontId="6" fillId="0" borderId="1" xfId="2" applyNumberFormat="1" applyFont="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justify" vertical="justify" wrapText="1"/>
      <protection locked="0"/>
    </xf>
    <xf numFmtId="0" fontId="14" fillId="0" borderId="5" xfId="0" applyFont="1" applyBorder="1" applyAlignment="1" applyProtection="1">
      <alignment horizontal="center" vertical="center" wrapText="1"/>
      <protection locked="0"/>
    </xf>
    <xf numFmtId="0" fontId="0" fillId="3" borderId="0" xfId="0" applyFill="1" applyAlignment="1" applyProtection="1">
      <alignment horizontal="center" vertical="center"/>
      <protection locked="0"/>
    </xf>
    <xf numFmtId="165" fontId="0" fillId="0" borderId="1" xfId="0" applyNumberFormat="1" applyBorder="1" applyAlignment="1">
      <alignment horizontal="center" vertical="center" wrapText="1"/>
    </xf>
    <xf numFmtId="0" fontId="2" fillId="0" borderId="1" xfId="0" applyFont="1" applyBorder="1" applyAlignment="1">
      <alignment vertical="center" wrapText="1"/>
    </xf>
    <xf numFmtId="0" fontId="0" fillId="18" borderId="1" xfId="0" applyFill="1" applyBorder="1" applyAlignment="1">
      <alignment vertical="center" wrapText="1"/>
    </xf>
    <xf numFmtId="0" fontId="2" fillId="0" borderId="1" xfId="0" applyFont="1" applyBorder="1" applyAlignment="1" applyProtection="1">
      <alignment vertical="center" wrapText="1"/>
      <protection locked="0"/>
    </xf>
    <xf numFmtId="0" fontId="15" fillId="0" borderId="1" xfId="0" applyFont="1" applyBorder="1" applyAlignment="1">
      <alignment vertical="center" wrapText="1"/>
    </xf>
    <xf numFmtId="9" fontId="17" fillId="0" borderId="1" xfId="2" applyFont="1" applyBorder="1" applyAlignment="1" applyProtection="1">
      <alignment horizontal="center" vertical="center" wrapText="1"/>
      <protection locked="0"/>
    </xf>
    <xf numFmtId="0" fontId="0" fillId="7" borderId="1" xfId="0" applyFill="1" applyBorder="1" applyAlignment="1">
      <alignment vertical="center" wrapText="1"/>
    </xf>
    <xf numFmtId="0" fontId="2" fillId="7" borderId="1" xfId="0" applyFont="1" applyFill="1" applyBorder="1" applyAlignment="1">
      <alignment vertical="center" wrapText="1"/>
    </xf>
    <xf numFmtId="0" fontId="0" fillId="7" borderId="1" xfId="0" applyFill="1" applyBorder="1" applyAlignment="1">
      <alignment horizontal="center" vertical="center" wrapText="1"/>
    </xf>
    <xf numFmtId="0" fontId="6" fillId="7" borderId="1" xfId="0" applyFont="1" applyFill="1" applyBorder="1" applyAlignment="1">
      <alignment vertical="center" wrapText="1"/>
    </xf>
    <xf numFmtId="41" fontId="0" fillId="7" borderId="1" xfId="1" applyFont="1" applyFill="1" applyBorder="1" applyAlignment="1">
      <alignment horizontal="center" vertical="center" wrapText="1"/>
    </xf>
    <xf numFmtId="9" fontId="13" fillId="0" borderId="1" xfId="2" applyFont="1" applyBorder="1" applyAlignment="1" applyProtection="1">
      <alignment horizontal="center" vertical="center" wrapText="1"/>
      <protection locked="0"/>
    </xf>
    <xf numFmtId="0" fontId="18" fillId="0" borderId="1" xfId="0" applyFont="1" applyBorder="1" applyAlignment="1">
      <alignment vertical="center" wrapText="1"/>
    </xf>
    <xf numFmtId="0" fontId="13" fillId="0" borderId="1" xfId="0" applyFont="1" applyBorder="1" applyAlignment="1" applyProtection="1">
      <alignment horizontal="left" vertical="center" wrapText="1"/>
      <protection locked="0"/>
    </xf>
    <xf numFmtId="0" fontId="19" fillId="0" borderId="1" xfId="0" applyFont="1" applyBorder="1" applyAlignment="1">
      <alignment vertical="center" wrapText="1"/>
    </xf>
    <xf numFmtId="0" fontId="6" fillId="16" borderId="1" xfId="0" applyFont="1" applyFill="1" applyBorder="1" applyAlignment="1">
      <alignment vertical="center" wrapText="1"/>
    </xf>
    <xf numFmtId="164" fontId="0" fillId="0" borderId="0" xfId="0" applyNumberFormat="1" applyProtection="1">
      <protection locked="0"/>
    </xf>
    <xf numFmtId="0" fontId="0" fillId="0" borderId="0" xfId="0" applyAlignment="1" applyProtection="1">
      <alignment horizontal="center"/>
      <protection locked="0"/>
    </xf>
    <xf numFmtId="42" fontId="4" fillId="0" borderId="0" xfId="5" applyFont="1" applyProtection="1">
      <protection locked="0"/>
    </xf>
    <xf numFmtId="0" fontId="11" fillId="16"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9" fillId="6" borderId="8" xfId="0" applyFont="1" applyFill="1" applyBorder="1" applyAlignment="1">
      <alignment vertical="center"/>
    </xf>
    <xf numFmtId="0" fontId="9" fillId="6" borderId="2" xfId="0" applyFont="1" applyFill="1" applyBorder="1" applyAlignment="1">
      <alignment vertical="center"/>
    </xf>
    <xf numFmtId="0" fontId="9" fillId="6" borderId="6" xfId="0" applyFont="1" applyFill="1" applyBorder="1" applyAlignment="1">
      <alignment vertical="center"/>
    </xf>
    <xf numFmtId="0" fontId="8" fillId="0" borderId="0" xfId="0" applyFont="1" applyFill="1" applyProtection="1"/>
    <xf numFmtId="0" fontId="34" fillId="3" borderId="0" xfId="6" applyFont="1" applyFill="1" applyBorder="1" applyAlignment="1">
      <alignment vertical="center" wrapText="1"/>
    </xf>
    <xf numFmtId="0" fontId="34" fillId="3" borderId="2" xfId="6" applyFont="1" applyFill="1" applyBorder="1" applyAlignment="1">
      <alignment vertical="center" wrapText="1"/>
    </xf>
    <xf numFmtId="0" fontId="0" fillId="0" borderId="1" xfId="0" applyFill="1" applyBorder="1" applyAlignment="1">
      <alignment wrapText="1"/>
    </xf>
    <xf numFmtId="9" fontId="7" fillId="0" borderId="1" xfId="2" applyFont="1" applyFill="1" applyBorder="1" applyAlignment="1">
      <alignment horizontal="center" vertical="center" wrapText="1"/>
    </xf>
    <xf numFmtId="0" fontId="0" fillId="0" borderId="1" xfId="0" applyFill="1" applyBorder="1"/>
    <xf numFmtId="0" fontId="0" fillId="0" borderId="1" xfId="0" applyFill="1" applyBorder="1" applyProtection="1">
      <protection locked="0"/>
    </xf>
    <xf numFmtId="0" fontId="0" fillId="0" borderId="1" xfId="0" applyFill="1" applyBorder="1" applyAlignment="1" applyProtection="1">
      <alignment horizontal="center" vertical="center"/>
      <protection locked="0"/>
    </xf>
    <xf numFmtId="9" fontId="0" fillId="0" borderId="1" xfId="0" applyNumberFormat="1" applyFill="1" applyBorder="1" applyProtection="1">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left" vertical="center" wrapText="1"/>
      <protection locked="0"/>
    </xf>
    <xf numFmtId="9" fontId="0" fillId="0" borderId="1" xfId="0" applyNumberFormat="1" applyFill="1" applyBorder="1" applyAlignment="1" applyProtection="1">
      <alignment vertical="center"/>
      <protection locked="0"/>
    </xf>
    <xf numFmtId="10" fontId="0" fillId="0" borderId="1" xfId="0" applyNumberFormat="1" applyFill="1" applyBorder="1" applyAlignment="1" applyProtection="1">
      <alignment vertical="center"/>
      <protection locked="0"/>
    </xf>
    <xf numFmtId="0" fontId="0" fillId="0" borderId="1" xfId="0" applyFill="1" applyBorder="1" applyAlignment="1" applyProtection="1">
      <alignment vertical="center" wrapText="1"/>
      <protection locked="0"/>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2"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wrapText="1"/>
    </xf>
    <xf numFmtId="0" fontId="7" fillId="0" borderId="1" xfId="0" applyFont="1" applyFill="1" applyBorder="1" applyAlignment="1">
      <alignment wrapText="1"/>
    </xf>
    <xf numFmtId="165" fontId="7" fillId="0" borderId="1" xfId="2"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9"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164" fontId="11" fillId="16" borderId="1" xfId="0" applyNumberFormat="1" applyFont="1" applyFill="1" applyBorder="1" applyAlignment="1">
      <alignment horizontal="center" vertical="center" wrapText="1"/>
    </xf>
    <xf numFmtId="1" fontId="11" fillId="16" borderId="1"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164" fontId="11" fillId="8" borderId="0" xfId="0" applyNumberFormat="1" applyFont="1" applyFill="1" applyAlignment="1">
      <alignment vertical="center" wrapText="1"/>
    </xf>
    <xf numFmtId="0" fontId="11" fillId="0" borderId="0" xfId="0" applyFont="1" applyAlignment="1" applyProtection="1">
      <alignment horizontal="center" vertical="center" wrapText="1"/>
      <protection locked="0"/>
    </xf>
    <xf numFmtId="0" fontId="11" fillId="13" borderId="1" xfId="0" applyFont="1" applyFill="1" applyBorder="1" applyAlignment="1">
      <alignment horizontal="center" vertical="center" wrapText="1"/>
    </xf>
    <xf numFmtId="9" fontId="11" fillId="13" borderId="1" xfId="2"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pplyProtection="1">
      <alignment vertical="center" wrapText="1"/>
      <protection locked="0"/>
    </xf>
    <xf numFmtId="0" fontId="0" fillId="3" borderId="1" xfId="0" applyFont="1" applyFill="1" applyBorder="1" applyAlignment="1">
      <alignment vertical="center" wrapText="1"/>
    </xf>
    <xf numFmtId="0" fontId="0" fillId="0" borderId="1" xfId="0" applyFont="1" applyFill="1" applyBorder="1" applyProtection="1">
      <protection locked="0"/>
    </xf>
    <xf numFmtId="0" fontId="0" fillId="0" borderId="1" xfId="0" applyFont="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 xfId="0" quotePrefix="1" applyFont="1" applyFill="1" applyBorder="1" applyAlignment="1" applyProtection="1">
      <alignment wrapText="1"/>
      <protection locked="0"/>
    </xf>
    <xf numFmtId="0" fontId="0" fillId="0" borderId="1" xfId="0" applyFont="1" applyFill="1" applyBorder="1"/>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164" fontId="7" fillId="0" borderId="1" xfId="0" applyNumberFormat="1" applyFont="1" applyFill="1" applyBorder="1" applyAlignment="1" applyProtection="1">
      <alignment vertical="center"/>
      <protection locked="0"/>
    </xf>
    <xf numFmtId="1" fontId="0" fillId="0" borderId="1" xfId="2" applyNumberFormat="1" applyFont="1" applyFill="1" applyBorder="1" applyAlignment="1">
      <alignment horizontal="center" vertical="center" wrapText="1"/>
    </xf>
    <xf numFmtId="0" fontId="0" fillId="0" borderId="1" xfId="0" applyFont="1" applyFill="1" applyBorder="1" applyAlignment="1" applyProtection="1">
      <alignment vertical="center" wrapText="1"/>
      <protection locked="0"/>
    </xf>
    <xf numFmtId="42" fontId="0" fillId="0" borderId="1" xfId="5" applyFont="1" applyFill="1" applyBorder="1" applyAlignment="1">
      <alignment horizontal="center" vertical="center" wrapText="1"/>
    </xf>
    <xf numFmtId="3"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justify" vertical="center"/>
      <protection locked="0"/>
    </xf>
    <xf numFmtId="0" fontId="0" fillId="0" borderId="1" xfId="0" applyFont="1" applyFill="1" applyBorder="1" applyAlignment="1">
      <alignment horizontal="justify" vertical="center"/>
    </xf>
    <xf numFmtId="9" fontId="0" fillId="0" borderId="1" xfId="2" applyFont="1" applyFill="1" applyBorder="1" applyAlignment="1">
      <alignment horizontal="center" vertical="center" wrapText="1"/>
    </xf>
    <xf numFmtId="9" fontId="0" fillId="0" borderId="1" xfId="2" applyFont="1" applyFill="1" applyBorder="1" applyAlignment="1" applyProtection="1">
      <alignment horizontal="center" vertical="center"/>
      <protection locked="0"/>
    </xf>
    <xf numFmtId="0" fontId="31" fillId="0" borderId="1" xfId="0" applyFont="1" applyFill="1" applyBorder="1" applyAlignment="1">
      <alignment vertical="center" wrapText="1"/>
    </xf>
    <xf numFmtId="0" fontId="0" fillId="0" borderId="1" xfId="0" applyFont="1" applyFill="1" applyBorder="1" applyAlignment="1" applyProtection="1">
      <alignment wrapText="1"/>
      <protection locked="0"/>
    </xf>
    <xf numFmtId="0" fontId="0" fillId="0" borderId="1" xfId="0" applyFont="1" applyFill="1" applyBorder="1" applyAlignment="1" applyProtection="1">
      <alignment vertical="center"/>
      <protection locked="0"/>
    </xf>
    <xf numFmtId="9"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justify" vertical="center" wrapText="1"/>
      <protection locked="0"/>
    </xf>
    <xf numFmtId="0" fontId="0" fillId="0" borderId="1" xfId="0" applyFont="1" applyFill="1" applyBorder="1" applyAlignment="1">
      <alignment horizontal="justify" vertical="center" wrapText="1"/>
    </xf>
    <xf numFmtId="9" fontId="0" fillId="0" borderId="1" xfId="0" applyNumberFormat="1" applyFont="1" applyFill="1" applyBorder="1" applyAlignment="1" applyProtection="1">
      <alignment horizontal="center" vertical="center"/>
      <protection locked="0"/>
    </xf>
    <xf numFmtId="9" fontId="7" fillId="0" borderId="1" xfId="2" applyFont="1" applyFill="1" applyBorder="1" applyAlignment="1" applyProtection="1">
      <alignment horizontal="center" vertical="center" wrapText="1"/>
      <protection locked="0"/>
    </xf>
    <xf numFmtId="9" fontId="0" fillId="0" borderId="1" xfId="0" applyNumberFormat="1" applyFont="1" applyFill="1" applyBorder="1" applyAlignment="1">
      <alignment horizontal="center" vertical="center"/>
    </xf>
    <xf numFmtId="0" fontId="0" fillId="0" borderId="1" xfId="0" applyFont="1" applyFill="1" applyBorder="1" applyAlignment="1">
      <alignment horizontal="justify" vertical="top" wrapText="1"/>
    </xf>
    <xf numFmtId="9" fontId="0"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top" wrapText="1"/>
    </xf>
    <xf numFmtId="1" fontId="7" fillId="0" borderId="1" xfId="2" applyNumberFormat="1" applyFont="1" applyFill="1" applyBorder="1" applyAlignment="1">
      <alignment horizontal="center" vertical="center" wrapText="1"/>
    </xf>
    <xf numFmtId="10" fontId="7" fillId="0" borderId="1" xfId="2"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1" fontId="7" fillId="0" borderId="1" xfId="0" applyNumberFormat="1" applyFont="1" applyFill="1" applyBorder="1" applyAlignment="1" applyProtection="1">
      <alignment horizontal="center" vertical="center" wrapText="1"/>
      <protection locked="0"/>
    </xf>
    <xf numFmtId="10" fontId="7" fillId="0" borderId="1" xfId="0" applyNumberFormat="1" applyFont="1" applyFill="1" applyBorder="1" applyAlignment="1" applyProtection="1">
      <alignment horizontal="center" vertical="center" wrapText="1"/>
      <protection locked="0"/>
    </xf>
    <xf numFmtId="3" fontId="7" fillId="0" borderId="0" xfId="0" applyNumberFormat="1" applyFont="1" applyFill="1" applyAlignment="1">
      <alignment vertical="center" wrapText="1"/>
    </xf>
    <xf numFmtId="0" fontId="7" fillId="0" borderId="3" xfId="0" applyFont="1" applyFill="1" applyBorder="1" applyAlignment="1">
      <alignment vertical="center" wrapText="1"/>
    </xf>
    <xf numFmtId="41" fontId="7" fillId="0" borderId="1" xfId="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4" xfId="0" applyFont="1" applyFill="1" applyBorder="1" applyAlignment="1">
      <alignment vertical="center" wrapText="1"/>
    </xf>
    <xf numFmtId="3" fontId="7" fillId="0" borderId="1" xfId="0" applyNumberFormat="1" applyFont="1" applyFill="1" applyBorder="1" applyAlignment="1">
      <alignment vertical="center" wrapText="1"/>
    </xf>
    <xf numFmtId="0" fontId="7" fillId="0" borderId="0" xfId="0" applyFont="1" applyFill="1" applyAlignment="1">
      <alignment vertical="center" wrapText="1"/>
    </xf>
    <xf numFmtId="1" fontId="7" fillId="0" borderId="1"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41" fontId="7" fillId="0" borderId="1" xfId="1" applyFont="1" applyFill="1" applyBorder="1" applyAlignment="1">
      <alignment horizontal="center" vertical="center" wrapText="1"/>
    </xf>
    <xf numFmtId="41" fontId="27" fillId="0" borderId="1" xfId="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7" fillId="0" borderId="5" xfId="0" applyFont="1" applyFill="1" applyBorder="1" applyAlignment="1">
      <alignment vertical="center" wrapText="1"/>
    </xf>
    <xf numFmtId="0" fontId="36" fillId="0" borderId="1" xfId="0" applyFont="1" applyFill="1" applyBorder="1" applyAlignment="1" applyProtection="1">
      <alignment horizontal="center" vertical="top" wrapText="1"/>
      <protection locked="0"/>
    </xf>
    <xf numFmtId="0" fontId="0" fillId="0" borderId="1" xfId="0" applyFont="1" applyFill="1" applyBorder="1" applyAlignment="1" applyProtection="1">
      <alignment horizontal="justify" vertical="top" wrapText="1"/>
      <protection locked="0"/>
    </xf>
    <xf numFmtId="164" fontId="0" fillId="0" borderId="1" xfId="0" applyNumberFormat="1" applyFont="1" applyFill="1" applyBorder="1" applyAlignment="1" applyProtection="1">
      <alignment vertical="top" wrapText="1"/>
      <protection locked="0"/>
    </xf>
    <xf numFmtId="49" fontId="0" fillId="0" borderId="1" xfId="0" applyNumberFormat="1" applyFont="1" applyFill="1" applyBorder="1" applyAlignment="1" applyProtection="1">
      <alignment horizontal="left" vertical="center" wrapText="1"/>
      <protection locked="0"/>
    </xf>
    <xf numFmtId="0" fontId="0" fillId="0" borderId="0" xfId="0" applyFont="1" applyFill="1" applyAlignment="1">
      <alignment wrapText="1"/>
    </xf>
    <xf numFmtId="0" fontId="7" fillId="0" borderId="1" xfId="0" applyFont="1" applyFill="1" applyBorder="1" applyAlignment="1">
      <alignment horizontal="justify" vertical="center" wrapText="1"/>
    </xf>
    <xf numFmtId="2" fontId="7" fillId="0" borderId="1" xfId="2"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left" vertical="top" wrapText="1"/>
      <protection locked="0"/>
    </xf>
    <xf numFmtId="9" fontId="7" fillId="0" borderId="1" xfId="0" applyNumberFormat="1"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top" wrapText="1"/>
      <protection locked="0"/>
    </xf>
    <xf numFmtId="1" fontId="7" fillId="0" borderId="1" xfId="0" applyNumberFormat="1" applyFont="1" applyFill="1" applyBorder="1" applyAlignment="1" applyProtection="1">
      <alignment vertical="center" wrapText="1"/>
      <protection locked="0"/>
    </xf>
    <xf numFmtId="0" fontId="0" fillId="0" borderId="1" xfId="0" applyFont="1" applyFill="1" applyBorder="1" applyAlignment="1" applyProtection="1">
      <alignment vertical="top" wrapText="1"/>
      <protection locked="0"/>
    </xf>
    <xf numFmtId="3" fontId="7" fillId="0" borderId="1" xfId="0" applyNumberFormat="1" applyFont="1" applyFill="1" applyBorder="1" applyAlignment="1" applyProtection="1">
      <alignment horizontal="center" vertical="center" wrapText="1" readingOrder="1"/>
      <protection locked="0"/>
    </xf>
    <xf numFmtId="9" fontId="37" fillId="0" borderId="1" xfId="0" applyNumberFormat="1" applyFont="1" applyFill="1" applyBorder="1" applyAlignment="1" applyProtection="1">
      <alignment horizontal="center" vertical="center" wrapText="1" readingOrder="1"/>
      <protection locked="0"/>
    </xf>
    <xf numFmtId="41" fontId="0" fillId="0" borderId="1" xfId="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9" fontId="0" fillId="0" borderId="1" xfId="0" applyNumberFormat="1" applyFont="1" applyFill="1" applyBorder="1" applyAlignment="1">
      <alignment vertical="center" wrapText="1"/>
    </xf>
    <xf numFmtId="0" fontId="33" fillId="0" borderId="10" xfId="0" applyFont="1" applyFill="1" applyBorder="1" applyAlignment="1" applyProtection="1">
      <alignment horizontal="justify" vertical="top" wrapText="1"/>
      <protection locked="0"/>
    </xf>
    <xf numFmtId="0" fontId="0" fillId="0" borderId="9" xfId="0" applyFont="1" applyFill="1" applyBorder="1" applyAlignment="1" applyProtection="1">
      <alignment vertical="center" wrapText="1"/>
      <protection locked="0"/>
    </xf>
    <xf numFmtId="3" fontId="0" fillId="0" borderId="1" xfId="2" applyNumberFormat="1" applyFont="1" applyFill="1" applyBorder="1" applyAlignment="1">
      <alignment horizontal="center" vertical="center" wrapText="1"/>
    </xf>
    <xf numFmtId="9" fontId="0" fillId="0" borderId="1" xfId="2" applyFont="1" applyFill="1" applyBorder="1" applyAlignment="1" applyProtection="1">
      <alignment horizontal="center" vertical="center" wrapText="1"/>
      <protection locked="0"/>
    </xf>
    <xf numFmtId="3" fontId="0" fillId="0" borderId="1" xfId="2" applyNumberFormat="1" applyFont="1" applyFill="1" applyBorder="1" applyAlignment="1" applyProtection="1">
      <alignment horizontal="center" vertical="center" wrapText="1"/>
      <protection locked="0"/>
    </xf>
    <xf numFmtId="165" fontId="0" fillId="0" borderId="1" xfId="2" applyNumberFormat="1" applyFont="1" applyFill="1" applyBorder="1" applyAlignment="1">
      <alignment vertical="center" wrapText="1"/>
    </xf>
    <xf numFmtId="1" fontId="0" fillId="0" borderId="1" xfId="1" applyNumberFormat="1" applyFont="1" applyFill="1" applyBorder="1" applyAlignment="1">
      <alignment horizontal="center" vertical="center" wrapText="1"/>
    </xf>
    <xf numFmtId="0" fontId="0" fillId="0" borderId="1" xfId="0" applyFont="1" applyFill="1" applyBorder="1" applyAlignment="1">
      <alignment vertical="top" wrapText="1"/>
    </xf>
    <xf numFmtId="165" fontId="0" fillId="0" borderId="1" xfId="2" applyNumberFormat="1" applyFont="1" applyFill="1" applyBorder="1" applyAlignment="1">
      <alignment horizontal="center" vertical="center" wrapText="1"/>
    </xf>
    <xf numFmtId="10"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protection locked="0"/>
    </xf>
    <xf numFmtId="10" fontId="0" fillId="0" borderId="1" xfId="0" applyNumberFormat="1" applyFont="1" applyFill="1" applyBorder="1" applyAlignment="1">
      <alignment horizontal="center" vertical="center" wrapText="1"/>
    </xf>
    <xf numFmtId="10" fontId="0" fillId="0" borderId="1" xfId="2" applyNumberFormat="1" applyFont="1" applyFill="1" applyBorder="1" applyAlignment="1">
      <alignment horizontal="center" vertical="center" wrapText="1"/>
    </xf>
    <xf numFmtId="9" fontId="0" fillId="0" borderId="1" xfId="2" applyFont="1" applyFill="1" applyBorder="1" applyAlignment="1">
      <alignment vertical="center" wrapText="1"/>
    </xf>
    <xf numFmtId="3" fontId="0" fillId="0" borderId="1" xfId="0" applyNumberFormat="1" applyFont="1" applyFill="1" applyBorder="1" applyAlignment="1" applyProtection="1">
      <alignment horizontal="center" vertical="center" wrapText="1"/>
      <protection locked="0"/>
    </xf>
    <xf numFmtId="10" fontId="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2" fontId="0" fillId="0" borderId="1" xfId="2"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39" fillId="0" borderId="0" xfId="0" applyFont="1" applyFill="1" applyAlignment="1" applyProtection="1">
      <alignment wrapText="1"/>
      <protection locked="0"/>
    </xf>
    <xf numFmtId="0" fontId="36" fillId="0" borderId="1" xfId="0" applyFont="1" applyFill="1" applyBorder="1" applyAlignment="1" applyProtection="1">
      <alignment horizontal="center" vertical="center" wrapText="1"/>
      <protection locked="0"/>
    </xf>
    <xf numFmtId="9" fontId="0" fillId="0" borderId="1" xfId="1" applyNumberFormat="1" applyFont="1" applyFill="1" applyBorder="1" applyAlignment="1">
      <alignment horizontal="center" vertical="center" wrapText="1"/>
    </xf>
    <xf numFmtId="9" fontId="3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165" fontId="36" fillId="0" borderId="1" xfId="2" applyNumberFormat="1" applyFont="1" applyFill="1" applyBorder="1" applyAlignment="1">
      <alignment horizontal="center" vertical="center" wrapText="1"/>
    </xf>
    <xf numFmtId="0" fontId="0" fillId="0" borderId="5" xfId="0" applyFont="1" applyFill="1" applyBorder="1" applyAlignment="1">
      <alignment vertical="center" wrapText="1"/>
    </xf>
    <xf numFmtId="9" fontId="0" fillId="0" borderId="5" xfId="0" applyNumberFormat="1" applyFont="1" applyFill="1" applyBorder="1" applyAlignment="1">
      <alignment horizontal="center" vertical="center" wrapText="1"/>
    </xf>
    <xf numFmtId="1" fontId="0" fillId="0" borderId="5" xfId="2" applyNumberFormat="1" applyFont="1" applyFill="1" applyBorder="1" applyAlignment="1">
      <alignment horizontal="center" vertical="center" wrapText="1"/>
    </xf>
    <xf numFmtId="9" fontId="36" fillId="0" borderId="1" xfId="2" applyFont="1" applyFill="1" applyBorder="1" applyAlignment="1">
      <alignment horizontal="center" vertical="center" wrapText="1"/>
    </xf>
    <xf numFmtId="0" fontId="35" fillId="14" borderId="0" xfId="6" applyFont="1" applyFill="1" applyBorder="1" applyAlignment="1">
      <alignment horizontal="center" vertical="center" wrapText="1"/>
    </xf>
    <xf numFmtId="0" fontId="35" fillId="14" borderId="2" xfId="6" applyFont="1" applyFill="1" applyBorder="1" applyAlignment="1">
      <alignment horizontal="center" vertical="center" wrapText="1"/>
    </xf>
    <xf numFmtId="0" fontId="9" fillId="7" borderId="8" xfId="0" applyFont="1" applyFill="1" applyBorder="1" applyAlignment="1">
      <alignment horizontal="center" vertical="center"/>
    </xf>
    <xf numFmtId="0" fontId="9" fillId="7" borderId="2" xfId="0" applyFont="1" applyFill="1" applyBorder="1" applyAlignment="1">
      <alignment horizontal="center" vertical="center"/>
    </xf>
    <xf numFmtId="0" fontId="34" fillId="3" borderId="0" xfId="6" applyFont="1" applyFill="1" applyBorder="1" applyAlignment="1">
      <alignment horizontal="center" vertical="center" wrapText="1"/>
    </xf>
    <xf numFmtId="0" fontId="9" fillId="7" borderId="6" xfId="0" applyFont="1" applyFill="1" applyBorder="1" applyAlignment="1">
      <alignment horizontal="center" vertical="center"/>
    </xf>
    <xf numFmtId="0" fontId="28" fillId="8" borderId="11" xfId="0" applyFont="1" applyFill="1" applyBorder="1" applyAlignment="1" applyProtection="1">
      <alignment horizontal="center"/>
      <protection locked="0"/>
    </xf>
    <xf numFmtId="0" fontId="28" fillId="8" borderId="2" xfId="0" applyFont="1" applyFill="1" applyBorder="1" applyAlignment="1" applyProtection="1">
      <alignment horizontal="center"/>
      <protection locked="0"/>
    </xf>
  </cellXfs>
  <cellStyles count="12">
    <cellStyle name="Millares" xfId="11" builtinId="3"/>
    <cellStyle name="Millares [0]" xfId="1" builtinId="6"/>
    <cellStyle name="Moneda [0]" xfId="5" builtinId="7"/>
    <cellStyle name="Moneda [0] 2" xfId="8" xr:uid="{ED96D9D3-4E55-43E6-A873-8F4A372A6ED9}"/>
    <cellStyle name="Normal" xfId="0" builtinId="0"/>
    <cellStyle name="Normal 10 2 2 2 3 2" xfId="9" xr:uid="{479C14BB-1DAF-41CB-A03B-3D9EA4325D08}"/>
    <cellStyle name="Normal 2" xfId="3" xr:uid="{00000000-0005-0000-0000-000002000000}"/>
    <cellStyle name="Normal 2 2" xfId="6" xr:uid="{1F215F09-16F6-41E8-9A76-FBD8C1509DC9}"/>
    <cellStyle name="Normal 2 2 3" xfId="10" xr:uid="{C1323C26-3FD9-4909-A8B1-E430E810F7A0}"/>
    <cellStyle name="Normal 5" xfId="4" xr:uid="{E755D817-2939-4141-AA1B-98AB0B014655}"/>
    <cellStyle name="Porcentaje" xfId="2" builtinId="5"/>
    <cellStyle name="Porcentaje 2" xfId="7" xr:uid="{A18DB1DC-D478-4AEF-ACD3-FB774F13FD5B}"/>
  </cellStyles>
  <dxfs count="1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customXml" Target="../customXml/item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25401</xdr:colOff>
      <xdr:row>0</xdr:row>
      <xdr:rowOff>136525</xdr:rowOff>
    </xdr:from>
    <xdr:to>
      <xdr:col>4</xdr:col>
      <xdr:colOff>63500</xdr:colOff>
      <xdr:row>2</xdr:row>
      <xdr:rowOff>396875</xdr:rowOff>
    </xdr:to>
    <xdr:pic>
      <xdr:nvPicPr>
        <xdr:cNvPr id="4" name="Imagen 3" descr="https://intranetmen.mineducacion.gov.co/comunidades/oac/SiteAssets/Imagen%20institucional%202018/Logo%20Mineducación.png">
          <a:extLst>
            <a:ext uri="{FF2B5EF4-FFF2-40B4-BE49-F238E27FC236}">
              <a16:creationId xmlns:a16="http://schemas.microsoft.com/office/drawing/2014/main" id="{D27595D6-F941-4561-8896-471CB7C217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1" y="136525"/>
          <a:ext cx="5070474" cy="1339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247651</xdr:colOff>
      <xdr:row>0</xdr:row>
      <xdr:rowOff>152400</xdr:rowOff>
    </xdr:from>
    <xdr:to>
      <xdr:col>3</xdr:col>
      <xdr:colOff>1219200</xdr:colOff>
      <xdr:row>2</xdr:row>
      <xdr:rowOff>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71D7673F-1ACA-41EC-BD3A-B75A5CF5D9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581524"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247651</xdr:colOff>
      <xdr:row>0</xdr:row>
      <xdr:rowOff>152400</xdr:rowOff>
    </xdr:from>
    <xdr:to>
      <xdr:col>3</xdr:col>
      <xdr:colOff>1409700</xdr:colOff>
      <xdr:row>2</xdr:row>
      <xdr:rowOff>133350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17F1E390-1113-4313-8822-565D7EA8BB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52400"/>
          <a:ext cx="4772024" cy="1057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247650</xdr:colOff>
      <xdr:row>0</xdr:row>
      <xdr:rowOff>152400</xdr:rowOff>
    </xdr:from>
    <xdr:to>
      <xdr:col>4</xdr:col>
      <xdr:colOff>561974</xdr:colOff>
      <xdr:row>2</xdr:row>
      <xdr:rowOff>400050</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07CC0387-B07B-4447-B0A2-06E48D03C6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0"/>
          <a:ext cx="5353049" cy="1323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247650</xdr:colOff>
      <xdr:row>0</xdr:row>
      <xdr:rowOff>152401</xdr:rowOff>
    </xdr:from>
    <xdr:to>
      <xdr:col>4</xdr:col>
      <xdr:colOff>1190625</xdr:colOff>
      <xdr:row>2</xdr:row>
      <xdr:rowOff>285751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00995A82-4B3C-49B4-A614-7B9BFDFC5C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52401"/>
          <a:ext cx="5979319" cy="990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47624</xdr:colOff>
      <xdr:row>0</xdr:row>
      <xdr:rowOff>161925</xdr:rowOff>
    </xdr:from>
    <xdr:to>
      <xdr:col>5</xdr:col>
      <xdr:colOff>83343</xdr:colOff>
      <xdr:row>2</xdr:row>
      <xdr:rowOff>154781</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84236689-78E6-4E20-A619-DF6433BAD6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161925"/>
          <a:ext cx="6500813" cy="85010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299358</xdr:colOff>
      <xdr:row>2</xdr:row>
      <xdr:rowOff>257174</xdr:rowOff>
    </xdr:to>
    <xdr:pic>
      <xdr:nvPicPr>
        <xdr:cNvPr id="2" name="Imagen 1" descr="https://intranetmen.mineducacion.gov.co/comunidades/oac/SiteAssets/Imagen%20institucional%202018/Logo%20Mineducación.png">
          <a:extLst>
            <a:ext uri="{FF2B5EF4-FFF2-40B4-BE49-F238E27FC236}">
              <a16:creationId xmlns:a16="http://schemas.microsoft.com/office/drawing/2014/main" id="{F70018EB-6C6D-4402-8290-2A3990F2E8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6762750" cy="112803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JXW2RFA0/PL-FT-01%20V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tamayo/Documents/Planeaci&#243;n%20MEN/2019/PAI/Marzo/VPBM/DIRECCI&#211;N%20DE%20PRIMERA%20INFANCIA/PAI-PRIMERA%20INFANCI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munoz/Documents/2019/PLan%20de%20Acci&#243;n/13112018_PAI%202019%20Primera%20Infanci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tamayo/mineducacion.gov.co/PAI2019%20-%20Documentos/DM/Oficina%20Asesora%20de%20Cooperaci&#243;n/PAI-OCAI.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tamayo/mineducacion.gov.co/PAI2019%20-%20Documentos/SG/Sub%20Administrativa/ADMINISTRATIV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mtamayo/mineducacion.gov.co/PAI2019%20-%20Documentos/SG/Unidad%20de%20Atenci&#243;n%20al%20ciudadano/PAI-UA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tamayo/AppData/Local/Temp/Rar$DIa4392.37464/PAI-Subd.%20Desarrollo%20Sectoria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mtamayo/mineducacion.gov.co/PAI2019%20-%20Documentos/VES/DIRECCI&#211;N%20DE%20FOMENTO/PAI-Subd.%20Desarrollo%20Sectorial.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AI-infraestructura%20VPBM%20OAPF.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mtamayo/mineducacion.gov.co/PAI2019%20-%20Documentos/SG/Sub%20Financiera/PAI-FINANCIER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mtamayo/mineducacion.gov.co/PAI2019%20-%20Documentos/SG/Sub%20de%20Desarrollo%20Organizacional/PAI-S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my.sharepoint.com/Users/mtamayo/AppData/Local/Microsoft/Windows/INetCache/Content.Outlook/JXW2RFA0/PAI%20Direcci&#243;n%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tamayo/mineducacion.gov.co/PAI2019%20-%20Documentos/SG/Sub%20de%20Contrataci&#243;n/PAI-CONTRATACI&#211;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ebenavides/AppData/Local/Microsoft/Windows/INetCache/Content.Outlook/78TE3GJ4/PAI%20feb%202019%20(&#193;reas%20Gabriel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mtamayo/mineducacion.gov.co/PAI2019%20-%20Documentos/DM/Oficina%20Asesora%20Jur&#237;dica/PAI-OAJ.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educaciongovco-my.sharepoint.com/personal/mtamayo_mineducacion_gov_co/Documents/Planeaci&#243;n%20MEN/2019/PAI/Seguimiento/MEN-PAI%202019/Informes/Junio/trimestral/plc%204%20DE%20JULI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tamayo/Downloads/Consolidado%20Junio%202019%2017%20juli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mtamayo/mineducacion.gov.co/PAI2019%20-%20Documentos/DM/Oficina%20de%20Innovaci&#243;n/PAI-INNOVACI&#211;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mtamayo/mineducacion.gov.co/PAI2019%20-%20Documentos/DM/Oficina%20de%20Control%20Interno/PAI-O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tamayo/mineducacion.gov.co/PAI2019%20-%20Documentos/SG/Sub%20de%20Talento%20Humano/PAI-S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mejia/Desktop/MEN%202019%20/04.%20Posconflicto%20/C:/Users/mtamayo/AppData/Local/Microsoft/Windows/INetCache/Content.Outlook/JXW2RFA0/PAI-COBERTURA%20VPBM%20INFRAESTRUCTURA%20Abr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tamayo/Downloads/PAI-CALIDAD%20VPB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tamayo/Downloads/PAI-OTS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tamayo/Documents/Planeaci&#243;n%20MEN/2019/PAI/Marzo/SG/Sub%20de%20Contrataci&#243;n/PAI-CONTRATACI&#211;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tamayo/Documents/Planeaci&#243;n%20MEN/2019/PAI/Marzo/SG/Secretar&#237;a%20General/PAI-S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tamayo/Downloads/PAI-FORTALECIMIENTO%20VPB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 2019"/>
      <sheetName val="Instructivo"/>
      <sheetName val="Listas"/>
      <sheetName val="PAA"/>
      <sheetName val="Catalogo presupuestal"/>
      <sheetName val="Cuenta 01"/>
      <sheetName val="Hoja5"/>
      <sheetName val="Hoja3"/>
    </sheetNames>
    <sheetDataSet>
      <sheetData sheetId="0" refreshError="1"/>
      <sheetData sheetId="1" refreshError="1"/>
      <sheetData sheetId="2">
        <row r="6">
          <cell r="C6" t="str">
            <v>VPBM</v>
          </cell>
          <cell r="D6" t="str">
            <v>VES</v>
          </cell>
          <cell r="E6" t="str">
            <v>SG</v>
          </cell>
          <cell r="F6" t="str">
            <v>DM</v>
          </cell>
        </row>
      </sheetData>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 FormatoFormulación PAI 2019"/>
      <sheetName val="ODS-PND"/>
      <sheetName val="INDICADORES PND"/>
      <sheetName val="Proyectos de Inversión"/>
      <sheetName val="1. Calidad VES"/>
      <sheetName val="3. Fomento Superior "/>
      <sheetName val="5, Fomento Superior2"/>
      <sheetName val="6,Fomento Superior3"/>
      <sheetName val="7, Calidad PBM"/>
      <sheetName val="8, Dir. Fortalecimiento Territo"/>
      <sheetName val="9, Dir Terr grupos étnicos "/>
      <sheetName val="10, Cobertura PBM"/>
      <sheetName val="11, Cobertura PBM víctimas"/>
      <sheetName val="12, Cobertura PBM infraestruct"/>
      <sheetName val="13, Cobertura PBM PAE"/>
      <sheetName val="14 Primera Infancia"/>
      <sheetName val="15, OAPF"/>
      <sheetName val="16, Oficina de Innovación"/>
      <sheetName val="17. Secretaria General"/>
      <sheetName val="dependencia"/>
      <sheetName val="Catalogo presupuestal"/>
      <sheetName val="Cuenta 01"/>
      <sheetName val="Hoja5"/>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3"/>
      <sheetName val="Eliminar jun"/>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3"/>
      <sheetName val="Eliminar jun"/>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PARAMETROS"/>
      <sheetName val="Hoja2"/>
      <sheetName val="Consolidado Marzo"/>
      <sheetName val="Hoja1"/>
      <sheetName val="ResultadosReporte PNNC"/>
    </sheetNames>
    <sheetDataSet>
      <sheetData sheetId="0" refreshError="1"/>
      <sheetData sheetId="1" refreshError="1">
        <row r="1">
          <cell r="P1" t="str">
            <v>MES</v>
          </cell>
        </row>
        <row r="2">
          <cell r="P2" t="str">
            <v>Enero</v>
          </cell>
        </row>
        <row r="3">
          <cell r="P3" t="str">
            <v>Febrero</v>
          </cell>
        </row>
        <row r="4">
          <cell r="P4" t="str">
            <v>Marzo</v>
          </cell>
        </row>
        <row r="5">
          <cell r="P5" t="str">
            <v>Abril</v>
          </cell>
        </row>
        <row r="6">
          <cell r="P6" t="str">
            <v>Mayo</v>
          </cell>
        </row>
        <row r="7">
          <cell r="P7" t="str">
            <v>Junio</v>
          </cell>
        </row>
        <row r="8">
          <cell r="P8" t="str">
            <v>Julio</v>
          </cell>
        </row>
        <row r="9">
          <cell r="P9" t="str">
            <v>Agosto</v>
          </cell>
        </row>
        <row r="10">
          <cell r="P10" t="str">
            <v>Septiembre</v>
          </cell>
        </row>
        <row r="11">
          <cell r="P11" t="str">
            <v>Octubre</v>
          </cell>
        </row>
        <row r="12">
          <cell r="P12" t="str">
            <v>Noviembre</v>
          </cell>
        </row>
        <row r="13">
          <cell r="P13" t="str">
            <v>Diciembre</v>
          </cell>
        </row>
      </sheetData>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PLC a 04072019"/>
    </sheetNames>
    <sheetDataSet>
      <sheetData sheetId="0"/>
      <sheetData sheetId="1">
        <row r="2">
          <cell r="B2" t="str">
            <v>LLAVE OAPF 1</v>
          </cell>
          <cell r="C2" t="str">
            <v>LLAVE OAPF  ETAPAS</v>
          </cell>
          <cell r="D2" t="str">
            <v>N° PLC</v>
          </cell>
          <cell r="E2" t="str">
            <v>ESTADO</v>
          </cell>
          <cell r="F2" t="str">
            <v>Objeto</v>
          </cell>
          <cell r="G2" t="str">
            <v>RUBRO</v>
          </cell>
          <cell r="H2" t="str">
            <v>REC</v>
          </cell>
          <cell r="I2" t="str">
            <v>SIT</v>
          </cell>
          <cell r="J2" t="str">
            <v>VAL CADENA PP</v>
          </cell>
          <cell r="K2" t="str">
            <v>VALOR</v>
          </cell>
          <cell r="L2" t="str">
            <v>TIPO</v>
          </cell>
          <cell r="M2" t="str">
            <v>Dependencia</v>
          </cell>
          <cell r="N2" t="str">
            <v>Programa</v>
          </cell>
          <cell r="O2" t="str">
            <v>Proyecto</v>
          </cell>
          <cell r="P2" t="str">
            <v>ORDENADOR</v>
          </cell>
          <cell r="Q2" t="str">
            <v>Nombre Dependencia</v>
          </cell>
          <cell r="R2" t="str">
            <v>Modalidad General</v>
          </cell>
          <cell r="S2" t="str">
            <v>Etapa Actual PLC</v>
          </cell>
          <cell r="T2" t="str">
            <v>ETAPA NEON (FIN)</v>
          </cell>
        </row>
        <row r="3">
          <cell r="B3" t="str">
            <v>1-C-2201-0700-12-0-2201006-02</v>
          </cell>
          <cell r="C3" t="str">
            <v>1-C-2201-0700-12-0-2201006-02ET4</v>
          </cell>
          <cell r="D3" t="str">
            <v>1</v>
          </cell>
          <cell r="E3" t="str">
            <v>A</v>
          </cell>
          <cell r="F3" t="str">
            <v>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v>
          </cell>
          <cell r="G3" t="str">
            <v>C-2201-0700-12-0-2201006-02</v>
          </cell>
          <cell r="H3" t="str">
            <v>10</v>
          </cell>
          <cell r="I3" t="str">
            <v>CSF</v>
          </cell>
          <cell r="J3" t="str">
            <v>Ok Distribución Pto</v>
          </cell>
          <cell r="K3">
            <v>80896509</v>
          </cell>
          <cell r="L3" t="str">
            <v>Inversión</v>
          </cell>
          <cell r="M3" t="str">
            <v>Fortalecimiento</v>
          </cell>
          <cell r="N3" t="str">
            <v>Fortalecimiento a la gestión territorial de la educación Inicial, Preescolar, Básica y Media.   Nacional</v>
          </cell>
          <cell r="O3" t="str">
            <v>Fortalecimiento</v>
          </cell>
          <cell r="P3" t="str">
            <v>VEPBM</v>
          </cell>
          <cell r="Q3" t="str">
            <v>SUBDIRECCIÓN DE RECURSOS HUMANOS DEL SECTOR EDUCATIVO</v>
          </cell>
          <cell r="R3" t="str">
            <v>Contratación Directa</v>
          </cell>
          <cell r="S3" t="str">
            <v>4 CON</v>
          </cell>
          <cell r="T3" t="str">
            <v>ET4</v>
          </cell>
        </row>
        <row r="4">
          <cell r="B4" t="str">
            <v>100-C-2299-0700-8-0-2299062-02</v>
          </cell>
          <cell r="C4" t="str">
            <v>100-C-2299-0700-8-0-2299062-02ET1</v>
          </cell>
          <cell r="D4" t="str">
            <v>100</v>
          </cell>
          <cell r="E4" t="str">
            <v>A</v>
          </cell>
          <cell r="F4" t="str">
            <v>RENOVACIÓN Y ACTUALIZACIÓN DEL LICENCIAMIENTO ESIGNA DEL MINISTERIO DE EDUCACIÓN NACIONAL</v>
          </cell>
          <cell r="G4" t="str">
            <v>C-2299-0700-8-0-2299062-02</v>
          </cell>
          <cell r="H4" t="str">
            <v>10</v>
          </cell>
          <cell r="I4" t="str">
            <v>CSF</v>
          </cell>
          <cell r="J4" t="str">
            <v>Ok Distribución Pto</v>
          </cell>
          <cell r="K4">
            <v>90429200</v>
          </cell>
          <cell r="L4" t="str">
            <v>Inversión</v>
          </cell>
          <cell r="M4" t="str">
            <v>Tecnología</v>
          </cell>
          <cell r="N4" t="str">
            <v>Fortalecimiento del acceso a información estratégica e institucional del sector educativo  Nacional</v>
          </cell>
          <cell r="O4" t="str">
            <v>Transversales</v>
          </cell>
          <cell r="P4" t="str">
            <v>SGENERAL</v>
          </cell>
          <cell r="Q4" t="str">
            <v>OFICINA DE TECNOLOGÍA Y SISTEMAS DE INFORMACIÓN</v>
          </cell>
          <cell r="R4" t="str">
            <v>Contratación Directa</v>
          </cell>
          <cell r="S4" t="str">
            <v>1 PLC</v>
          </cell>
          <cell r="T4" t="str">
            <v>ET1</v>
          </cell>
        </row>
        <row r="5">
          <cell r="B5" t="str">
            <v>1001-C-2201-0700-13-0-2201007-02</v>
          </cell>
          <cell r="C5" t="str">
            <v>1001-C-2201-0700-13-0-2201007-02ET1</v>
          </cell>
          <cell r="D5" t="str">
            <v>1001</v>
          </cell>
          <cell r="E5" t="str">
            <v>A</v>
          </cell>
          <cell r="F5" t="str">
            <v>PRESTACIÓN DE SERVICIOS PROFESIONALES PARA APOYAR A LA DIRECCIÓN DE CALIDAD DE EDUCACIÓN PARA LA EDUCACIÒN PREESCOLAR, BÀSICA Y MEDIA EN LA PLANEACIÓN E IMPLEMENTACIÓN DE ESTRATEGIAS, PROYECTOS Y PROGRAMAS PARA EL FORTALECIMIENTO DE LOS PROCESOS DE ENSEÑANZA Y APRENDIZAJE DEL IDIOMA INGLÉS.</v>
          </cell>
          <cell r="G5" t="str">
            <v>C-2201-0700-13-0-2201007-02</v>
          </cell>
          <cell r="H5" t="str">
            <v>10</v>
          </cell>
          <cell r="I5" t="str">
            <v>CSF</v>
          </cell>
          <cell r="J5" t="str">
            <v>Ok Distribución Pto</v>
          </cell>
          <cell r="K5">
            <v>14800000</v>
          </cell>
          <cell r="L5" t="str">
            <v>Inversión</v>
          </cell>
          <cell r="M5" t="str">
            <v>Calidad EPBM</v>
          </cell>
          <cell r="N5" t="str">
            <v>Mejoramiento de la calidad educativa preescolar, básica y media. Nacional</v>
          </cell>
          <cell r="O5" t="str">
            <v>Calidad</v>
          </cell>
          <cell r="P5" t="str">
            <v>VEPBM</v>
          </cell>
          <cell r="Q5" t="str">
            <v>SUBDIRECCIÓN DE FOMENTO DE COMPETENCIAS</v>
          </cell>
          <cell r="R5" t="str">
            <v>Contratación Directa</v>
          </cell>
          <cell r="S5" t="str">
            <v>2 PES</v>
          </cell>
          <cell r="T5" t="str">
            <v>ET1</v>
          </cell>
        </row>
        <row r="6">
          <cell r="B6" t="str">
            <v>1002-C-2201-0700-13-0-2201006-02</v>
          </cell>
          <cell r="C6" t="str">
            <v>1002-C-2201-0700-13-0-2201006-02ET4</v>
          </cell>
          <cell r="D6" t="str">
            <v>1002</v>
          </cell>
          <cell r="E6" t="str">
            <v>A</v>
          </cell>
          <cell r="F6" t="str">
            <v>PRESTACIÓN DE SERVICIOS PROFESIONALES PARA ORIENTAR A LA DIRECCIÓN DE CALIDAD PARA LA EDUCACIÓN PREESCOLAR, BÁSICA Y MEDIA EN LA ESTRUCTURACIÓN, IMPLEMENTACIÓN Y SEGUIMIENTO A  LAS ESTRATEGIAS, PROYECTOS Y PROGRAMAS PARA EL FORTALECIMIENTO DE LOS PROCESOS DE ENSEÑANZA Y APRENDIZAJE DEL IDIOMA INGLES.</v>
          </cell>
          <cell r="G6" t="str">
            <v>C-2201-0700-13-0-2201006-02</v>
          </cell>
          <cell r="H6" t="str">
            <v>10</v>
          </cell>
          <cell r="I6" t="str">
            <v>CSF</v>
          </cell>
          <cell r="J6" t="str">
            <v>Ok Distribución Pto</v>
          </cell>
          <cell r="K6">
            <v>117000000</v>
          </cell>
          <cell r="L6" t="str">
            <v>Inversión</v>
          </cell>
          <cell r="M6" t="str">
            <v>Calidad EPBM</v>
          </cell>
          <cell r="N6" t="str">
            <v>Mejoramiento de la calidad educativa preescolar, básica y media. Nacional</v>
          </cell>
          <cell r="O6" t="str">
            <v>Calidad</v>
          </cell>
          <cell r="P6" t="str">
            <v>VEPBM</v>
          </cell>
          <cell r="Q6" t="str">
            <v>SUBDIRECCIÓN DE FOMENTO DE COMPETENCIAS</v>
          </cell>
          <cell r="R6" t="str">
            <v>Contratación Directa</v>
          </cell>
          <cell r="S6" t="str">
            <v>4 CON</v>
          </cell>
          <cell r="T6" t="str">
            <v>ET4</v>
          </cell>
        </row>
        <row r="7">
          <cell r="B7" t="str">
            <v>1004-C-2201-0700-13-0-2201007-02</v>
          </cell>
          <cell r="C7" t="str">
            <v>1004-C-2201-0700-13-0-2201007-02ET1</v>
          </cell>
          <cell r="D7" t="str">
            <v>1004</v>
          </cell>
          <cell r="E7" t="str">
            <v>A</v>
          </cell>
          <cell r="F7" t="str">
            <v>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v>
          </cell>
          <cell r="G7" t="str">
            <v>C-2201-0700-13-0-2201007-02</v>
          </cell>
          <cell r="H7" t="str">
            <v>10</v>
          </cell>
          <cell r="I7" t="str">
            <v>CSF</v>
          </cell>
          <cell r="J7" t="str">
            <v>Ok Distribución Pto</v>
          </cell>
          <cell r="K7">
            <v>34134455</v>
          </cell>
          <cell r="L7" t="str">
            <v>Inversión</v>
          </cell>
          <cell r="M7" t="str">
            <v>Calidad EPBM</v>
          </cell>
          <cell r="N7" t="str">
            <v>Mejoramiento de la calidad educativa preescolar, básica y media. Nacional</v>
          </cell>
          <cell r="O7" t="str">
            <v>Calidad</v>
          </cell>
          <cell r="P7" t="str">
            <v>VEPBM</v>
          </cell>
          <cell r="Q7" t="str">
            <v>SUBDIRECCIÓN DE FOMENTO DE COMPETENCIAS</v>
          </cell>
          <cell r="R7" t="str">
            <v>Contratación Directa</v>
          </cell>
          <cell r="S7" t="str">
            <v>2 PES</v>
          </cell>
          <cell r="T7" t="str">
            <v>ET1</v>
          </cell>
        </row>
        <row r="8">
          <cell r="B8" t="str">
            <v>1005-C-2201-0700-13-0-2201007-02</v>
          </cell>
          <cell r="C8" t="str">
            <v>1005-C-2201-0700-13-0-2201007-02ET1</v>
          </cell>
          <cell r="D8" t="str">
            <v>1005</v>
          </cell>
          <cell r="E8" t="str">
            <v>A</v>
          </cell>
          <cell r="F8" t="str">
            <v>PRESTACIÓN DE SERVICIOS PROFESIONALES PARA APOYAR A LA SUBDIRECCIÓN DE REFERENTES Y EVALUACIÓN EN LA GESTIÒN DE PETICIONES CIUDADANAS RELACIONADAS CON LOS PROGRAMAS DE LA DEPENDENCIA</v>
          </cell>
          <cell r="G8" t="str">
            <v>C-2201-0700-13-0-2201007-02</v>
          </cell>
          <cell r="H8" t="str">
            <v>10</v>
          </cell>
          <cell r="I8" t="str">
            <v>CSF</v>
          </cell>
          <cell r="J8" t="str">
            <v>Ok Distribución Pto</v>
          </cell>
          <cell r="K8">
            <v>10220175</v>
          </cell>
          <cell r="L8" t="str">
            <v>Inversión</v>
          </cell>
          <cell r="M8" t="str">
            <v>Calidad EPBM</v>
          </cell>
          <cell r="N8" t="str">
            <v>Mejoramiento de la calidad educativa preescolar, básica y media. Nacional</v>
          </cell>
          <cell r="O8" t="str">
            <v>Calidad</v>
          </cell>
          <cell r="P8" t="str">
            <v>VEPBM</v>
          </cell>
          <cell r="Q8" t="str">
            <v>SUBDIRECCIÓN DE REFERENTES Y EVALUACIÓN DE LA CALIDAD EDUCATIVA</v>
          </cell>
          <cell r="R8" t="str">
            <v>Contratación Directa</v>
          </cell>
          <cell r="S8" t="str">
            <v>2 PES</v>
          </cell>
          <cell r="T8" t="str">
            <v>ET1</v>
          </cell>
        </row>
        <row r="9">
          <cell r="B9" t="str">
            <v>1006-C-2201-0700-13-0-2201006-02</v>
          </cell>
          <cell r="C9" t="str">
            <v>1006-C-2201-0700-13-0-2201006-02ET4</v>
          </cell>
          <cell r="D9" t="str">
            <v>1006</v>
          </cell>
          <cell r="E9" t="str">
            <v>A</v>
          </cell>
          <cell r="F9"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v>
          </cell>
          <cell r="G9" t="str">
            <v>C-2201-0700-13-0-2201006-02</v>
          </cell>
          <cell r="H9" t="str">
            <v>10</v>
          </cell>
          <cell r="I9" t="str">
            <v>CSF</v>
          </cell>
          <cell r="J9" t="str">
            <v>Ok Distribución Pto</v>
          </cell>
          <cell r="K9">
            <v>42000000</v>
          </cell>
          <cell r="L9" t="str">
            <v>Inversión</v>
          </cell>
          <cell r="M9" t="str">
            <v>Calidad EPBM</v>
          </cell>
          <cell r="N9" t="str">
            <v>Mejoramiento de la calidad educativa preescolar, básica y media. Nacional</v>
          </cell>
          <cell r="O9" t="str">
            <v>Calidad</v>
          </cell>
          <cell r="P9" t="str">
            <v>VEPBM</v>
          </cell>
          <cell r="Q9" t="str">
            <v>SUBDIRECCIÓN DE REFERENTES Y EVALUACIÓN DE LA CALIDAD EDUCATIVA</v>
          </cell>
          <cell r="R9" t="str">
            <v>Contratación Directa</v>
          </cell>
          <cell r="S9" t="str">
            <v>4 CON</v>
          </cell>
          <cell r="T9" t="str">
            <v>ET4</v>
          </cell>
        </row>
        <row r="10">
          <cell r="B10" t="str">
            <v>1007-C-2201-0700-13-0-2201007-02</v>
          </cell>
          <cell r="C10" t="str">
            <v>1007-C-2201-0700-13-0-2201007-02ET1</v>
          </cell>
          <cell r="D10" t="str">
            <v>1007</v>
          </cell>
          <cell r="E10" t="str">
            <v>A</v>
          </cell>
          <cell r="F10" t="str">
            <v>DISCIPLINAR EDUCACIÓN FISICA_x000D_
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FÍSICA, RECREACIÓN Y DEPORTES.</v>
          </cell>
          <cell r="G10" t="str">
            <v>C-2201-0700-13-0-2201007-02</v>
          </cell>
          <cell r="H10" t="str">
            <v>10</v>
          </cell>
          <cell r="I10" t="str">
            <v>CSF</v>
          </cell>
          <cell r="J10" t="str">
            <v>Ok Distribución Pto</v>
          </cell>
          <cell r="K10">
            <v>28000000</v>
          </cell>
          <cell r="L10" t="str">
            <v>Inversión</v>
          </cell>
          <cell r="M10" t="str">
            <v>Calidad EPBM</v>
          </cell>
          <cell r="N10" t="str">
            <v>Mejoramiento de la calidad educativa preescolar, básica y media. Nacional</v>
          </cell>
          <cell r="O10" t="str">
            <v>Calidad</v>
          </cell>
          <cell r="P10" t="str">
            <v>VEPBM</v>
          </cell>
          <cell r="Q10" t="str">
            <v>SUBDIRECCIÓN DE REFERENTES Y EVALUACIÓN DE LA CALIDAD EDUCATIVA</v>
          </cell>
          <cell r="R10" t="str">
            <v>Contratación Directa</v>
          </cell>
          <cell r="S10" t="str">
            <v>2 PES</v>
          </cell>
          <cell r="T10" t="str">
            <v>ET1</v>
          </cell>
        </row>
        <row r="11">
          <cell r="B11" t="str">
            <v>1008-C-2201-0700-13-0-2201007-02</v>
          </cell>
          <cell r="C11" t="str">
            <v>1008-C-2201-0700-13-0-2201007-02ET1</v>
          </cell>
          <cell r="D11" t="str">
            <v>1008</v>
          </cell>
          <cell r="E11" t="str">
            <v>A</v>
          </cell>
          <cell r="F11" t="str">
            <v>PRESTACIÓN DE SERVICIOS PROFESIONALES PARA APOYAR PEDAGÓGICAMENTE A LA SUBDIRECCIÓN DE REFERENTES Y EVALUACIÓN EN LA PLANEACIÓN, ESTRUCTURACIÓN, ACTUALIZACIÓN, IMPLEMENTACIÓN Y SOCIALIZACIÓN DE LOS REFERENTES DE CALIDAD PRODUCIDOS EN LA DEPENDENCIA</v>
          </cell>
          <cell r="G11" t="str">
            <v>C-2201-0700-13-0-2201007-02</v>
          </cell>
          <cell r="H11" t="str">
            <v>10</v>
          </cell>
          <cell r="I11" t="str">
            <v>CSF</v>
          </cell>
          <cell r="J11" t="str">
            <v>Ok Distribución Pto</v>
          </cell>
          <cell r="K11">
            <v>28000000</v>
          </cell>
          <cell r="L11" t="str">
            <v>Inversión</v>
          </cell>
          <cell r="M11" t="str">
            <v>Calidad EPBM</v>
          </cell>
          <cell r="N11" t="str">
            <v>Mejoramiento de la calidad educativa preescolar, básica y media. Nacional</v>
          </cell>
          <cell r="O11" t="str">
            <v>Calidad</v>
          </cell>
          <cell r="P11" t="str">
            <v>VEPBM</v>
          </cell>
          <cell r="Q11" t="str">
            <v>SUBDIRECCIÓN DE REFERENTES Y EVALUACIÓN DE LA CALIDAD EDUCATIVA</v>
          </cell>
          <cell r="R11" t="str">
            <v>Contratación Directa</v>
          </cell>
          <cell r="S11" t="str">
            <v>2 PES</v>
          </cell>
          <cell r="T11" t="str">
            <v>ET1</v>
          </cell>
        </row>
        <row r="12">
          <cell r="B12" t="str">
            <v>1009-C-2201-0700-13-0-2201007-02</v>
          </cell>
          <cell r="C12" t="str">
            <v>1009-C-2201-0700-13-0-2201007-02ET1</v>
          </cell>
          <cell r="D12" t="str">
            <v>1009</v>
          </cell>
          <cell r="E12" t="str">
            <v>A</v>
          </cell>
          <cell r="F12"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v>
          </cell>
          <cell r="G12" t="str">
            <v>C-2201-0700-13-0-2201007-02</v>
          </cell>
          <cell r="H12" t="str">
            <v>10</v>
          </cell>
          <cell r="I12" t="str">
            <v>CSF</v>
          </cell>
          <cell r="J12" t="str">
            <v>Ok Distribución Pto</v>
          </cell>
          <cell r="K12">
            <v>31720910</v>
          </cell>
          <cell r="L12" t="str">
            <v>Inversión</v>
          </cell>
          <cell r="M12" t="str">
            <v>Calidad EPBM</v>
          </cell>
          <cell r="N12" t="str">
            <v>Mejoramiento de la calidad educativa preescolar, básica y media. Nacional</v>
          </cell>
          <cell r="O12" t="str">
            <v>Calidad</v>
          </cell>
          <cell r="P12" t="str">
            <v>VEPBM</v>
          </cell>
          <cell r="Q12" t="str">
            <v>SUBDIRECCIÓN DE REFERENTES Y EVALUACIÓN DE LA CALIDAD EDUCATIVA</v>
          </cell>
          <cell r="R12" t="str">
            <v>Contratación Directa</v>
          </cell>
          <cell r="S12" t="str">
            <v>2 PES</v>
          </cell>
          <cell r="T12" t="str">
            <v>ET1</v>
          </cell>
        </row>
        <row r="13">
          <cell r="B13" t="str">
            <v>101-C-2299-0700-8-0-2299058-02</v>
          </cell>
          <cell r="C13" t="str">
            <v>101-C-2299-0700-8-0-2299058-02ET4</v>
          </cell>
          <cell r="D13" t="str">
            <v>101</v>
          </cell>
          <cell r="E13" t="str">
            <v>A</v>
          </cell>
          <cell r="F13" t="str">
            <v>PRESTAR SERVICIOS PROFESIONALES A LA OFICINA DE COOPERACIÓN Y ASUNTOS INTERNACIONALES PARA GESTIONAR  ALIANZAS CON AGENCIAS DE COOPERACIÓN INTERNACIONAL Y GOBIERNOS EXTRANJEROS QUE PERMITAN CONSOLIDAR LOS PLANES Y PROYECTOS DEL MINISTERIO DE EDUCACIÓN NACIONAL Y EL DESARROLLO DE UNA AGENDA DE EVENTOS ASOCIADOS A ESTA LABOR.</v>
          </cell>
          <cell r="G13" t="str">
            <v>C-2299-0700-8-0-2299058-02</v>
          </cell>
          <cell r="H13" t="str">
            <v>10</v>
          </cell>
          <cell r="I13" t="str">
            <v>CSF</v>
          </cell>
          <cell r="J13" t="str">
            <v>Ok Distribución Pto</v>
          </cell>
          <cell r="K13">
            <v>28000000</v>
          </cell>
          <cell r="L13" t="str">
            <v>Inversión</v>
          </cell>
          <cell r="M13" t="str">
            <v>Comunicaciones y Cooperación</v>
          </cell>
          <cell r="N13" t="str">
            <v>Fortalecimiento del acceso a información estratégica e institucional del sector educativo  Nacional</v>
          </cell>
          <cell r="O13" t="str">
            <v>Transversales</v>
          </cell>
          <cell r="P13" t="str">
            <v>SGENERAL</v>
          </cell>
          <cell r="Q13" t="str">
            <v>OFICINA DE COOPERACIÓN Y ASUNTOS INTERNACIONALES</v>
          </cell>
          <cell r="R13" t="str">
            <v>Contratación Directa</v>
          </cell>
          <cell r="S13" t="str">
            <v>4 CON</v>
          </cell>
          <cell r="T13" t="str">
            <v>ET4</v>
          </cell>
        </row>
        <row r="14">
          <cell r="B14" t="str">
            <v>1010-C-2201-0700-13-0-2201007-02</v>
          </cell>
          <cell r="C14" t="str">
            <v>1010-C-2201-0700-13-0-2201007-02ET1</v>
          </cell>
          <cell r="D14" t="str">
            <v>1010</v>
          </cell>
          <cell r="E14" t="str">
            <v>A</v>
          </cell>
          <cell r="F14"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v>
          </cell>
          <cell r="G14" t="str">
            <v>C-2201-0700-13-0-2201007-02</v>
          </cell>
          <cell r="H14" t="str">
            <v>10</v>
          </cell>
          <cell r="I14" t="str">
            <v>CSF</v>
          </cell>
          <cell r="J14" t="str">
            <v>Ok Distribución Pto</v>
          </cell>
          <cell r="K14">
            <v>28023674</v>
          </cell>
          <cell r="L14" t="str">
            <v>Inversión</v>
          </cell>
          <cell r="M14" t="str">
            <v>Calidad EPBM</v>
          </cell>
          <cell r="N14" t="str">
            <v>Mejoramiento de la calidad educativa preescolar, básica y media. Nacional</v>
          </cell>
          <cell r="O14" t="str">
            <v>Calidad</v>
          </cell>
          <cell r="P14" t="str">
            <v>VEPBM</v>
          </cell>
          <cell r="Q14" t="str">
            <v>SUBDIRECCIÓN DE REFERENTES Y EVALUACIÓN DE LA CALIDAD EDUCATIVA</v>
          </cell>
          <cell r="R14" t="str">
            <v>Contratación Directa</v>
          </cell>
          <cell r="S14" t="str">
            <v>2 PES</v>
          </cell>
          <cell r="T14" t="str">
            <v>ET1</v>
          </cell>
        </row>
        <row r="15">
          <cell r="B15" t="str">
            <v>1011-C-2201-0700-13-0-2201007-02</v>
          </cell>
          <cell r="C15" t="str">
            <v>1011-C-2201-0700-13-0-2201007-02ET1</v>
          </cell>
          <cell r="D15" t="str">
            <v>1011</v>
          </cell>
          <cell r="E15" t="str">
            <v>A</v>
          </cell>
          <cell r="F15"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v>
          </cell>
          <cell r="G15" t="str">
            <v>C-2201-0700-13-0-2201007-02</v>
          </cell>
          <cell r="H15" t="str">
            <v>10</v>
          </cell>
          <cell r="I15" t="str">
            <v>CSF</v>
          </cell>
          <cell r="J15" t="str">
            <v>Ok Distribución Pto</v>
          </cell>
          <cell r="K15">
            <v>31137415</v>
          </cell>
          <cell r="L15" t="str">
            <v>Inversión</v>
          </cell>
          <cell r="M15" t="str">
            <v>Calidad EPBM</v>
          </cell>
          <cell r="N15" t="str">
            <v>Mejoramiento de la calidad educativa preescolar, básica y media. Nacional</v>
          </cell>
          <cell r="O15" t="str">
            <v>Calidad</v>
          </cell>
          <cell r="P15" t="str">
            <v>VEPBM</v>
          </cell>
          <cell r="Q15" t="str">
            <v>SUBDIRECCIÓN DE REFERENTES Y EVALUACIÓN DE LA CALIDAD EDUCATIVA</v>
          </cell>
          <cell r="R15" t="str">
            <v>Contratación Directa</v>
          </cell>
          <cell r="S15" t="str">
            <v>2 PES</v>
          </cell>
          <cell r="T15" t="str">
            <v>ET1</v>
          </cell>
        </row>
        <row r="16">
          <cell r="B16" t="str">
            <v>1012-C-2201-0700-13-0-2201007-02</v>
          </cell>
          <cell r="C16" t="str">
            <v>1012-C-2201-0700-13-0-2201007-02ET1</v>
          </cell>
          <cell r="D16" t="str">
            <v>1012</v>
          </cell>
          <cell r="E16" t="str">
            <v>A</v>
          </cell>
          <cell r="F16"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v>
          </cell>
          <cell r="G16" t="str">
            <v>C-2201-0700-13-0-2201007-02</v>
          </cell>
          <cell r="H16" t="str">
            <v>10</v>
          </cell>
          <cell r="I16" t="str">
            <v>CSF</v>
          </cell>
          <cell r="J16" t="str">
            <v>Ok Distribución Pto</v>
          </cell>
          <cell r="K16">
            <v>25956000</v>
          </cell>
          <cell r="L16" t="str">
            <v>Inversión</v>
          </cell>
          <cell r="M16" t="str">
            <v>Calidad EPBM</v>
          </cell>
          <cell r="N16" t="str">
            <v>Mejoramiento de la calidad educativa preescolar, básica y media. Nacional</v>
          </cell>
          <cell r="O16" t="str">
            <v>Calidad</v>
          </cell>
          <cell r="P16" t="str">
            <v>VEPBM</v>
          </cell>
          <cell r="Q16" t="str">
            <v>SUBDIRECCIÓN DE REFERENTES Y EVALUACIÓN DE LA CALIDAD EDUCATIVA</v>
          </cell>
          <cell r="R16" t="str">
            <v>Contratación Directa</v>
          </cell>
          <cell r="S16" t="str">
            <v>2 PES</v>
          </cell>
          <cell r="T16" t="str">
            <v>ET1</v>
          </cell>
        </row>
        <row r="17">
          <cell r="B17" t="str">
            <v>1013-C-2201-0700-13-0-2201007-02</v>
          </cell>
          <cell r="C17" t="str">
            <v>1013-C-2201-0700-13-0-2201007-02ET1</v>
          </cell>
          <cell r="D17" t="str">
            <v>1013</v>
          </cell>
          <cell r="E17" t="str">
            <v>A</v>
          </cell>
          <cell r="F17"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v>
          </cell>
          <cell r="G17" t="str">
            <v>C-2201-0700-13-0-2201007-02</v>
          </cell>
          <cell r="H17" t="str">
            <v>10</v>
          </cell>
          <cell r="I17" t="str">
            <v>CSF</v>
          </cell>
          <cell r="J17" t="str">
            <v>Ok Distribución Pto</v>
          </cell>
          <cell r="K17">
            <v>26523788</v>
          </cell>
          <cell r="L17" t="str">
            <v>Inversión</v>
          </cell>
          <cell r="M17" t="str">
            <v>Calidad EPBM</v>
          </cell>
          <cell r="N17" t="str">
            <v>Mejoramiento de la calidad educativa preescolar, básica y media. Nacional</v>
          </cell>
          <cell r="O17" t="str">
            <v>Calidad</v>
          </cell>
          <cell r="P17" t="str">
            <v>VEPBM</v>
          </cell>
          <cell r="Q17" t="str">
            <v>SUBDIRECCIÓN DE REFERENTES Y EVALUACIÓN DE LA CALIDAD EDUCATIVA</v>
          </cell>
          <cell r="R17" t="str">
            <v>Contratación Directa</v>
          </cell>
          <cell r="S17" t="str">
            <v>2 PES</v>
          </cell>
          <cell r="T17" t="str">
            <v>ET1</v>
          </cell>
        </row>
        <row r="18">
          <cell r="B18" t="str">
            <v>1014-C-2201-0700-13-0-2201007-02</v>
          </cell>
          <cell r="C18" t="str">
            <v>1014-C-2201-0700-13-0-2201007-02ET1</v>
          </cell>
          <cell r="D18" t="str">
            <v>1014</v>
          </cell>
          <cell r="E18" t="str">
            <v>A</v>
          </cell>
          <cell r="F18" t="str">
            <v xml:space="preserve">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 </v>
          </cell>
          <cell r="G18" t="str">
            <v>C-2201-0700-13-0-2201007-02</v>
          </cell>
          <cell r="H18" t="str">
            <v>10</v>
          </cell>
          <cell r="I18" t="str">
            <v>CSF</v>
          </cell>
          <cell r="J18" t="str">
            <v>Ok Distribución Pto</v>
          </cell>
          <cell r="K18">
            <v>31720910</v>
          </cell>
          <cell r="L18" t="str">
            <v>Inversión</v>
          </cell>
          <cell r="M18" t="str">
            <v>Calidad EPBM</v>
          </cell>
          <cell r="N18" t="str">
            <v>Mejoramiento de la calidad educativa preescolar, básica y media. Nacional</v>
          </cell>
          <cell r="O18" t="str">
            <v>Calidad</v>
          </cell>
          <cell r="P18" t="str">
            <v>VEPBM</v>
          </cell>
          <cell r="Q18" t="str">
            <v>SUBDIRECCIÓN DE REFERENTES Y EVALUACIÓN DE LA CALIDAD EDUCATIVA</v>
          </cell>
          <cell r="R18" t="str">
            <v>Contratación Directa</v>
          </cell>
          <cell r="S18" t="str">
            <v>2 PES</v>
          </cell>
          <cell r="T18" t="str">
            <v>ET1</v>
          </cell>
        </row>
        <row r="19">
          <cell r="B19" t="str">
            <v>1015-C-2201-0700-13-0-2201007-02</v>
          </cell>
          <cell r="C19" t="str">
            <v>1015-C-2201-0700-13-0-2201007-02ET1</v>
          </cell>
          <cell r="D19" t="str">
            <v>1015</v>
          </cell>
          <cell r="E19" t="str">
            <v>A</v>
          </cell>
          <cell r="F19" t="str">
            <v>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v>
          </cell>
          <cell r="G19" t="str">
            <v>C-2201-0700-13-0-2201007-02</v>
          </cell>
          <cell r="H19" t="str">
            <v>10</v>
          </cell>
          <cell r="I19" t="str">
            <v>CSF</v>
          </cell>
          <cell r="J19" t="str">
            <v>Ok Distribución Pto</v>
          </cell>
          <cell r="K19">
            <v>15259020</v>
          </cell>
          <cell r="L19" t="str">
            <v>Inversión</v>
          </cell>
          <cell r="M19" t="str">
            <v>Calidad EPBM</v>
          </cell>
          <cell r="N19" t="str">
            <v>Mejoramiento de la calidad educativa preescolar, básica y media. Nacional</v>
          </cell>
          <cell r="O19" t="str">
            <v>Calidad</v>
          </cell>
          <cell r="P19" t="str">
            <v>VEPBM</v>
          </cell>
          <cell r="Q19" t="str">
            <v>SUBDIRECCIÓN DE REFERENTES Y EVALUACIÓN DE LA CALIDAD EDUCATIVA</v>
          </cell>
          <cell r="R19" t="str">
            <v>Contratación Directa</v>
          </cell>
          <cell r="S19" t="str">
            <v>2 PES</v>
          </cell>
          <cell r="T19" t="str">
            <v>ET1</v>
          </cell>
        </row>
        <row r="20">
          <cell r="B20" t="str">
            <v>1016-C-2201-0700-13-0-2201007-02</v>
          </cell>
          <cell r="C20" t="str">
            <v>1016-C-2201-0700-13-0-2201007-02ET1</v>
          </cell>
          <cell r="D20" t="str">
            <v>1016</v>
          </cell>
          <cell r="E20" t="str">
            <v>A</v>
          </cell>
          <cell r="F20" t="str">
            <v xml:space="preserve">PRESTACIÓN DE SERVICIOS PROFESIONALES PARA APOYAR JURIDICAMENTE A LA SUBDIRECCIÓN DE REFERENTES Y EVALUACIÓN EN LA IMPLEMENTACIÓN DE LA ESTRATEGIA DE DOTACIÓN DE MATERIALES EDUCATIVOS PARA EL SISTEMA EDUCATIVO NACIONAL EN EL MARCO DE LOS PROGRAMAS DEL MINISTERIO. </v>
          </cell>
          <cell r="G20" t="str">
            <v>C-2201-0700-13-0-2201007-02</v>
          </cell>
          <cell r="H20" t="str">
            <v>10</v>
          </cell>
          <cell r="I20" t="str">
            <v>CSF</v>
          </cell>
          <cell r="J20" t="str">
            <v>Ok Distribución Pto</v>
          </cell>
          <cell r="K20">
            <v>33835500</v>
          </cell>
          <cell r="L20" t="str">
            <v>Inversión</v>
          </cell>
          <cell r="M20" t="str">
            <v>Calidad EPBM</v>
          </cell>
          <cell r="N20" t="str">
            <v>Mejoramiento de la calidad educativa preescolar, básica y media. Nacional</v>
          </cell>
          <cell r="O20" t="str">
            <v>Calidad</v>
          </cell>
          <cell r="P20" t="str">
            <v>VEPBM</v>
          </cell>
          <cell r="Q20" t="str">
            <v>SUBDIRECCIÓN DE REFERENTES Y EVALUACIÓN DE LA CALIDAD EDUCATIVA</v>
          </cell>
          <cell r="R20" t="str">
            <v>Contratación Directa</v>
          </cell>
          <cell r="S20" t="str">
            <v>2 PES</v>
          </cell>
          <cell r="T20" t="str">
            <v>ET1</v>
          </cell>
        </row>
        <row r="21">
          <cell r="B21" t="str">
            <v>1017-C-2299-0700-8-0-2299052-02</v>
          </cell>
          <cell r="C21" t="str">
            <v>1017-C-2299-0700-8-0-2299052-02ET4</v>
          </cell>
          <cell r="D21" t="str">
            <v>1017</v>
          </cell>
          <cell r="E21" t="str">
            <v>A</v>
          </cell>
          <cell r="F21" t="str">
            <v>REALIZAR INTERVENCIÓN DE LOS FONDOS ACUMULADOS DEL MINISTERIO DE EDUCACIÓN NACIONAL PARA LA APLICACIÓN DE LOS PROCESOS ARCHIVÍSTICOS DE ACUERDO CON LOS LINEAMIENTOS TÉCNICOS Y ORIENTACIONES EXISTENTES EN MATERIA ARCHIVÍSTICA Y DE GESTIÓN DOCUMENTAL DADA POR EL ARCHIVO GENERAL DE LA NACIÓN</v>
          </cell>
          <cell r="G21" t="str">
            <v>C-2299-0700-8-0-2299052-02</v>
          </cell>
          <cell r="H21" t="str">
            <v>10</v>
          </cell>
          <cell r="I21" t="str">
            <v>CSF</v>
          </cell>
          <cell r="J21" t="str">
            <v>Ok Distribución Pto</v>
          </cell>
          <cell r="K21">
            <v>2691242454</v>
          </cell>
          <cell r="L21" t="str">
            <v>Inversión</v>
          </cell>
          <cell r="M21" t="str">
            <v>Atención Al Ciudadano</v>
          </cell>
          <cell r="N21" t="str">
            <v>Fortalecimiento del acceso a información estratégica e institucional del sector educativo  Nacional</v>
          </cell>
          <cell r="O21" t="str">
            <v>Transversales</v>
          </cell>
          <cell r="P21" t="str">
            <v>SGENERAL</v>
          </cell>
          <cell r="Q21" t="str">
            <v>UNIDAD DE ATENCIÓN AL CIUDADANO</v>
          </cell>
          <cell r="R21" t="str">
            <v>Contratación Directa</v>
          </cell>
          <cell r="S21" t="str">
            <v>4 CON</v>
          </cell>
          <cell r="T21" t="str">
            <v>ET4</v>
          </cell>
        </row>
        <row r="22">
          <cell r="B22" t="str">
            <v>1018-C-2299-0700-8-0-2299052-02</v>
          </cell>
          <cell r="C22" t="str">
            <v>1018-C-2299-0700-8-0-2299052-02ET2</v>
          </cell>
          <cell r="D22" t="str">
            <v>1018</v>
          </cell>
          <cell r="E22" t="str">
            <v>A</v>
          </cell>
          <cell r="F22" t="str">
            <v xml:space="preserve">CONTRATAR UNA CONSULTORÍA PARA EL DISEÑO DE UNA SOLUCIÓN TECNOLÓGICA QUE APOYE A LOS PROCESOS GESTIÓN DOCUMENTAL DEL MINISTERIO DE EDUCACIÓN NACIONAL </v>
          </cell>
          <cell r="G22" t="str">
            <v>C-2299-0700-8-0-2299052-02</v>
          </cell>
          <cell r="H22" t="str">
            <v>10</v>
          </cell>
          <cell r="I22" t="str">
            <v>CSF</v>
          </cell>
          <cell r="J22" t="str">
            <v>Ok Distribución Pto</v>
          </cell>
          <cell r="K22">
            <v>1000000000</v>
          </cell>
          <cell r="L22" t="str">
            <v>Inversión</v>
          </cell>
          <cell r="M22" t="str">
            <v>Atención Al Ciudadano</v>
          </cell>
          <cell r="N22" t="str">
            <v>Fortalecimiento del acceso a información estratégica e institucional del sector educativo  Nacional</v>
          </cell>
          <cell r="O22" t="str">
            <v>Transversales</v>
          </cell>
          <cell r="P22" t="str">
            <v>SGENERAL</v>
          </cell>
          <cell r="Q22" t="str">
            <v>UNIDAD DE ATENCIÓN AL CIUDADANO</v>
          </cell>
          <cell r="R22" t="str">
            <v>Concurso de Méritos</v>
          </cell>
          <cell r="S22" t="str">
            <v>2 PES</v>
          </cell>
          <cell r="T22" t="str">
            <v>ET2</v>
          </cell>
        </row>
        <row r="23">
          <cell r="B23" t="str">
            <v>102-C-2299-0700-9-0-2299054-02</v>
          </cell>
          <cell r="C23" t="str">
            <v>102-C-2299-0700-9-0-2299054-02ET4</v>
          </cell>
          <cell r="D23" t="str">
            <v>102</v>
          </cell>
          <cell r="E23" t="str">
            <v>A</v>
          </cell>
          <cell r="F23" t="str">
            <v>PRESTACIÓN DE SERVICIOS PROFESIONALES PARA REALIZAR EL SEGUIMIENTO, MONITOREO, CONTROL Y ARTICULACIÓN DE LAS ÁREAS DEL MINISTERIO PARA EL CUMPLIMIENTO DE LOS COMPROMISOS INTERNACIONALES DEL MINISTERIO EN MATERIA DE MEJORA DEL SISTEMA DE EDUCACIÓN NACIONAL.</v>
          </cell>
          <cell r="G23" t="str">
            <v>C-2299-0700-9-0-2299054-02</v>
          </cell>
          <cell r="H23" t="str">
            <v>10</v>
          </cell>
          <cell r="I23" t="str">
            <v>CSF</v>
          </cell>
          <cell r="J23" t="str">
            <v>Ok Distribución Pto</v>
          </cell>
          <cell r="K23">
            <v>72000000</v>
          </cell>
          <cell r="L23" t="str">
            <v>Inversión</v>
          </cell>
          <cell r="M23" t="str">
            <v>Planeación y Finanzas</v>
          </cell>
          <cell r="N23" t="str">
            <v>Fortalecimiento de la planeación estratégica  del sector educativo  Nacional</v>
          </cell>
          <cell r="O23" t="str">
            <v>Transversales</v>
          </cell>
          <cell r="P23" t="str">
            <v>SGENERAL</v>
          </cell>
          <cell r="Q23" t="str">
            <v>OFICINA ASESORA DE PLANEACIÓN Y FINANZAS</v>
          </cell>
          <cell r="R23" t="str">
            <v>Contratación Directa</v>
          </cell>
          <cell r="S23" t="str">
            <v>4 CON</v>
          </cell>
          <cell r="T23" t="str">
            <v>ET4</v>
          </cell>
        </row>
        <row r="24">
          <cell r="B24" t="str">
            <v>1020-C-2201-0700-13-0-2201006-02</v>
          </cell>
          <cell r="C24" t="str">
            <v>1020-C-2201-0700-13-0-2201006-02ET4</v>
          </cell>
          <cell r="D24" t="str">
            <v>1020</v>
          </cell>
          <cell r="E24" t="str">
            <v>A</v>
          </cell>
          <cell r="F24"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v>
          </cell>
          <cell r="G24" t="str">
            <v>C-2201-0700-13-0-2201006-02</v>
          </cell>
          <cell r="H24" t="str">
            <v>10</v>
          </cell>
          <cell r="I24" t="str">
            <v>CSF</v>
          </cell>
          <cell r="J24" t="str">
            <v>Ok Distribución Pto</v>
          </cell>
          <cell r="K24">
            <v>42000000</v>
          </cell>
          <cell r="L24" t="str">
            <v>Inversión</v>
          </cell>
          <cell r="M24" t="str">
            <v>Calidad EPBM</v>
          </cell>
          <cell r="N24" t="str">
            <v>Mejoramiento de la calidad educativa preescolar, básica y media. Nacional</v>
          </cell>
          <cell r="O24" t="str">
            <v>Calidad</v>
          </cell>
          <cell r="P24" t="str">
            <v>VEPBM</v>
          </cell>
          <cell r="Q24" t="str">
            <v>SUBDIRECCIÓN DE REFERENTES Y EVALUACIÓN DE LA CALIDAD EDUCATIVA</v>
          </cell>
          <cell r="R24" t="str">
            <v>Contratación Directa</v>
          </cell>
          <cell r="S24" t="str">
            <v>4 CON</v>
          </cell>
          <cell r="T24" t="str">
            <v>ET4</v>
          </cell>
        </row>
        <row r="25">
          <cell r="B25" t="str">
            <v>1021-C-2201-0700-13-0-2201007-02</v>
          </cell>
          <cell r="C25" t="str">
            <v>1021-C-2201-0700-13-0-2201007-02ET1</v>
          </cell>
          <cell r="D25" t="str">
            <v>1021</v>
          </cell>
          <cell r="E25" t="str">
            <v>A</v>
          </cell>
          <cell r="F25"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EDUCACIÓN ARTÍSTICA.</v>
          </cell>
          <cell r="G25" t="str">
            <v>C-2201-0700-13-0-2201007-02</v>
          </cell>
          <cell r="H25" t="str">
            <v>10</v>
          </cell>
          <cell r="I25" t="str">
            <v>CSF</v>
          </cell>
          <cell r="J25" t="str">
            <v>Ok Distribución Pto</v>
          </cell>
          <cell r="K25">
            <v>17500000</v>
          </cell>
          <cell r="L25" t="str">
            <v>Inversión</v>
          </cell>
          <cell r="M25" t="str">
            <v>Calidad EPBM</v>
          </cell>
          <cell r="N25" t="str">
            <v>Mejoramiento de la calidad educativa preescolar, básica y media. Nacional</v>
          </cell>
          <cell r="O25" t="str">
            <v>Calidad</v>
          </cell>
          <cell r="P25" t="str">
            <v>VEPBM</v>
          </cell>
          <cell r="Q25" t="str">
            <v>SUBDIRECCIÓN DE REFERENTES Y EVALUACIÓN DE LA CALIDAD EDUCATIVA</v>
          </cell>
          <cell r="R25" t="str">
            <v>Contratación Directa</v>
          </cell>
          <cell r="S25" t="str">
            <v>2 PES</v>
          </cell>
          <cell r="T25" t="str">
            <v>ET1</v>
          </cell>
        </row>
        <row r="26">
          <cell r="B26" t="str">
            <v>1022-C-2201-0700-13-0-2201006-02</v>
          </cell>
          <cell r="C26" t="str">
            <v>1022-C-2201-0700-13-0-2201006-02ET4</v>
          </cell>
          <cell r="D26" t="str">
            <v>1022</v>
          </cell>
          <cell r="E26" t="str">
            <v>A</v>
          </cell>
          <cell r="F26" t="str">
            <v xml:space="preserve">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 </v>
          </cell>
          <cell r="G26" t="str">
            <v>C-2201-0700-13-0-2201006-02</v>
          </cell>
          <cell r="H26" t="str">
            <v>10</v>
          </cell>
          <cell r="I26" t="str">
            <v>CSF</v>
          </cell>
          <cell r="J26" t="str">
            <v>Ok Distribución Pto</v>
          </cell>
          <cell r="K26">
            <v>35400000</v>
          </cell>
          <cell r="L26" t="str">
            <v>Inversión</v>
          </cell>
          <cell r="M26" t="str">
            <v>Calidad EPBM</v>
          </cell>
          <cell r="N26" t="str">
            <v>Mejoramiento de la calidad educativa preescolar, básica y media. Nacional</v>
          </cell>
          <cell r="O26" t="str">
            <v>Calidad</v>
          </cell>
          <cell r="P26" t="str">
            <v>VEPBM</v>
          </cell>
          <cell r="Q26" t="str">
            <v>SUBDIRECCIÓN DE REFERENTES Y EVALUACIÓN DE LA CALIDAD EDUCATIVA</v>
          </cell>
          <cell r="R26" t="str">
            <v>Contratación Directa</v>
          </cell>
          <cell r="S26" t="str">
            <v>4 CON</v>
          </cell>
          <cell r="T26" t="str">
            <v>ET4</v>
          </cell>
        </row>
        <row r="27">
          <cell r="B27" t="str">
            <v>1023-C-2201-0700-13-0-2201007-02</v>
          </cell>
          <cell r="C27" t="str">
            <v>1023-C-2201-0700-13-0-2201007-02ET1</v>
          </cell>
          <cell r="D27" t="str">
            <v>1023</v>
          </cell>
          <cell r="E27" t="str">
            <v>A</v>
          </cell>
          <cell r="F27" t="str">
            <v xml:space="preserve">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 </v>
          </cell>
          <cell r="G27" t="str">
            <v>C-2201-0700-13-0-2201007-02</v>
          </cell>
          <cell r="H27" t="str">
            <v>10</v>
          </cell>
          <cell r="I27" t="str">
            <v>CSF</v>
          </cell>
          <cell r="J27" t="str">
            <v>Ok Distribución Pto</v>
          </cell>
          <cell r="K27">
            <v>29500000</v>
          </cell>
          <cell r="L27" t="str">
            <v>Inversión</v>
          </cell>
          <cell r="M27" t="str">
            <v>Calidad EPBM</v>
          </cell>
          <cell r="N27" t="str">
            <v>Mejoramiento de la calidad educativa preescolar, básica y media. Nacional</v>
          </cell>
          <cell r="O27" t="str">
            <v>Calidad</v>
          </cell>
          <cell r="P27" t="str">
            <v>VEPBM</v>
          </cell>
          <cell r="Q27" t="str">
            <v>SUBDIRECCIÓN DE REFERENTES Y EVALUACIÓN DE LA CALIDAD EDUCATIVA</v>
          </cell>
          <cell r="R27" t="str">
            <v>Contratación Directa</v>
          </cell>
          <cell r="S27" t="str">
            <v>2 PES</v>
          </cell>
          <cell r="T27" t="str">
            <v>ET1</v>
          </cell>
        </row>
        <row r="28">
          <cell r="B28" t="str">
            <v>1024-C-2201-0700-13-0-2201007-02</v>
          </cell>
          <cell r="C28" t="str">
            <v>1024-C-2201-0700-13-0-2201007-02ET1</v>
          </cell>
          <cell r="D28" t="str">
            <v>1024</v>
          </cell>
          <cell r="E28" t="str">
            <v>A</v>
          </cell>
          <cell r="F28" t="str">
            <v>PRESTACIÓN DE SERVICIOS PROFESIONALES PARA APOYAR TECNICAMENTE A LA SUBDIRECCIÓN DE REFERENTES Y  EVALUACIÓN EN EL MANEJO DE LOS SISTEMAS DE INFORMACIÓN DE LA ESTRATEGIA DE DOTACIÓN DE MATERIALES EDUCATIVOS.</v>
          </cell>
          <cell r="G28" t="str">
            <v>C-2201-0700-13-0-2201007-02</v>
          </cell>
          <cell r="H28" t="str">
            <v>10</v>
          </cell>
          <cell r="I28" t="str">
            <v>CSF</v>
          </cell>
          <cell r="J28" t="str">
            <v>Ok Distribución Pto</v>
          </cell>
          <cell r="K28">
            <v>35000000</v>
          </cell>
          <cell r="L28" t="str">
            <v>Inversión</v>
          </cell>
          <cell r="M28" t="str">
            <v>Calidad EPBM</v>
          </cell>
          <cell r="N28" t="str">
            <v>Mejoramiento de la calidad educativa preescolar, básica y media. Nacional</v>
          </cell>
          <cell r="O28" t="str">
            <v>Calidad</v>
          </cell>
          <cell r="P28" t="str">
            <v>VEPBM</v>
          </cell>
          <cell r="Q28" t="str">
            <v>SUBDIRECCIÓN DE REFERENTES Y EVALUACIÓN DE LA CALIDAD EDUCATIVA</v>
          </cell>
          <cell r="R28" t="str">
            <v>Contratación Directa</v>
          </cell>
          <cell r="S28" t="str">
            <v>2 PES</v>
          </cell>
          <cell r="T28" t="str">
            <v>ET1</v>
          </cell>
        </row>
        <row r="29">
          <cell r="B29" t="str">
            <v>1025-C-2201-0700-13-0-2201007-02</v>
          </cell>
          <cell r="C29" t="str">
            <v>1025-C-2201-0700-13-0-2201007-02ET1</v>
          </cell>
          <cell r="D29" t="str">
            <v>1025</v>
          </cell>
          <cell r="E29" t="str">
            <v>A</v>
          </cell>
          <cell r="F29" t="str">
            <v xml:space="preserve">PRESTACIÓN DE SERVICIOS PROFESIONALES PARA APOYAR LAS ACCIONES TÉCNICAS,  ADMINISTRATIVAS Y LÓGISTICAS PARA EL DESARROLLO DE EVENTOS RELACIONADOS CON LOS PROGRAMAS Y ESTRATEGIAS DIRIGIDOS AL MEJORAMIENTO DE LOSAPRENDIZAJES.  </v>
          </cell>
          <cell r="G29" t="str">
            <v>C-2201-0700-13-0-2201007-02</v>
          </cell>
          <cell r="H29" t="str">
            <v>10</v>
          </cell>
          <cell r="I29" t="str">
            <v>CSF</v>
          </cell>
          <cell r="J29" t="str">
            <v>Ok Distribución Pto</v>
          </cell>
          <cell r="K29">
            <v>33835500</v>
          </cell>
          <cell r="L29" t="str">
            <v>Inversión</v>
          </cell>
          <cell r="M29" t="str">
            <v>Calidad EPBM</v>
          </cell>
          <cell r="N29" t="str">
            <v>Mejoramiento de la calidad educativa preescolar, básica y media. Nacional</v>
          </cell>
          <cell r="O29" t="str">
            <v>Calidad</v>
          </cell>
          <cell r="P29" t="str">
            <v>VEPBM</v>
          </cell>
          <cell r="Q29" t="str">
            <v>SUBDIRECCIÓN DE REFERENTES Y EVALUACIÓN DE LA CALIDAD EDUCATIVA</v>
          </cell>
          <cell r="R29" t="str">
            <v>Contratación Directa</v>
          </cell>
          <cell r="S29" t="str">
            <v>2 PES</v>
          </cell>
          <cell r="T29" t="str">
            <v>ET1</v>
          </cell>
        </row>
        <row r="30">
          <cell r="B30" t="str">
            <v>1026-C-2201-0700-13-0-2201007-02</v>
          </cell>
          <cell r="C30" t="str">
            <v>1026-C-2201-0700-13-0-2201007-02ET1</v>
          </cell>
          <cell r="D30" t="str">
            <v>1026</v>
          </cell>
          <cell r="E30" t="str">
            <v>A</v>
          </cell>
          <cell r="F30" t="str">
            <v>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v>
          </cell>
          <cell r="G30" t="str">
            <v>C-2201-0700-13-0-2201007-02</v>
          </cell>
          <cell r="H30" t="str">
            <v>10</v>
          </cell>
          <cell r="I30" t="str">
            <v>CSF</v>
          </cell>
          <cell r="J30" t="str">
            <v>Ok Distribución Pto</v>
          </cell>
          <cell r="K30">
            <v>30600000</v>
          </cell>
          <cell r="L30" t="str">
            <v>Inversión</v>
          </cell>
          <cell r="M30" t="str">
            <v>Calidad EPBM</v>
          </cell>
          <cell r="N30" t="str">
            <v>Mejoramiento de la calidad educativa preescolar, básica y media. Nacional</v>
          </cell>
          <cell r="O30" t="str">
            <v>Calidad</v>
          </cell>
          <cell r="P30" t="str">
            <v>VEPBM</v>
          </cell>
          <cell r="Q30" t="str">
            <v>SUBDIRECCIÓN DE REFERENTES Y EVALUACIÓN DE LA CALIDAD EDUCATIVA</v>
          </cell>
          <cell r="R30" t="str">
            <v>Contratación Directa</v>
          </cell>
          <cell r="S30" t="str">
            <v>2 PES</v>
          </cell>
          <cell r="T30" t="str">
            <v>ET1</v>
          </cell>
        </row>
        <row r="31">
          <cell r="B31" t="str">
            <v>1027-C-2201-0700-13-0-2201007-02</v>
          </cell>
          <cell r="C31" t="str">
            <v>1027-C-2201-0700-13-0-2201007-02ET1</v>
          </cell>
          <cell r="D31" t="str">
            <v>1027</v>
          </cell>
          <cell r="E31" t="str">
            <v>A</v>
          </cell>
          <cell r="F31" t="str">
            <v>PRESTACIÓN DE SERVICIOS PROFESIONALES PARA APOYAR LA PLANEACIÓN, FORMULACIÓN, EJECUCIÓN Y SEGUIMIENTO A LOS PROCESOS DE EVALUACIÒN DE ESTUDIANTES Y EDUCADORES, Y EL USO PEDAGÓGICO DE RESULTADOS A NIVEL INSTITUCIONAL Y TERRITORIAL.</v>
          </cell>
          <cell r="G31" t="str">
            <v>C-2201-0700-13-0-2201007-02</v>
          </cell>
          <cell r="H31" t="str">
            <v>10</v>
          </cell>
          <cell r="I31" t="str">
            <v>CSF</v>
          </cell>
          <cell r="J31" t="str">
            <v>Ok Distribución Pto</v>
          </cell>
          <cell r="K31">
            <v>45000000</v>
          </cell>
          <cell r="L31" t="str">
            <v>Inversión</v>
          </cell>
          <cell r="M31" t="str">
            <v>Calidad EPBM</v>
          </cell>
          <cell r="N31" t="str">
            <v>Mejoramiento de la calidad educativa preescolar, básica y media. Nacional</v>
          </cell>
          <cell r="O31" t="str">
            <v>Calidad</v>
          </cell>
          <cell r="P31" t="str">
            <v>VEPBM</v>
          </cell>
          <cell r="Q31" t="str">
            <v>SUBDIRECCIÓN DE REFERENTES Y EVALUACIÓN DE LA CALIDAD EDUCATIVA</v>
          </cell>
          <cell r="R31" t="str">
            <v>Contratación Directa</v>
          </cell>
          <cell r="S31" t="str">
            <v>2 PES</v>
          </cell>
          <cell r="T31" t="str">
            <v>ET1</v>
          </cell>
        </row>
        <row r="32">
          <cell r="B32" t="str">
            <v>1028-C-2201-0700-13-0-2201006-02</v>
          </cell>
          <cell r="C32" t="str">
            <v>1028-C-2201-0700-13-0-2201006-02ET4</v>
          </cell>
          <cell r="D32" t="str">
            <v>1028</v>
          </cell>
          <cell r="E32" t="str">
            <v>A</v>
          </cell>
          <cell r="F32" t="str">
            <v>PRESTACIÓN DE SERVICIOS PROFESIONALES PARA APOYAR TECNICAMENTE LA IMPLEMENTACIÓN DE ESTRATEGIAS, PROYECTOS Y PROGRAMAS RELACIONADAS CON ESTABLECIMIENTOS EDUCATIVOS NO OFICALES.</v>
          </cell>
          <cell r="G32" t="str">
            <v>C-2201-0700-13-0-2201006-02</v>
          </cell>
          <cell r="H32" t="str">
            <v>10</v>
          </cell>
          <cell r="I32" t="str">
            <v>CSF</v>
          </cell>
          <cell r="J32" t="str">
            <v>Ok Distribución Pto</v>
          </cell>
          <cell r="K32">
            <v>30000000</v>
          </cell>
          <cell r="L32" t="str">
            <v>Inversión</v>
          </cell>
          <cell r="M32" t="str">
            <v>Calidad EPBM</v>
          </cell>
          <cell r="N32" t="str">
            <v>Mejoramiento de la calidad educativa preescolar, básica y media. Nacional</v>
          </cell>
          <cell r="O32" t="str">
            <v>Calidad</v>
          </cell>
          <cell r="P32" t="str">
            <v>VEPBM</v>
          </cell>
          <cell r="Q32" t="str">
            <v>DIRECCIÓN DE CALIDAD PARA LA EDUCACIÓN PREESCOLAR, BÁSICA Y MEDIA</v>
          </cell>
          <cell r="R32" t="str">
            <v>Contratación Directa</v>
          </cell>
          <cell r="S32" t="str">
            <v>4 CON</v>
          </cell>
          <cell r="T32" t="str">
            <v>ET4</v>
          </cell>
        </row>
        <row r="33">
          <cell r="B33" t="str">
            <v>1029-C-2201-0700-13-0-2201007-02</v>
          </cell>
          <cell r="C33" t="str">
            <v>1029-C-2201-0700-13-0-2201007-02ET1</v>
          </cell>
          <cell r="D33" t="str">
            <v>1029</v>
          </cell>
          <cell r="E33" t="str">
            <v>A</v>
          </cell>
          <cell r="F33" t="str">
            <v>PRESTACIÓN DE SERVICIOS PROFESIONALES PARA APOYAR TECNICAMENTE LA IMPLEMENTACIÓN DE ESTRATEGIAS, PROYECTOS Y PROGRAMAS RELACIONADAS CON ESTABLECIMIENTOS EDUCATIVOS NO OFICALES.</v>
          </cell>
          <cell r="G33" t="str">
            <v>C-2201-0700-13-0-2201007-02</v>
          </cell>
          <cell r="H33" t="str">
            <v>10</v>
          </cell>
          <cell r="I33" t="str">
            <v>CSF</v>
          </cell>
          <cell r="J33" t="str">
            <v>Ok Distribución Pto</v>
          </cell>
          <cell r="K33">
            <v>20000000</v>
          </cell>
          <cell r="L33" t="str">
            <v>Inversión</v>
          </cell>
          <cell r="M33" t="str">
            <v>Calidad EPBM</v>
          </cell>
          <cell r="N33" t="str">
            <v>Mejoramiento de la calidad educativa preescolar, básica y media. Nacional</v>
          </cell>
          <cell r="O33" t="str">
            <v>Calidad</v>
          </cell>
          <cell r="P33" t="str">
            <v>VEPBM</v>
          </cell>
          <cell r="Q33" t="str">
            <v>DIRECCIÓN DE CALIDAD PARA LA EDUCACIÓN PREESCOLAR, BÁSICA Y MEDIA</v>
          </cell>
          <cell r="R33" t="str">
            <v>Contratación Directa</v>
          </cell>
          <cell r="S33" t="str">
            <v>2 PES</v>
          </cell>
          <cell r="T33" t="str">
            <v>ET1</v>
          </cell>
        </row>
        <row r="34">
          <cell r="B34" t="str">
            <v>103-C-2201-0700-8-0-2201046-02</v>
          </cell>
          <cell r="C34" t="str">
            <v>103-C-2201-0700-8-0-2201046-02ET4</v>
          </cell>
          <cell r="D34" t="str">
            <v>103</v>
          </cell>
          <cell r="E34" t="str">
            <v>A</v>
          </cell>
          <cell r="F34" t="str">
            <v>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v>
          </cell>
          <cell r="G34" t="str">
            <v>C-2201-0700-8-0-2201046-02</v>
          </cell>
          <cell r="H34" t="str">
            <v>10</v>
          </cell>
          <cell r="I34" t="str">
            <v>CSF</v>
          </cell>
          <cell r="J34" t="str">
            <v/>
          </cell>
          <cell r="K34">
            <v>0</v>
          </cell>
          <cell r="L34" t="str">
            <v>Inversión</v>
          </cell>
          <cell r="M34" t="str">
            <v>Innovación</v>
          </cell>
          <cell r="N34" t="str">
            <v>Implementación del Plan Nacional de innovación TIC para la educación urbana y rural Nacional</v>
          </cell>
          <cell r="O34" t="str">
            <v>Innovación EPBM</v>
          </cell>
          <cell r="P34" t="str">
            <v>VEPBM</v>
          </cell>
          <cell r="Q34" t="str">
            <v>OFICINA DE COOPERACIÓN Y ASUNTOS INTERNACIONALES</v>
          </cell>
          <cell r="R34" t="str">
            <v>Contratación Directa</v>
          </cell>
          <cell r="S34" t="str">
            <v>4 CON</v>
          </cell>
          <cell r="T34" t="str">
            <v>ET4</v>
          </cell>
        </row>
        <row r="35">
          <cell r="B35" t="str">
            <v>103-C-2201-0700-8-0-2201046-02</v>
          </cell>
          <cell r="C35" t="str">
            <v>103-C-2201-0700-8-0-2201046-02ET4</v>
          </cell>
          <cell r="D35" t="str">
            <v>103</v>
          </cell>
          <cell r="E35" t="str">
            <v>A</v>
          </cell>
          <cell r="F35" t="str">
            <v>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v>
          </cell>
          <cell r="G35" t="str">
            <v>C-2201-0700-8-0-2201046-02</v>
          </cell>
          <cell r="H35" t="str">
            <v>10</v>
          </cell>
          <cell r="I35" t="str">
            <v>CSF</v>
          </cell>
          <cell r="J35" t="str">
            <v>Ok Distribución Pto</v>
          </cell>
          <cell r="K35">
            <v>8000000</v>
          </cell>
          <cell r="L35" t="str">
            <v>Inversión</v>
          </cell>
          <cell r="M35" t="str">
            <v>Innovación</v>
          </cell>
          <cell r="N35" t="str">
            <v>Implementación del Plan Nacional de innovación TIC para la educación urbana y rural Nacional</v>
          </cell>
          <cell r="O35" t="str">
            <v>Innovación EPBM</v>
          </cell>
          <cell r="P35" t="str">
            <v>VEPBM</v>
          </cell>
          <cell r="Q35" t="str">
            <v>OFICINA DE COOPERACIÓN Y ASUNTOS INTERNACIONALES</v>
          </cell>
          <cell r="R35" t="str">
            <v>Contratación Directa</v>
          </cell>
          <cell r="S35" t="str">
            <v>4 CON</v>
          </cell>
          <cell r="T35" t="str">
            <v>ET4</v>
          </cell>
        </row>
        <row r="36">
          <cell r="B36" t="str">
            <v>103-C-2299-0700-8-0-2299058-02</v>
          </cell>
          <cell r="C36" t="str">
            <v>103-C-2299-0700-8-0-2299058-02ET4</v>
          </cell>
          <cell r="D36" t="str">
            <v>103</v>
          </cell>
          <cell r="E36" t="str">
            <v>A</v>
          </cell>
          <cell r="F36" t="str">
            <v>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v>
          </cell>
          <cell r="G36" t="str">
            <v>C-2299-0700-8-0-2299058-02</v>
          </cell>
          <cell r="H36" t="str">
            <v>10</v>
          </cell>
          <cell r="I36" t="str">
            <v>CSF</v>
          </cell>
          <cell r="J36" t="str">
            <v>Ok Distribución Pto</v>
          </cell>
          <cell r="K36">
            <v>-15600000</v>
          </cell>
          <cell r="L36" t="str">
            <v>Inversión</v>
          </cell>
          <cell r="M36" t="str">
            <v>Comunicaciones y Cooperación</v>
          </cell>
          <cell r="N36" t="str">
            <v>Fortalecimiento del acceso a información estratégica e institucional del sector educativo  Nacional</v>
          </cell>
          <cell r="O36" t="str">
            <v>Transversales</v>
          </cell>
          <cell r="P36" t="str">
            <v>SGENERAL</v>
          </cell>
          <cell r="Q36" t="str">
            <v>OFICINA DE COOPERACIÓN Y ASUNTOS INTERNACIONALES</v>
          </cell>
          <cell r="R36" t="str">
            <v>Contratación Directa</v>
          </cell>
          <cell r="S36" t="str">
            <v>4 CON</v>
          </cell>
          <cell r="T36" t="str">
            <v>ET4</v>
          </cell>
        </row>
        <row r="37">
          <cell r="B37" t="str">
            <v>103-C-2299-0700-8-0-2299058-02</v>
          </cell>
          <cell r="C37" t="str">
            <v>103-C-2299-0700-8-0-2299058-02ET4</v>
          </cell>
          <cell r="D37" t="str">
            <v>103</v>
          </cell>
          <cell r="E37" t="str">
            <v>A</v>
          </cell>
          <cell r="F37" t="str">
            <v>PRESTAR SERVICIOS PROFESIONALES A LA OFICINA DE COOPERACIÓN Y ASUNTOS INTERNACIONALES PARA  GESTIONAR ALIANZAS CON EL SECTOR PRIVADO QUE PERMITAN CONSOLIDAR LOS PLANES Y PROYECTOS DEL MINISTERIO DE EDUCACIÓN NACIONAL Y EL DESARROLLO DE UNA AGENDA DE EVENTOS ASOCIADOS A ESTA LABOR.</v>
          </cell>
          <cell r="G37" t="str">
            <v>C-2299-0700-8-0-2299058-02</v>
          </cell>
          <cell r="H37" t="str">
            <v>10</v>
          </cell>
          <cell r="I37" t="str">
            <v>CSF</v>
          </cell>
          <cell r="J37" t="str">
            <v>Ok Distribución Pto</v>
          </cell>
          <cell r="K37">
            <v>28000000</v>
          </cell>
          <cell r="L37" t="str">
            <v>Inversión</v>
          </cell>
          <cell r="M37" t="str">
            <v>Comunicaciones y Cooperación</v>
          </cell>
          <cell r="N37" t="str">
            <v>Fortalecimiento del acceso a información estratégica e institucional del sector educativo  Nacional</v>
          </cell>
          <cell r="O37" t="str">
            <v>Transversales</v>
          </cell>
          <cell r="P37" t="str">
            <v>SGENERAL</v>
          </cell>
          <cell r="Q37" t="str">
            <v>OFICINA DE COOPERACIÓN Y ASUNTOS INTERNACIONALES</v>
          </cell>
          <cell r="R37" t="str">
            <v>Contratación Directa</v>
          </cell>
          <cell r="S37" t="str">
            <v>4 CON</v>
          </cell>
          <cell r="T37" t="str">
            <v>ET4</v>
          </cell>
        </row>
        <row r="38">
          <cell r="B38" t="str">
            <v>1030-C-2201-0700-13-0-2201006-02</v>
          </cell>
          <cell r="C38" t="str">
            <v>1030-C-2201-0700-13-0-2201006-02ET4</v>
          </cell>
          <cell r="D38" t="str">
            <v>1030</v>
          </cell>
          <cell r="E38" t="str">
            <v>A</v>
          </cell>
          <cell r="F38" t="str">
            <v xml:space="preserve">PRESTAR SERVICIOS PROFESIONALES PARA APOYAR A LA SUBDIRECCION DE FORMENTO DE COMPETENCIAS EN LOS PROCESOS DE CONCERTACION DE LA POLITICA EDUCATIVA DE LOS GRUPOS ETNICOS Y SU ARTICULACION CON LAS ENTIDADES TERRITORIALES CERTIFICADAS. </v>
          </cell>
          <cell r="G38" t="str">
            <v>C-2201-0700-13-0-2201006-02</v>
          </cell>
          <cell r="H38" t="str">
            <v>10</v>
          </cell>
          <cell r="I38" t="str">
            <v>CSF</v>
          </cell>
          <cell r="J38" t="str">
            <v>Ok Distribución Pto</v>
          </cell>
          <cell r="K38">
            <v>32760000</v>
          </cell>
          <cell r="L38" t="str">
            <v>Inversión</v>
          </cell>
          <cell r="M38" t="str">
            <v>Calidad EPBM</v>
          </cell>
          <cell r="N38" t="str">
            <v>Mejoramiento de la calidad educativa preescolar, básica y media. Nacional</v>
          </cell>
          <cell r="O38" t="str">
            <v>Calidad</v>
          </cell>
          <cell r="P38" t="str">
            <v>VEPBM</v>
          </cell>
          <cell r="Q38" t="str">
            <v>SUBDIRECCIÓN DE FOMENTO DE COMPETENCIAS</v>
          </cell>
          <cell r="R38" t="str">
            <v>Contratación Directa</v>
          </cell>
          <cell r="S38" t="str">
            <v>4 CON</v>
          </cell>
          <cell r="T38" t="str">
            <v>ET4</v>
          </cell>
        </row>
        <row r="39">
          <cell r="B39" t="str">
            <v>1031-C-2202-0700-45-0-2202046-02</v>
          </cell>
          <cell r="C39" t="str">
            <v>1031-C-2202-0700-45-0-2202046-02ET4</v>
          </cell>
          <cell r="D39" t="str">
            <v>1031</v>
          </cell>
          <cell r="E39" t="str">
            <v>A</v>
          </cell>
          <cell r="F39" t="str">
            <v xml:space="preserve">PRESTAR SERVICIOS PROFESIONALES PARA APOYAR A LA SUBDIRECCIÓN DE APOYO A LA GESTIÓN DE LAS IES EN LA DEFINICIÓN Y CONSTRUCCIÓN DE MECANISMOS CONDUCENTES A FORTALECER LOS RECURSOS DE LAS INSTITUCIONES DE EDUCACIÓN SUPERIOR.                               </v>
          </cell>
          <cell r="G39" t="str">
            <v>C-2202-0700-45-0-2202046-02</v>
          </cell>
          <cell r="H39" t="str">
            <v>11</v>
          </cell>
          <cell r="I39" t="str">
            <v>CSF</v>
          </cell>
          <cell r="J39" t="str">
            <v>Ok Distribución Pto</v>
          </cell>
          <cell r="K39">
            <v>78188330</v>
          </cell>
          <cell r="L39" t="str">
            <v>Inversión</v>
          </cell>
          <cell r="M39" t="str">
            <v>Fomento</v>
          </cell>
          <cell r="N39" t="str">
            <v>Ampliación de mecanismos de fomento de la Educación Superior Nacional</v>
          </cell>
          <cell r="O39" t="str">
            <v>Fomento ES</v>
          </cell>
          <cell r="P39" t="str">
            <v>VES</v>
          </cell>
          <cell r="Q39" t="str">
            <v>SUBDIRECCIÓN DE APOYO A LA GESTIÓN DE LAS INST. DE EDU. SUPERIOR</v>
          </cell>
          <cell r="R39" t="str">
            <v>Contratación Directa</v>
          </cell>
          <cell r="S39" t="str">
            <v>4 CON</v>
          </cell>
          <cell r="T39" t="str">
            <v>ET4</v>
          </cell>
        </row>
        <row r="40">
          <cell r="B40" t="str">
            <v>1032-C-2201-0700-13-0-2201007-02</v>
          </cell>
          <cell r="C40" t="str">
            <v>1032-C-2201-0700-13-0-2201007-02ET2</v>
          </cell>
          <cell r="D40" t="str">
            <v>1032</v>
          </cell>
          <cell r="E40" t="str">
            <v>A</v>
          </cell>
          <cell r="F40" t="str">
            <v xml:space="preserve">PRESTAR SERVICIOS PROFESIONALES PARA APOYAR A LA SUBDIRECCION DE FORMENTO DE COMPETENCIAS EN LOS PROCESOS DE CONCERTACION DE LA POLITICA EDUCATIVA DE LOS GRUPOS ETNICOS Y SU ARTICULACION CON LAS ENTIDADES TERRITORIALES CERTIFICADAS. </v>
          </cell>
          <cell r="G40" t="str">
            <v>C-2201-0700-13-0-2201007-02</v>
          </cell>
          <cell r="H40" t="str">
            <v>10</v>
          </cell>
          <cell r="I40" t="str">
            <v>CSF</v>
          </cell>
          <cell r="J40" t="str">
            <v>Ok Distribución Pto</v>
          </cell>
          <cell r="K40">
            <v>27300000</v>
          </cell>
          <cell r="L40" t="str">
            <v>Inversión</v>
          </cell>
          <cell r="M40" t="str">
            <v>Calidad EPBM</v>
          </cell>
          <cell r="N40" t="str">
            <v>Mejoramiento de la calidad educativa preescolar, básica y media. Nacional</v>
          </cell>
          <cell r="O40" t="str">
            <v>Calidad</v>
          </cell>
          <cell r="P40" t="str">
            <v>VEPBM</v>
          </cell>
          <cell r="Q40" t="str">
            <v>SUBDIRECCIÓN DE FOMENTO DE COMPETENCIAS</v>
          </cell>
          <cell r="R40" t="str">
            <v>Contratación Directa</v>
          </cell>
          <cell r="S40" t="str">
            <v>2 PES</v>
          </cell>
          <cell r="T40" t="str">
            <v>ET2</v>
          </cell>
        </row>
        <row r="41">
          <cell r="B41" t="str">
            <v>1033-C-2201-0700-13-0-2201006-02</v>
          </cell>
          <cell r="C41" t="str">
            <v>1033-C-2201-0700-13-0-2201006-02ET4</v>
          </cell>
          <cell r="D41" t="str">
            <v>1033</v>
          </cell>
          <cell r="E41" t="str">
            <v>A</v>
          </cell>
          <cell r="F41" t="str">
            <v>PRESTACIÓN DE SERVICIOS PARA ORIENTAR  EL PROCESO DE  ACTUALIZACIÓN DE LINEAMIENTOS CURRICULARES, EN ARTICULACIÓN CON OTROS ELEMENTOS CURRICULARES COMO LA EVALUACIÓN FORMATIVA, LOS RECURSOS EDUCATIVOS Y CONTENIDOS.</v>
          </cell>
          <cell r="G41" t="str">
            <v>C-2201-0700-13-0-2201006-02</v>
          </cell>
          <cell r="H41" t="str">
            <v>10</v>
          </cell>
          <cell r="I41" t="str">
            <v>CSF</v>
          </cell>
          <cell r="J41" t="str">
            <v>Ok Distribución Pto</v>
          </cell>
          <cell r="K41">
            <v>54000000</v>
          </cell>
          <cell r="L41" t="str">
            <v>Inversión</v>
          </cell>
          <cell r="M41" t="str">
            <v>Calidad EPBM</v>
          </cell>
          <cell r="N41" t="str">
            <v>Mejoramiento de la calidad educativa preescolar, básica y media. Nacional</v>
          </cell>
          <cell r="O41" t="str">
            <v>Calidad</v>
          </cell>
          <cell r="P41" t="str">
            <v>VEPBM</v>
          </cell>
          <cell r="Q41" t="str">
            <v>SUBDIRECCIÓN DE REFERENTES Y EVALUACIÓN DE LA CALIDAD EDUCATIVA</v>
          </cell>
          <cell r="R41" t="str">
            <v>Contratación Directa</v>
          </cell>
          <cell r="S41" t="str">
            <v>4 CON</v>
          </cell>
          <cell r="T41" t="str">
            <v>ET4</v>
          </cell>
        </row>
        <row r="42">
          <cell r="B42" t="str">
            <v>1034-C-2201-0700-13-0-2201007-02</v>
          </cell>
          <cell r="C42" t="str">
            <v>1034-C-2201-0700-13-0-2201007-02ET1</v>
          </cell>
          <cell r="D42" t="str">
            <v>1034</v>
          </cell>
          <cell r="E42" t="str">
            <v>A</v>
          </cell>
          <cell r="F42" t="str">
            <v>PRESTACIÓN DE SERVICIOS PARA ORIENTAR  EL PROCESO DE  ACTUALIZACIÓN DE LINEAMIENTOS CURRICULARES, EN ARTICULACIÓN CON OTROS ELEMENTOS CURRICULARES COMO LA EVALUACIÓN FORMATIVA, LOS RECURSOS EDUCATIVOS Y CONTENIDOS.</v>
          </cell>
          <cell r="G42" t="str">
            <v>C-2201-0700-13-0-2201007-02</v>
          </cell>
          <cell r="H42" t="str">
            <v>10</v>
          </cell>
          <cell r="I42" t="str">
            <v>CSF</v>
          </cell>
          <cell r="J42" t="str">
            <v>Ok Distribución Pto</v>
          </cell>
          <cell r="K42">
            <v>36000000</v>
          </cell>
          <cell r="L42" t="str">
            <v>Inversión</v>
          </cell>
          <cell r="M42" t="str">
            <v>Calidad EPBM</v>
          </cell>
          <cell r="N42" t="str">
            <v>Mejoramiento de la calidad educativa preescolar, básica y media. Nacional</v>
          </cell>
          <cell r="O42" t="str">
            <v>Calidad</v>
          </cell>
          <cell r="P42" t="str">
            <v>VEPBM</v>
          </cell>
          <cell r="Q42" t="str">
            <v>SUBDIRECCIÓN DE REFERENTES Y EVALUACIÓN DE LA CALIDAD EDUCATIVA</v>
          </cell>
          <cell r="R42" t="str">
            <v>Contratación Directa</v>
          </cell>
          <cell r="S42" t="str">
            <v>2 PES</v>
          </cell>
          <cell r="T42" t="str">
            <v>ET1</v>
          </cell>
        </row>
        <row r="43">
          <cell r="B43" t="str">
            <v>1035-C-2202-0700-45-0-2202046-02</v>
          </cell>
          <cell r="C43" t="str">
            <v>1035-C-2202-0700-45-0-2202046-02ET4</v>
          </cell>
          <cell r="D43" t="str">
            <v>1035</v>
          </cell>
          <cell r="E43" t="str">
            <v>A</v>
          </cell>
          <cell r="F43" t="str">
            <v>PRESTAR SERVICIOS PROFESIONALES PARA APOYAR A LA SUBDIRECCIÓN DE APOYO A LA GESTIÓN DE LAS IES EN LA IMPLEMENTACIÓN, EJECUCIÓN Y SEGUIMIENTO DE LA ESTRATEGIA DE  FOMENTO A LA CALIDAD DE LA EDUCACIÓN SUPERIOR.</v>
          </cell>
          <cell r="G43" t="str">
            <v>C-2202-0700-45-0-2202046-02</v>
          </cell>
          <cell r="H43" t="str">
            <v>11</v>
          </cell>
          <cell r="I43" t="str">
            <v>CSF</v>
          </cell>
          <cell r="J43" t="str">
            <v>Ok Distribución Pto</v>
          </cell>
          <cell r="K43">
            <v>78188000</v>
          </cell>
          <cell r="L43" t="str">
            <v>Inversión</v>
          </cell>
          <cell r="M43" t="str">
            <v>Fomento</v>
          </cell>
          <cell r="N43" t="str">
            <v>Ampliación de mecanismos de fomento de la Educación Superior Nacional</v>
          </cell>
          <cell r="O43" t="str">
            <v>Fomento ES</v>
          </cell>
          <cell r="P43" t="str">
            <v>VES</v>
          </cell>
          <cell r="Q43" t="str">
            <v>SUBDIRECCIÓN DE APOYO A LA GESTIÓN DE LAS INST. DE EDU. SUPERIOR</v>
          </cell>
          <cell r="R43" t="str">
            <v>Contratación Directa</v>
          </cell>
          <cell r="S43" t="str">
            <v>4 CON</v>
          </cell>
          <cell r="T43" t="str">
            <v>ET4</v>
          </cell>
        </row>
        <row r="44">
          <cell r="B44" t="str">
            <v>1036-C-2202-0700-45-0-2202046-02</v>
          </cell>
          <cell r="C44" t="str">
            <v>1036-C-2202-0700-45-0-2202046-02ET4</v>
          </cell>
          <cell r="D44" t="str">
            <v>1036</v>
          </cell>
          <cell r="E44" t="str">
            <v>A</v>
          </cell>
          <cell r="F44" t="str">
            <v xml:space="preserve">PRESTAR SERVICIOS PROFESIONALES PARA APOYAR A LA SUBDIRECCIÓN DE APOYO A LA GESTIÓN DE LAS IES EN LOS TEMAS RELACIONADOS CON LA EDUCACION VIRTUAL Y A DISTANCIA CON LAS INSTITUCIONES DE EDUCACIÓN SUPERIOR Y ALIADOS.         </v>
          </cell>
          <cell r="G44" t="str">
            <v>C-2202-0700-45-0-2202046-02</v>
          </cell>
          <cell r="H44" t="str">
            <v>11</v>
          </cell>
          <cell r="I44" t="str">
            <v>CSF</v>
          </cell>
          <cell r="J44" t="str">
            <v>Ok Distribución Pto</v>
          </cell>
          <cell r="K44">
            <v>47586000</v>
          </cell>
          <cell r="L44" t="str">
            <v>Inversión</v>
          </cell>
          <cell r="M44" t="str">
            <v>Fomento</v>
          </cell>
          <cell r="N44" t="str">
            <v>Ampliación de mecanismos de fomento de la Educación Superior Nacional</v>
          </cell>
          <cell r="O44" t="str">
            <v>Fomento ES</v>
          </cell>
          <cell r="P44" t="str">
            <v>VES</v>
          </cell>
          <cell r="Q44" t="str">
            <v>SUBDIRECCIÓN DE APOYO A LA GESTIÓN DE LAS INST. DE EDU. SUPERIOR</v>
          </cell>
          <cell r="R44" t="str">
            <v>Contratación Directa</v>
          </cell>
          <cell r="S44" t="str">
            <v>4 CON</v>
          </cell>
          <cell r="T44" t="str">
            <v>ET4</v>
          </cell>
        </row>
        <row r="45">
          <cell r="B45" t="str">
            <v>1037-C-2202-0700-45-0-2202046-02</v>
          </cell>
          <cell r="C45" t="str">
            <v>1037-C-2202-0700-45-0-2202046-02ET4</v>
          </cell>
          <cell r="D45" t="str">
            <v>1037</v>
          </cell>
          <cell r="E45" t="str">
            <v>A</v>
          </cell>
          <cell r="F45" t="str">
            <v xml:space="preserve">PRESTAR SERVICIOS PROFESIONALES PARA BRINDAR ASISTENCIA TÉCNICA Y METODOLÓGICA AL MINISTERIO DE EDUCACIÓN NACIONAL EN LA IMPLEMENTACIÓN DEL MARCO NACIONAL DE CUALIFICACIONES -MNC- PARA COLOMBIA, ESPECÍFICAMENTE EN LO RELACIONADO CON LA USABILIDAD, APROPIACIÓN E IMPLEMENTACIÓN DE LAS CUALIFICACIONES DE LA VÍA FORMATIVA.                       </v>
          </cell>
          <cell r="G45" t="str">
            <v>C-2202-0700-45-0-2202046-02</v>
          </cell>
          <cell r="H45" t="str">
            <v>11</v>
          </cell>
          <cell r="I45" t="str">
            <v>CSF</v>
          </cell>
          <cell r="J45" t="str">
            <v>Ok Distribución Pto</v>
          </cell>
          <cell r="K45">
            <v>92075511</v>
          </cell>
          <cell r="L45" t="str">
            <v>Inversión</v>
          </cell>
          <cell r="M45" t="str">
            <v>Fomento</v>
          </cell>
          <cell r="N45" t="str">
            <v>Ampliación de mecanismos de fomento de la Educación Superior Nacional</v>
          </cell>
          <cell r="O45" t="str">
            <v>Fomento ES</v>
          </cell>
          <cell r="P45" t="str">
            <v>VES</v>
          </cell>
          <cell r="Q45" t="str">
            <v>SUBDIRECCIÓN DE APOYO A LA GESTIÓN DE LAS INST. DE EDU. SUPERIOR</v>
          </cell>
          <cell r="R45" t="str">
            <v>Contratación Directa</v>
          </cell>
          <cell r="S45" t="str">
            <v>4 CON</v>
          </cell>
          <cell r="T45" t="str">
            <v>ET4</v>
          </cell>
        </row>
        <row r="46">
          <cell r="B46" t="str">
            <v>1038-A-03-03-04-020</v>
          </cell>
          <cell r="C46" t="str">
            <v>1038-A-03-03-04-020ET4</v>
          </cell>
          <cell r="D46" t="str">
            <v>1038</v>
          </cell>
          <cell r="E46" t="str">
            <v>A</v>
          </cell>
          <cell r="F46" t="str">
            <v>PRESTAR SERVICIOS PROFESIONALES PARA APOYAR A LA SUBDIRECCIÓN DE ASEGURAMIENTO DE LA CALIDAD DE LA EDUCACIÓN SUPERIOR EN EL DESARROLLO DE LAS ACTIVIDADES RELACIONADAS CON LA CONVALIDACIÓN DE TÍTULOS DE EDUCACIÓN SUPERIOR OBTENIDOS EN EL EXTERIOR</v>
          </cell>
          <cell r="G46" t="str">
            <v>A-03-03-04-020</v>
          </cell>
          <cell r="H46" t="str">
            <v>16</v>
          </cell>
          <cell r="I46" t="str">
            <v>SSF</v>
          </cell>
          <cell r="J46" t="str">
            <v>Ok Distribución Pto</v>
          </cell>
          <cell r="K46">
            <v>55650000</v>
          </cell>
          <cell r="L46" t="str">
            <v>Funcionamiento</v>
          </cell>
          <cell r="M46" t="str">
            <v>Calidad ES</v>
          </cell>
          <cell r="N46" t="str">
            <v>Conaces</v>
          </cell>
          <cell r="O46" t="str">
            <v>Aseguramiento ES</v>
          </cell>
          <cell r="P46" t="str">
            <v>VES</v>
          </cell>
          <cell r="Q46" t="str">
            <v>SUBDIRECCIÓN DE ASEGURAMIENTO DE LA CALIDAD DE LA EDUCACIÓN SUPERIOR</v>
          </cell>
          <cell r="R46" t="str">
            <v>Contratación Directa</v>
          </cell>
          <cell r="S46" t="str">
            <v>4 CON</v>
          </cell>
          <cell r="T46" t="str">
            <v>ET4</v>
          </cell>
        </row>
        <row r="47">
          <cell r="B47" t="str">
            <v>1039-A-02-02-02-008</v>
          </cell>
          <cell r="C47" t="str">
            <v>1039-A-02-02-02-008ET4</v>
          </cell>
          <cell r="D47" t="str">
            <v>1039</v>
          </cell>
          <cell r="E47" t="str">
            <v>A</v>
          </cell>
          <cell r="F47" t="str">
            <v>PRESTAR SERVICIOS PROFESIONALES A LA OFICINA DE TECNOLOGÍA Y SISTEMAS DE INFORMACIÓN Y LA DIRECCIÓN DE CALIDAD PARA LA EDUCACIÓN SUPERIOR EN LA GESTIÓN Y SEGUIMIENTO DE PROYECTOS INFORMÁTICOS E INTEGRACIÓN DE SISTEMAS DE INFORMACIÓN.</v>
          </cell>
          <cell r="G47" t="str">
            <v>A-02-02-02-008</v>
          </cell>
          <cell r="H47" t="str">
            <v>16</v>
          </cell>
          <cell r="I47" t="str">
            <v>SSF</v>
          </cell>
          <cell r="J47" t="str">
            <v>Ok Distribución Pto</v>
          </cell>
          <cell r="K47">
            <v>25235000</v>
          </cell>
          <cell r="L47" t="str">
            <v>Funcionamiento</v>
          </cell>
          <cell r="M47" t="str">
            <v>Talento Humano</v>
          </cell>
          <cell r="N47" t="str">
            <v>Gestión</v>
          </cell>
          <cell r="O47" t="str">
            <v>Gestión</v>
          </cell>
          <cell r="P47" t="str">
            <v>SGENERAL</v>
          </cell>
          <cell r="Q47" t="str">
            <v>OFICINA DE TECNOLOGÍA Y SISTEMAS DE INFORMACIÓN</v>
          </cell>
          <cell r="R47" t="str">
            <v>Contratación Directa</v>
          </cell>
          <cell r="S47" t="str">
            <v>4 CON</v>
          </cell>
          <cell r="T47" t="str">
            <v>ET4</v>
          </cell>
        </row>
        <row r="48">
          <cell r="B48" t="str">
            <v>104-C-2299-0700-8-0-2299062-02</v>
          </cell>
          <cell r="C48" t="str">
            <v>104-C-2299-0700-8-0-2299062-02ET1</v>
          </cell>
          <cell r="D48" t="str">
            <v>104</v>
          </cell>
          <cell r="E48" t="str">
            <v>A</v>
          </cell>
          <cell r="F48" t="str">
            <v xml:space="preserve"> ADQUISICIÓN DE LICENCIAMIENTO Y SOPORTE DE UNA HERRAMIENTA PARA EL REPOSITORIO DE DESPLIEGUES DE ARTEFACTOS DE SOFTWARE </v>
          </cell>
          <cell r="G48" t="str">
            <v>C-2299-0700-8-0-2299062-02</v>
          </cell>
          <cell r="H48" t="str">
            <v>10</v>
          </cell>
          <cell r="I48" t="str">
            <v>CSF</v>
          </cell>
          <cell r="J48" t="str">
            <v>Ok Distribución Pto</v>
          </cell>
          <cell r="K48">
            <v>10000000</v>
          </cell>
          <cell r="L48" t="str">
            <v>Inversión</v>
          </cell>
          <cell r="M48" t="str">
            <v>Tecnología</v>
          </cell>
          <cell r="N48" t="str">
            <v>Fortalecimiento del acceso a información estratégica e institucional del sector educativo  Nacional</v>
          </cell>
          <cell r="O48" t="str">
            <v>Transversales</v>
          </cell>
          <cell r="P48" t="str">
            <v>SGENERAL</v>
          </cell>
          <cell r="Q48" t="str">
            <v>OFICINA DE TECNOLOGÍA Y SISTEMAS DE INFORMACIÓN</v>
          </cell>
          <cell r="R48" t="str">
            <v>Mínima Cuantía</v>
          </cell>
          <cell r="S48" t="str">
            <v>1 PLC</v>
          </cell>
          <cell r="T48" t="str">
            <v>ET1</v>
          </cell>
        </row>
        <row r="49">
          <cell r="B49" t="str">
            <v>1041-C-2201-0700-10-0-2201006-02</v>
          </cell>
          <cell r="C49" t="str">
            <v>1041-C-2201-0700-10-0-2201006-02ET3</v>
          </cell>
          <cell r="D49" t="str">
            <v>1041</v>
          </cell>
          <cell r="E49" t="str">
            <v>A</v>
          </cell>
          <cell r="F49" t="str">
            <v>AUNAR ESFUERZOS PARA LA GESTIÓN TERRITORIAL DE LA IMPLEMENTACIÓN DE REGLAMENTACIÓN DE LA EDUCACIÓN INICIAL</v>
          </cell>
          <cell r="G49" t="str">
            <v>C-2201-0700-10-0-2201006-02</v>
          </cell>
          <cell r="H49" t="str">
            <v>10</v>
          </cell>
          <cell r="I49" t="str">
            <v>CSF</v>
          </cell>
          <cell r="J49" t="str">
            <v>Ok Distribución Pto</v>
          </cell>
          <cell r="K49">
            <v>799989178</v>
          </cell>
          <cell r="L49" t="str">
            <v>Inversión</v>
          </cell>
          <cell r="M49" t="str">
            <v>Primera Infancia</v>
          </cell>
          <cell r="N49" t="str">
            <v>Fortalecimiento de la calidad del servicio educativo de primera infancia Nacional</v>
          </cell>
          <cell r="O49" t="str">
            <v>Primera Infancia</v>
          </cell>
          <cell r="P49" t="str">
            <v>VEPBM</v>
          </cell>
          <cell r="Q49" t="str">
            <v>SUBDIRECCIÓN DE COBERTURA DE PRIMERA INFANCIA</v>
          </cell>
          <cell r="R49" t="str">
            <v>Regímen Especial</v>
          </cell>
          <cell r="S49" t="str">
            <v>3 PCT</v>
          </cell>
          <cell r="T49" t="str">
            <v>ET3</v>
          </cell>
        </row>
        <row r="50">
          <cell r="B50" t="str">
            <v>1042-C-2201-0700-10-0-2201006-02</v>
          </cell>
          <cell r="C50" t="str">
            <v>1042-C-2201-0700-10-0-2201006-02ET4</v>
          </cell>
          <cell r="D50" t="str">
            <v>1042</v>
          </cell>
          <cell r="E50" t="str">
            <v>A</v>
          </cell>
          <cell r="F50" t="str">
            <v>REALIZAR ATENCIÓN A LAS NIÑAS Y NIÑOS DE PRIMERA INFANCIA EN GRADO TRANSICIÓN CON LAS ENTIDADES TERRITORIALES CERTIFICADAS</v>
          </cell>
          <cell r="G50" t="str">
            <v>C-2201-0700-10-0-2201006-02</v>
          </cell>
          <cell r="H50" t="str">
            <v>10</v>
          </cell>
          <cell r="I50" t="str">
            <v>CSF</v>
          </cell>
          <cell r="J50" t="str">
            <v>Ok Distribución Pto</v>
          </cell>
          <cell r="K50">
            <v>2253817427</v>
          </cell>
          <cell r="L50" t="str">
            <v>Inversión</v>
          </cell>
          <cell r="M50" t="str">
            <v>Primera Infancia</v>
          </cell>
          <cell r="N50" t="str">
            <v>Fortalecimiento de la calidad del servicio educativo de primera infancia Nacional</v>
          </cell>
          <cell r="O50" t="str">
            <v>Primera Infancia</v>
          </cell>
          <cell r="P50" t="str">
            <v>VEPBM</v>
          </cell>
          <cell r="Q50" t="str">
            <v>SUBDIRECCIÓN DE COBERTURA DE PRIMERA INFANCIA</v>
          </cell>
          <cell r="R50" t="str">
            <v>Regímen Especial</v>
          </cell>
          <cell r="S50" t="str">
            <v>4 CON</v>
          </cell>
          <cell r="T50" t="str">
            <v>ET4</v>
          </cell>
        </row>
        <row r="51">
          <cell r="B51" t="str">
            <v>1043-C-2201-0700-10-0-2201010-02</v>
          </cell>
          <cell r="C51" t="str">
            <v>1043-C-2201-0700-10-0-2201010-02ET1</v>
          </cell>
          <cell r="D51" t="str">
            <v>1043</v>
          </cell>
          <cell r="E51" t="str">
            <v>A</v>
          </cell>
          <cell r="F51" t="str">
            <v xml:space="preserve">IMPRESIÓN Y DISTRIBUCIÓN DE MATERIAL PEDAGÓGICO PARA EL FORTALECIMIENTO EDUCATIVO PARA LA EDUCACIÓN INICIAL EN EL MARCO DE LA ATENCIÓN INTEGRAL </v>
          </cell>
          <cell r="G51" t="str">
            <v>C-2201-0700-10-0-2201010-02</v>
          </cell>
          <cell r="H51" t="str">
            <v>10</v>
          </cell>
          <cell r="I51" t="str">
            <v>CSF</v>
          </cell>
          <cell r="J51" t="str">
            <v>Ok Distribución Pto</v>
          </cell>
          <cell r="K51">
            <v>300000000</v>
          </cell>
          <cell r="L51" t="str">
            <v>Inversión</v>
          </cell>
          <cell r="M51" t="str">
            <v>Primera Infancia</v>
          </cell>
          <cell r="N51" t="str">
            <v>Fortalecimiento de la calidad del servicio educativo de primera infancia Nacional</v>
          </cell>
          <cell r="O51" t="str">
            <v>Primera Infancia</v>
          </cell>
          <cell r="P51" t="str">
            <v>VEPBM</v>
          </cell>
          <cell r="Q51" t="str">
            <v>SUBDIRECCION DE CALIDAD DE PRIMERA INFANCIA</v>
          </cell>
          <cell r="R51" t="str">
            <v>Acuerdo Marco</v>
          </cell>
          <cell r="S51" t="str">
            <v>2 PES</v>
          </cell>
          <cell r="T51" t="str">
            <v>ET1</v>
          </cell>
        </row>
        <row r="52">
          <cell r="B52" t="str">
            <v>1047-A-02-02-02-006</v>
          </cell>
          <cell r="C52" t="str">
            <v>1047-A-02-02-02-006ET1</v>
          </cell>
          <cell r="D52" t="str">
            <v>1047</v>
          </cell>
          <cell r="E52" t="str">
            <v>R</v>
          </cell>
          <cell r="F52" t="str">
            <v>PRESTAR EL SERVICIO DE MENSAJERÍA EXPRESA CON ACUSE DE RECIBO, PARA LA DISTRIBUCIÓN Y ENTREGA DE LAS COMUNICACIONES OFICIALES DEL MINISTERIO DE EDUCACIÓN NACIONAL A DESTINOS LOCAL NACIONAL E INTERNACIONAL</v>
          </cell>
          <cell r="G52" t="str">
            <v>A-02-02-02-006</v>
          </cell>
          <cell r="H52" t="str">
            <v>10</v>
          </cell>
          <cell r="I52" t="str">
            <v>CSF</v>
          </cell>
          <cell r="J52" t="str">
            <v>Ok Distribución Pto</v>
          </cell>
          <cell r="K52">
            <v>133015225</v>
          </cell>
          <cell r="L52" t="str">
            <v>Funcionamiento</v>
          </cell>
          <cell r="M52" t="str">
            <v>Administrativa</v>
          </cell>
          <cell r="N52" t="str">
            <v>Gestión</v>
          </cell>
          <cell r="O52" t="str">
            <v>Gestión</v>
          </cell>
          <cell r="P52" t="str">
            <v>SGENERAL</v>
          </cell>
          <cell r="Q52" t="str">
            <v>SUBDIRECCIÓN DE GESTIÓN ADMINISTRATIVA Y OPERACIONES</v>
          </cell>
          <cell r="R52" t="str">
            <v>Acuerdo Marco</v>
          </cell>
          <cell r="S52" t="str">
            <v>1 PLC</v>
          </cell>
          <cell r="T52" t="str">
            <v>ET1</v>
          </cell>
        </row>
        <row r="53">
          <cell r="B53" t="str">
            <v>1049-C-2202-0700-45-0-2202038-02</v>
          </cell>
          <cell r="C53" t="str">
            <v>1049-C-2202-0700-45-0-2202038-02ET4</v>
          </cell>
          <cell r="D53" t="str">
            <v>1049</v>
          </cell>
          <cell r="E53" t="str">
            <v>A</v>
          </cell>
          <cell r="F53" t="str">
            <v>PRESTAR SERVICIOS PROFESIONALES PARA APOYAR JURÍDICAMENTE A LA DIRECCIÓN DE FOMENTO PARA LA EDUCACIÓN SUPERIOR EN LA PROYECCIÓN Y REVISIÓN DE INSUMOS DE RESPUESTAS QUE DEBAN DARSE DESDE LA DIRECCIÓN DE FOMENTO A REQUERIMIENTOS JUDICIALES, CONSULTAS Y DERECHOS DE PETICIÓN QUE DEBAN SER CONTESTADOS POR LA DIRECCIÓN</v>
          </cell>
          <cell r="G53" t="str">
            <v>C-2202-0700-45-0-2202038-02</v>
          </cell>
          <cell r="H53" t="str">
            <v>11</v>
          </cell>
          <cell r="I53" t="str">
            <v>CSF</v>
          </cell>
          <cell r="J53" t="str">
            <v>Ok Distribución Pto</v>
          </cell>
          <cell r="K53">
            <v>77000000</v>
          </cell>
          <cell r="L53" t="str">
            <v>Inversión</v>
          </cell>
          <cell r="M53" t="str">
            <v>Fomento</v>
          </cell>
          <cell r="N53" t="str">
            <v>Ampliación de mecanismos de fomento de la Educación Superior Nacional</v>
          </cell>
          <cell r="O53" t="str">
            <v>Fomento ES</v>
          </cell>
          <cell r="P53" t="str">
            <v>VES</v>
          </cell>
          <cell r="Q53" t="str">
            <v>DIRECCIÓN DE FOMENTO DE LA EDUCACIÓN SUPERIOR</v>
          </cell>
          <cell r="R53" t="str">
            <v>Contratación Directa</v>
          </cell>
          <cell r="S53" t="str">
            <v>4 CON</v>
          </cell>
          <cell r="T53" t="str">
            <v>ET4</v>
          </cell>
        </row>
        <row r="54">
          <cell r="B54" t="str">
            <v>105-C-2299-0700-8-0-2299062-02</v>
          </cell>
          <cell r="C54" t="str">
            <v>105-C-2299-0700-8-0-2299062-02ET1</v>
          </cell>
          <cell r="D54" t="str">
            <v>105</v>
          </cell>
          <cell r="E54" t="str">
            <v>A</v>
          </cell>
          <cell r="F54" t="str">
            <v>ADQUISICIÓN DE LICENCIAMIENTO Y SOPORTE DE LA HERRAMIENTA GITLAB PARA EL CONTROL DE VERSIONES DE SOFTWARE PARA EL MINISTERIO DE EDUCACIÓN NACIONAL</v>
          </cell>
          <cell r="G54" t="str">
            <v>C-2299-0700-8-0-2299062-02</v>
          </cell>
          <cell r="H54" t="str">
            <v>10</v>
          </cell>
          <cell r="I54" t="str">
            <v>CSF</v>
          </cell>
          <cell r="J54" t="str">
            <v>Ok Distribución Pto</v>
          </cell>
          <cell r="K54">
            <v>10000000</v>
          </cell>
          <cell r="L54" t="str">
            <v>Inversión</v>
          </cell>
          <cell r="M54" t="str">
            <v>Tecnología</v>
          </cell>
          <cell r="N54" t="str">
            <v>Fortalecimiento del acceso a información estratégica e institucional del sector educativo  Nacional</v>
          </cell>
          <cell r="O54" t="str">
            <v>Transversales</v>
          </cell>
          <cell r="P54" t="str">
            <v>SGENERAL</v>
          </cell>
          <cell r="Q54" t="str">
            <v>OFICINA DE TECNOLOGÍA Y SISTEMAS DE INFORMACIÓN</v>
          </cell>
          <cell r="R54" t="str">
            <v>Mínima Cuantía</v>
          </cell>
          <cell r="S54" t="str">
            <v>1 PLC</v>
          </cell>
          <cell r="T54" t="str">
            <v>ET1</v>
          </cell>
        </row>
        <row r="55">
          <cell r="B55" t="str">
            <v>1052-C-2202-0700-32-0-2202010-02</v>
          </cell>
          <cell r="C55" t="str">
            <v>1052-C-2202-0700-32-0-2202010-02ET2</v>
          </cell>
          <cell r="D55" t="str">
            <v>1052</v>
          </cell>
          <cell r="E55" t="str">
            <v>A</v>
          </cell>
          <cell r="F55" t="str">
            <v>PRESTACIÓN DE SERVICIOS PARA REALIZAR LAS PRUEBAS TÉCNICAS DE LA CONVOCATORIA DE  CONSEJEROS CONACES.</v>
          </cell>
          <cell r="G55" t="str">
            <v>C-2202-0700-32-0-2202010-02</v>
          </cell>
          <cell r="H55" t="str">
            <v>10</v>
          </cell>
          <cell r="I55" t="str">
            <v>CSF</v>
          </cell>
          <cell r="J55" t="str">
            <v>Ok Distribución Pto</v>
          </cell>
          <cell r="K55">
            <v>609687028</v>
          </cell>
          <cell r="L55" t="str">
            <v>Inversión</v>
          </cell>
          <cell r="M55" t="str">
            <v>Calidad ES</v>
          </cell>
          <cell r="N55" t="str">
            <v>Incremento de la calidad en la prestación del servicio público de educación superior en Colombia. Nacional</v>
          </cell>
          <cell r="O55" t="str">
            <v>Calidad ES</v>
          </cell>
          <cell r="P55" t="str">
            <v>VES</v>
          </cell>
          <cell r="Q55" t="str">
            <v>DIRECCIÓN DE LA CALIDAD PARA LA EDUCACIÓN SUPERIOR</v>
          </cell>
          <cell r="R55" t="str">
            <v>Selección Abreviada</v>
          </cell>
          <cell r="S55" t="str">
            <v>2 PES</v>
          </cell>
          <cell r="T55" t="str">
            <v>ET2</v>
          </cell>
        </row>
        <row r="56">
          <cell r="B56" t="str">
            <v>1054-C-2202-0700-32-0-2202014-02</v>
          </cell>
          <cell r="C56" t="str">
            <v>1054-C-2202-0700-32-0-2202014-02ET4</v>
          </cell>
          <cell r="D56" t="str">
            <v>1054</v>
          </cell>
          <cell r="E56" t="str">
            <v>A</v>
          </cell>
          <cell r="F56" t="str">
            <v>PRESTACIÓN DE SERVICIOS PARA REALIZAR LA ESTRUCTURACIÓN DE LA ESCUELA DEL SISTEMA DE ASEGURAMIENTO DE LA CALIDAD DE LA EDUCACIÓN SUPERIOR Y EL PILOTAJE DE UN PROGRAMA DE FORMACIÓN DIRIGIDO A PARES ACADÉMICOS DE ACUERDO A LOS REQUERIMIENTOS TÉCNICOS ESTABLECIDOS POR EL MINISTERIO DE EDUCACIÓN NACIONAL</v>
          </cell>
          <cell r="G56" t="str">
            <v>C-2202-0700-32-0-2202014-02</v>
          </cell>
          <cell r="H56" t="str">
            <v>10</v>
          </cell>
          <cell r="I56" t="str">
            <v>CSF</v>
          </cell>
          <cell r="J56" t="str">
            <v>Ok Distribución Pto</v>
          </cell>
          <cell r="K56">
            <v>100000000</v>
          </cell>
          <cell r="L56" t="str">
            <v>Inversión</v>
          </cell>
          <cell r="M56" t="str">
            <v>Calidad ES</v>
          </cell>
          <cell r="N56" t="str">
            <v>Incremento de la calidad en la prestación del servicio público de educación superior en Colombia. Nacional</v>
          </cell>
          <cell r="O56" t="str">
            <v>Calidad ES</v>
          </cell>
          <cell r="P56" t="str">
            <v>VES</v>
          </cell>
          <cell r="Q56" t="str">
            <v>DIRECCIÓN DE LA CALIDAD PARA LA EDUCACIÓN SUPERIOR</v>
          </cell>
          <cell r="R56" t="str">
            <v>Contratación Directa</v>
          </cell>
          <cell r="S56" t="str">
            <v>4 CON</v>
          </cell>
          <cell r="T56" t="str">
            <v>ET4</v>
          </cell>
        </row>
        <row r="57">
          <cell r="B57" t="str">
            <v>1054-C-2202-0700-32-0-2202010-02</v>
          </cell>
          <cell r="C57" t="str">
            <v>1054-C-2202-0700-32-0-2202010-02ET4</v>
          </cell>
          <cell r="D57" t="str">
            <v>1054</v>
          </cell>
          <cell r="E57" t="str">
            <v>A</v>
          </cell>
          <cell r="F57" t="str">
            <v>PRESTACIÓN DE SERVICIOS PARA REALIZAR LA ESTRUCTURACIÓN DE LA ESCUELA DEL SISTEMA DE ASEGURAMIENTO DE LA CALIDAD DE LA EDUCACIÓN SUPERIOR Y EL PILOTAJE DE UN PROGRAMA DE FORMACIÓN DIRIGIDO A PARES ACADÉMICOS DE ACUERDO A LOS REQUERIMIENTOS TÉCNICOS ESTABLECIDOS POR EL MINISTERIO DE EDUCACIÓN NACIONAL</v>
          </cell>
          <cell r="G57" t="str">
            <v>C-2202-0700-32-0-2202010-02</v>
          </cell>
          <cell r="H57" t="str">
            <v>10</v>
          </cell>
          <cell r="I57" t="str">
            <v>CSF</v>
          </cell>
          <cell r="J57" t="str">
            <v>Ok Distribución Pto</v>
          </cell>
          <cell r="K57">
            <v>800000000</v>
          </cell>
          <cell r="L57" t="str">
            <v>Inversión</v>
          </cell>
          <cell r="M57" t="str">
            <v>Calidad ES</v>
          </cell>
          <cell r="N57" t="str">
            <v>Incremento de la calidad en la prestación del servicio público de educación superior en Colombia. Nacional</v>
          </cell>
          <cell r="O57" t="str">
            <v>Calidad ES</v>
          </cell>
          <cell r="P57" t="str">
            <v>VES</v>
          </cell>
          <cell r="Q57" t="str">
            <v>DIRECCIÓN DE LA CALIDAD PARA LA EDUCACIÓN SUPERIOR</v>
          </cell>
          <cell r="R57" t="str">
            <v>Contratación Directa</v>
          </cell>
          <cell r="S57" t="str">
            <v>4 CON</v>
          </cell>
          <cell r="T57" t="str">
            <v>ET4</v>
          </cell>
        </row>
        <row r="58">
          <cell r="B58" t="str">
            <v>1056-C-2202-0700-32-0-2202017-02</v>
          </cell>
          <cell r="C58" t="str">
            <v>1056-C-2202-0700-32-0-2202017-02ET4</v>
          </cell>
          <cell r="D58" t="str">
            <v>1056</v>
          </cell>
          <cell r="E58" t="str">
            <v>A</v>
          </cell>
          <cell r="F58" t="str">
            <v>ADMINISTRAR LOS RECURSOS DESTINADOS AL PAGO DE HONORARIOS Y GASTOS DE VIAJE DE LOS PARES ACADÉMICOS, DEL PROYECTO DE MEJORAMIENTO DE LA CALIDAD DE LA EDUCACIÓN SUPERIOR, ESPECÍFICAMENTE LO CORRESPONDIENTE A EVALUAR, CERTIFICAR Y ACREDITAR LA CALIDAD DE LA EDUCACIÓN SUPERIOR.</v>
          </cell>
          <cell r="G58" t="str">
            <v>C-2202-0700-32-0-2202017-02</v>
          </cell>
          <cell r="H58" t="str">
            <v>10</v>
          </cell>
          <cell r="I58" t="str">
            <v>CSF</v>
          </cell>
          <cell r="J58" t="str">
            <v>Ok Distribución Pto</v>
          </cell>
          <cell r="K58">
            <v>984442280</v>
          </cell>
          <cell r="L58" t="str">
            <v>Inversión</v>
          </cell>
          <cell r="M58" t="str">
            <v>Calidad ES</v>
          </cell>
          <cell r="N58" t="str">
            <v>Incremento de la calidad en la prestación del servicio público de educación superior en Colombia. Nacional</v>
          </cell>
          <cell r="O58" t="str">
            <v>Calidad ES</v>
          </cell>
          <cell r="P58" t="str">
            <v>VES</v>
          </cell>
          <cell r="Q58" t="str">
            <v>DIRECCIÓN DE LA CALIDAD PARA LA EDUCACIÓN SUPERIOR</v>
          </cell>
          <cell r="R58" t="str">
            <v>Licitación Pública</v>
          </cell>
          <cell r="S58" t="str">
            <v>4 CON</v>
          </cell>
          <cell r="T58" t="str">
            <v>ET4</v>
          </cell>
        </row>
        <row r="59">
          <cell r="B59" t="str">
            <v>1056-C-2202-0700-32-0-2202045-02</v>
          </cell>
          <cell r="C59" t="str">
            <v>1056-C-2202-0700-32-0-2202045-02ET4</v>
          </cell>
          <cell r="D59" t="str">
            <v>1056</v>
          </cell>
          <cell r="E59" t="str">
            <v>A</v>
          </cell>
          <cell r="F59" t="str">
            <v>ADMINISTRAR LOS RECURSOS DESTINADOS AL PAGO DE HONORARIOS Y GASTOS DE VIAJE DE LOS PARES ACADÉMICOS, DEL PROYECTO DE MEJORAMIENTO DE LA CALIDAD DE LA EDUCACIÓN SUPERIOR, ESPECÍFICAMENTE LO CORRESPONDIENTE A EVALUAR, CERTIFICAR Y ACREDITAR LA CALIDAD DE LA EDUCACIÓN SUPERIOR.</v>
          </cell>
          <cell r="G59" t="str">
            <v>C-2202-0700-32-0-2202045-02</v>
          </cell>
          <cell r="H59" t="str">
            <v>10</v>
          </cell>
          <cell r="I59" t="str">
            <v>CSF</v>
          </cell>
          <cell r="J59" t="str">
            <v>Ok Distribución Pto</v>
          </cell>
          <cell r="K59">
            <v>200000000</v>
          </cell>
          <cell r="L59" t="str">
            <v>Inversión</v>
          </cell>
          <cell r="M59" t="str">
            <v>Calidad ES</v>
          </cell>
          <cell r="N59" t="str">
            <v>Incremento de la calidad en la prestación del servicio público de educación superior en Colombia. Nacional</v>
          </cell>
          <cell r="O59" t="str">
            <v>Calidad ES</v>
          </cell>
          <cell r="P59" t="str">
            <v>VES</v>
          </cell>
          <cell r="Q59" t="str">
            <v>DIRECCIÓN DE LA CALIDAD PARA LA EDUCACIÓN SUPERIOR</v>
          </cell>
          <cell r="R59" t="str">
            <v>Licitación Pública</v>
          </cell>
          <cell r="S59" t="str">
            <v>4 CON</v>
          </cell>
          <cell r="T59" t="str">
            <v>ET4</v>
          </cell>
        </row>
        <row r="60">
          <cell r="B60" t="str">
            <v>1056-C-2202-0700-32-0-2202010-02</v>
          </cell>
          <cell r="C60" t="str">
            <v>1056-C-2202-0700-32-0-2202010-02ET4</v>
          </cell>
          <cell r="D60" t="str">
            <v>1056</v>
          </cell>
          <cell r="E60" t="str">
            <v>A</v>
          </cell>
          <cell r="F60" t="str">
            <v>ADMINISTRAR LOS RECURSOS DESTINADOS AL PAGO DE HONORARIOS Y GASTOS DE VIAJE DE LOS PARES ACADÉMICOS, DEL PROYECTO DE MEJORAMIENTO DE LA CALIDAD DE LA EDUCACIÓN SUPERIOR, ESPECÍFICAMENTE LO CORRESPONDIENTE A EVALUAR, CERTIFICAR Y ACREDITAR LA CALIDAD DE LA EDUCACIÓN SUPERIOR.</v>
          </cell>
          <cell r="G60" t="str">
            <v>C-2202-0700-32-0-2202010-02</v>
          </cell>
          <cell r="H60" t="str">
            <v>10</v>
          </cell>
          <cell r="I60" t="str">
            <v>CSF</v>
          </cell>
          <cell r="J60" t="str">
            <v>Ok Distribución Pto</v>
          </cell>
          <cell r="K60">
            <v>5838846190</v>
          </cell>
          <cell r="L60" t="str">
            <v>Inversión</v>
          </cell>
          <cell r="M60" t="str">
            <v>Calidad ES</v>
          </cell>
          <cell r="N60" t="str">
            <v>Incremento de la calidad en la prestación del servicio público de educación superior en Colombia. Nacional</v>
          </cell>
          <cell r="O60" t="str">
            <v>Calidad ES</v>
          </cell>
          <cell r="P60" t="str">
            <v>VES</v>
          </cell>
          <cell r="Q60" t="str">
            <v>DIRECCIÓN DE LA CALIDAD PARA LA EDUCACIÓN SUPERIOR</v>
          </cell>
          <cell r="R60" t="str">
            <v>Licitación Pública</v>
          </cell>
          <cell r="S60" t="str">
            <v>4 CON</v>
          </cell>
          <cell r="T60" t="str">
            <v>ET4</v>
          </cell>
        </row>
        <row r="61">
          <cell r="B61" t="str">
            <v>1057-C-2202-0700-32-0-2202010-02</v>
          </cell>
          <cell r="C61" t="str">
            <v>1057-C-2202-0700-32-0-2202010-02ET3</v>
          </cell>
          <cell r="D61" t="str">
            <v>1057</v>
          </cell>
          <cell r="E61" t="str">
            <v>A</v>
          </cell>
          <cell r="F61" t="str">
            <v>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v>
          </cell>
          <cell r="G61" t="str">
            <v>C-2202-0700-32-0-2202010-02</v>
          </cell>
          <cell r="H61" t="str">
            <v>10</v>
          </cell>
          <cell r="I61" t="str">
            <v>CSF</v>
          </cell>
          <cell r="J61" t="str">
            <v>Ok Distribución Pto</v>
          </cell>
          <cell r="K61">
            <v>2880518491</v>
          </cell>
          <cell r="L61" t="str">
            <v>Inversión</v>
          </cell>
          <cell r="M61" t="str">
            <v>Calidad ES</v>
          </cell>
          <cell r="N61" t="str">
            <v>Incremento de la calidad en la prestación del servicio público de educación superior en Colombia. Nacional</v>
          </cell>
          <cell r="O61" t="str">
            <v>Calidad ES</v>
          </cell>
          <cell r="P61" t="str">
            <v>VES</v>
          </cell>
          <cell r="Q61" t="str">
            <v>DIRECCIÓN DE LA CALIDAD PARA LA EDUCACIÓN SUPERIOR</v>
          </cell>
          <cell r="R61" t="str">
            <v>Licitación Pública</v>
          </cell>
          <cell r="S61" t="str">
            <v>3 PCT</v>
          </cell>
          <cell r="T61" t="str">
            <v>ET3</v>
          </cell>
        </row>
        <row r="62">
          <cell r="B62" t="str">
            <v>1057-C-2202-0700-32-0-2202045-02</v>
          </cell>
          <cell r="C62" t="str">
            <v>1057-C-2202-0700-32-0-2202045-02ET3</v>
          </cell>
          <cell r="D62" t="str">
            <v>1057</v>
          </cell>
          <cell r="E62" t="str">
            <v>A</v>
          </cell>
          <cell r="F62" t="str">
            <v>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v>
          </cell>
          <cell r="G62" t="str">
            <v>C-2202-0700-32-0-2202045-02</v>
          </cell>
          <cell r="H62" t="str">
            <v>10</v>
          </cell>
          <cell r="I62" t="str">
            <v>CSF</v>
          </cell>
          <cell r="J62" t="str">
            <v>Ok Distribución Pto</v>
          </cell>
          <cell r="K62">
            <v>133084677</v>
          </cell>
          <cell r="L62" t="str">
            <v>Inversión</v>
          </cell>
          <cell r="M62" t="str">
            <v>Calidad ES</v>
          </cell>
          <cell r="N62" t="str">
            <v>Incremento de la calidad en la prestación del servicio público de educación superior en Colombia. Nacional</v>
          </cell>
          <cell r="O62" t="str">
            <v>Calidad ES</v>
          </cell>
          <cell r="P62" t="str">
            <v>VES</v>
          </cell>
          <cell r="Q62" t="str">
            <v>DIRECCIÓN DE LA CALIDAD PARA LA EDUCACIÓN SUPERIOR</v>
          </cell>
          <cell r="R62" t="str">
            <v>Licitación Pública</v>
          </cell>
          <cell r="S62" t="str">
            <v>3 PCT</v>
          </cell>
          <cell r="T62" t="str">
            <v>ET3</v>
          </cell>
        </row>
        <row r="63">
          <cell r="B63" t="str">
            <v>1059-C-2201-0700-8-0-2201046-02</v>
          </cell>
          <cell r="C63" t="str">
            <v>1059-C-2201-0700-8-0-2201046-02ET4</v>
          </cell>
          <cell r="D63" t="str">
            <v>1059</v>
          </cell>
          <cell r="E63" t="str">
            <v>A</v>
          </cell>
          <cell r="F63" t="str">
            <v xml:space="preserve">AUNAR ESFUERZOS PARA PROMOVER LA INNOVACIÓN EN EL PROGRAMA TODOS A APRENDER 2.0 A PARTIR DE LA GESTIÓN DEL CONOCIMIENTO, LA IDENTIFICACIÓN DE LECCIONES APRENDIDAS Y LA FORMACIÓN CONTINUA DE FORMADORES Y TUTORES MEDIANTE EL USO DE HERRAMIENTAS TECNOLÓGICAS Y DE METODOLOGÍAS PEDAGÓGICAS INNOVADORAS EN BUSCA DE IMPACTAR LA CALIDAD DE LA EDUCACIÓN EN COLOMBIA </v>
          </cell>
          <cell r="G63" t="str">
            <v>C-2201-0700-8-0-2201046-02</v>
          </cell>
          <cell r="H63" t="str">
            <v>10</v>
          </cell>
          <cell r="I63" t="str">
            <v>CSF</v>
          </cell>
          <cell r="J63" t="str">
            <v>Ok Distribución Pto</v>
          </cell>
          <cell r="K63">
            <v>250000000</v>
          </cell>
          <cell r="L63" t="str">
            <v>Inversión</v>
          </cell>
          <cell r="M63" t="str">
            <v>Innovación</v>
          </cell>
          <cell r="N63" t="str">
            <v>Implementación del Plan Nacional de innovación TIC para la educación urbana y rural Nacional</v>
          </cell>
          <cell r="O63" t="str">
            <v>Innovación EPBM</v>
          </cell>
          <cell r="P63" t="str">
            <v>VEPBM</v>
          </cell>
          <cell r="Q63" t="str">
            <v>OFICINA DE INNOVACIÓN EDUCATIVA CON USO DE NUEVAS TECNOLOGÍAS</v>
          </cell>
          <cell r="R63" t="str">
            <v>Contratación Directa</v>
          </cell>
          <cell r="S63" t="str">
            <v>4 CON</v>
          </cell>
          <cell r="T63" t="str">
            <v>ET4</v>
          </cell>
        </row>
        <row r="64">
          <cell r="B64" t="str">
            <v>1059-C-2201-0700-8-0-2201005-02</v>
          </cell>
          <cell r="C64" t="str">
            <v>1059-C-2201-0700-8-0-2201005-02ET4</v>
          </cell>
          <cell r="D64" t="str">
            <v>1059</v>
          </cell>
          <cell r="E64" t="str">
            <v>A</v>
          </cell>
          <cell r="F64" t="str">
            <v xml:space="preserve">AUNAR ESFUERZOS PARA PROMOVER LA INNOVACIÓN EN EL PROGRAMA TODOS A APRENDER 2.0 A PARTIR DE LA GESTIÓN DEL CONOCIMIENTO, LA IDENTIFICACIÓN DE LECCIONES APRENDIDAS Y LA FORMACIÓN CONTINUA DE FORMADORES Y TUTORES MEDIANTE EL USO DE HERRAMIENTAS TECNOLÓGICAS Y DE METODOLOGÍAS PEDAGÓGICAS INNOVADORAS EN BUSCA DE IMPACTAR LA CALIDAD DE LA EDUCACIÓN EN COLOMBIA </v>
          </cell>
          <cell r="G64" t="str">
            <v>C-2201-0700-8-0-2201005-02</v>
          </cell>
          <cell r="H64" t="str">
            <v>10</v>
          </cell>
          <cell r="I64" t="str">
            <v>CSF</v>
          </cell>
          <cell r="J64" t="str">
            <v>Ok Distribución Pto</v>
          </cell>
          <cell r="K64">
            <v>350000000</v>
          </cell>
          <cell r="L64" t="str">
            <v>Inversión</v>
          </cell>
          <cell r="M64" t="str">
            <v>Innovación</v>
          </cell>
          <cell r="N64" t="str">
            <v>Implementación del Plan Nacional de innovación TIC para la educación urbana y rural Nacional</v>
          </cell>
          <cell r="O64" t="str">
            <v>Innovación EPBM</v>
          </cell>
          <cell r="P64" t="str">
            <v>VEPBM</v>
          </cell>
          <cell r="Q64" t="str">
            <v>OFICINA DE INNOVACIÓN EDUCATIVA CON USO DE NUEVAS TECNOLOGÍAS</v>
          </cell>
          <cell r="R64" t="str">
            <v>Contratación Directa</v>
          </cell>
          <cell r="S64" t="str">
            <v>4 CON</v>
          </cell>
          <cell r="T64" t="str">
            <v>ET4</v>
          </cell>
        </row>
        <row r="65">
          <cell r="B65" t="str">
            <v>1059-C-2201-0700-13-0-2201009-02</v>
          </cell>
          <cell r="C65" t="str">
            <v>1059-C-2201-0700-13-0-2201009-02ET4</v>
          </cell>
          <cell r="D65" t="str">
            <v>1059</v>
          </cell>
          <cell r="E65" t="str">
            <v>A</v>
          </cell>
          <cell r="F65" t="str">
            <v xml:space="preserve">AUNAR ESFUERZOS PARA PROMOVER LA INNOVACIÓN EN EL PROGRAMA TODOS A APRENDER 2.0 A PARTIR DE LA GESTIÓN DEL CONOCIMIENTO, LA IDENTIFICACIÓN DE LECCIONES APRENDIDAS Y LA FORMACIÓN CONTINUA DE FORMADORES Y TUTORES MEDIANTE EL USO DE HERRAMIENTAS TECNOLÓGICAS Y DE METODOLOGÍAS PEDAGÓGICAS INNOVADORAS EN BUSCA DE IMPACTAR LA CALIDAD DE LA EDUCACIÓN EN COLOMBIA </v>
          </cell>
          <cell r="G65" t="str">
            <v>C-2201-0700-13-0-2201009-02</v>
          </cell>
          <cell r="H65" t="str">
            <v>10</v>
          </cell>
          <cell r="I65" t="str">
            <v>CSF</v>
          </cell>
          <cell r="J65" t="str">
            <v>Ok Distribución Pto</v>
          </cell>
          <cell r="K65">
            <v>220000000</v>
          </cell>
          <cell r="L65" t="str">
            <v>Inversión</v>
          </cell>
          <cell r="M65" t="str">
            <v>Calidad EPBM</v>
          </cell>
          <cell r="N65" t="str">
            <v>Mejoramiento de la calidad educativa preescolar, básica y media. Nacional</v>
          </cell>
          <cell r="O65" t="str">
            <v>Calidad</v>
          </cell>
          <cell r="P65" t="str">
            <v>VEPBM</v>
          </cell>
          <cell r="Q65" t="str">
            <v>OFICINA DE INNOVACIÓN EDUCATIVA CON USO DE NUEVAS TECNOLOGÍAS</v>
          </cell>
          <cell r="R65" t="str">
            <v>Contratación Directa</v>
          </cell>
          <cell r="S65" t="str">
            <v>4 CON</v>
          </cell>
          <cell r="T65" t="str">
            <v>ET4</v>
          </cell>
        </row>
        <row r="66">
          <cell r="B66" t="str">
            <v>106-C-2299-0700-8-0-2299062-02</v>
          </cell>
          <cell r="C66" t="str">
            <v>106-C-2299-0700-8-0-2299062-02ET1</v>
          </cell>
          <cell r="D66" t="str">
            <v>106</v>
          </cell>
          <cell r="E66" t="str">
            <v>A</v>
          </cell>
          <cell r="F66" t="str">
            <v>ADQUISICIÓN DE SERVICIOS ORACLE PAAS E IAAS  UNIVERSAL CREDITS, PARA EL ALOJAMIENTO DEL PROYECTO BI (BUSINESS INTELLIGENCE), TABLEROS DE CONTROL Y ESTRATEGIAS DE GESTIÓN DEL MINISTERIO DE EDUCACIÓN NACIONAL</v>
          </cell>
          <cell r="G66" t="str">
            <v>C-2299-0700-8-0-2299062-02</v>
          </cell>
          <cell r="H66" t="str">
            <v>10</v>
          </cell>
          <cell r="I66" t="str">
            <v>CSF</v>
          </cell>
          <cell r="J66" t="str">
            <v>Ok Distribución Pto</v>
          </cell>
          <cell r="K66">
            <v>362448639</v>
          </cell>
          <cell r="L66" t="str">
            <v>Inversión</v>
          </cell>
          <cell r="M66" t="str">
            <v>Tecnología</v>
          </cell>
          <cell r="N66" t="str">
            <v>Fortalecimiento del acceso a información estratégica e institucional del sector educativo  Nacional</v>
          </cell>
          <cell r="O66" t="str">
            <v>Transversales</v>
          </cell>
          <cell r="P66" t="str">
            <v>SGENERAL</v>
          </cell>
          <cell r="Q66" t="str">
            <v>OFICINA DE TECNOLOGÍA Y SISTEMAS DE INFORMACIÓN</v>
          </cell>
          <cell r="R66" t="str">
            <v>Selección Abreviada</v>
          </cell>
          <cell r="S66" t="str">
            <v>1 PLC</v>
          </cell>
          <cell r="T66" t="str">
            <v>ET1</v>
          </cell>
        </row>
        <row r="67">
          <cell r="B67" t="str">
            <v>1061-C-2202-0700-32-0-2202045-02</v>
          </cell>
          <cell r="C67" t="str">
            <v>1061-C-2202-0700-32-0-2202045-02ET4</v>
          </cell>
          <cell r="D67" t="str">
            <v>1061</v>
          </cell>
          <cell r="E67" t="str">
            <v>A</v>
          </cell>
          <cell r="F67" t="str">
            <v>INTERVENTORÍA TÉCNICA, ADMINISTRATIVA, FINANCIERA, CONTABLE Y JURÍDICA A LOS CONTRATOS QUE RESULTEN DE LA LICITACIONES  PÙBLICAS DE 2019 QUE TIENEN POR OBJETO:_x000D_
_x000D_
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EDUCACIÒN SUPERIOR._x000D_
_x000D_
 Y ADEMÁS EL DE_x000D_
_x000D_
ADMINISTRAR LOS RECURSOS DEL PROYECTO DE MEJORAMIENTO DE LA CALIDAD DE LA EDUCACIÓN SUPERIOR, ESPECIFICAMENTE EL DE EVALUAR, CERTIFICAR Y ACREDITAR LA CALIDAD DE LA EDUCACIÓN SUPERIOR A TRAVÉS DE PARES ACADEMICOS.</v>
          </cell>
          <cell r="G67" t="str">
            <v>C-2202-0700-32-0-2202045-02</v>
          </cell>
          <cell r="H67" t="str">
            <v>10</v>
          </cell>
          <cell r="I67" t="str">
            <v>CSF</v>
          </cell>
          <cell r="J67" t="str">
            <v>Ok Distribución Pto</v>
          </cell>
          <cell r="K67">
            <v>200000000</v>
          </cell>
          <cell r="L67" t="str">
            <v>Inversión</v>
          </cell>
          <cell r="M67" t="str">
            <v>Calidad ES</v>
          </cell>
          <cell r="N67" t="str">
            <v>Incremento de la calidad en la prestación del servicio público de educación superior en Colombia. Nacional</v>
          </cell>
          <cell r="O67" t="str">
            <v>Calidad ES</v>
          </cell>
          <cell r="P67" t="str">
            <v>VES</v>
          </cell>
          <cell r="Q67" t="str">
            <v>DIRECCIÓN DE LA CALIDAD PARA LA EDUCACIÓN SUPERIOR</v>
          </cell>
          <cell r="R67" t="str">
            <v>Concurso de Méritos</v>
          </cell>
          <cell r="S67" t="str">
            <v>4 CON</v>
          </cell>
          <cell r="T67" t="str">
            <v>ET4</v>
          </cell>
        </row>
        <row r="68">
          <cell r="B68" t="str">
            <v>1061-C-2202-0700-32-0-2202010-02</v>
          </cell>
          <cell r="C68" t="str">
            <v>1061-C-2202-0700-32-0-2202010-02ET4</v>
          </cell>
          <cell r="D68" t="str">
            <v>1061</v>
          </cell>
          <cell r="E68" t="str">
            <v>A</v>
          </cell>
          <cell r="F68" t="str">
            <v>INTERVENTORÍA TÉCNICA, ADMINISTRATIVA, FINANCIERA, CONTABLE Y JURÍDICA A LOS CONTRATOS QUE RESULTEN DE LA LICITACIONES  PÙBLICAS DE 2019 QUE TIENEN POR OBJETO:_x000D_
_x000D_
PRESTAR APOYO OPERATIVO Y ADMINISTRATIVO PARA LA REVISIÓN DOCUMENTAL DE LAS SOLICITUDES DE REGISTRO CALIFICADO, Y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EDUCACIÒN SUPERIOR._x000D_
_x000D_
 Y ADEMÁS EL DE_x000D_
_x000D_
ADMINISTRAR LOS RECURSOS DEL PROYECTO DE MEJORAMIENTO DE LA CALIDAD DE LA EDUCACIÓN SUPERIOR, ESPECIFICAMENTE EL DE EVALUAR, CERTIFICAR Y ACREDITAR LA CALIDAD DE LA EDUCACIÓN SUPERIOR A TRAVÉS DE PARES ACADEMICOS.</v>
          </cell>
          <cell r="G68" t="str">
            <v>C-2202-0700-32-0-2202010-02</v>
          </cell>
          <cell r="H68" t="str">
            <v>10</v>
          </cell>
          <cell r="I68" t="str">
            <v>CSF</v>
          </cell>
          <cell r="J68" t="str">
            <v>Ok Distribución Pto</v>
          </cell>
          <cell r="K68">
            <v>326469328</v>
          </cell>
          <cell r="L68" t="str">
            <v>Inversión</v>
          </cell>
          <cell r="M68" t="str">
            <v>Calidad ES</v>
          </cell>
          <cell r="N68" t="str">
            <v>Incremento de la calidad en la prestación del servicio público de educación superior en Colombia. Nacional</v>
          </cell>
          <cell r="O68" t="str">
            <v>Calidad ES</v>
          </cell>
          <cell r="P68" t="str">
            <v>VES</v>
          </cell>
          <cell r="Q68" t="str">
            <v>DIRECCIÓN DE LA CALIDAD PARA LA EDUCACIÓN SUPERIOR</v>
          </cell>
          <cell r="R68" t="str">
            <v>Concurso de Méritos</v>
          </cell>
          <cell r="S68" t="str">
            <v>4 CON</v>
          </cell>
          <cell r="T68" t="str">
            <v>ET4</v>
          </cell>
        </row>
        <row r="69">
          <cell r="B69" t="str">
            <v>1062-C-2202-0700-32-0-2202010-02</v>
          </cell>
          <cell r="C69" t="str">
            <v>1062-C-2202-0700-32-0-2202010-02ET2</v>
          </cell>
          <cell r="D69" t="str">
            <v>1062</v>
          </cell>
          <cell r="E69" t="str">
            <v>A</v>
          </cell>
          <cell r="F69" t="str">
            <v>PRESTACIÓN DE SERVICIOS PROFESIONALES A LA DIRECCIÓN DE CALIDAD PARA LA EDUCACIÓN SUPERIOR Y A LA SUBDIRECCIÓN DE ASEGURAMIENTO DE LA CALIDAD DE LA EDUCACIÓN SUPERIOR DEL MINISTERIO DE EDUCACIÓN NACIONAL, PARA APOYAR Y FORTALECER LA GESTIÓN DEL PROCESO ADMINISTRATIVO DE REGISTRO CALIFICADO.</v>
          </cell>
          <cell r="G69" t="str">
            <v>C-2202-0700-32-0-2202010-02</v>
          </cell>
          <cell r="H69" t="str">
            <v>10</v>
          </cell>
          <cell r="I69" t="str">
            <v>CSF</v>
          </cell>
          <cell r="J69" t="str">
            <v>Ok Distribución Pto</v>
          </cell>
          <cell r="K69">
            <v>363897836</v>
          </cell>
          <cell r="L69" t="str">
            <v>Inversión</v>
          </cell>
          <cell r="M69" t="str">
            <v>Calidad ES</v>
          </cell>
          <cell r="N69" t="str">
            <v>Incremento de la calidad en la prestación del servicio público de educación superior en Colombia. Nacional</v>
          </cell>
          <cell r="O69" t="str">
            <v>Calidad ES</v>
          </cell>
          <cell r="P69" t="str">
            <v>VES</v>
          </cell>
          <cell r="Q69" t="str">
            <v>DIRECCIÓN DE LA CALIDAD PARA LA EDUCACIÓN SUPERIOR</v>
          </cell>
          <cell r="R69" t="str">
            <v>Selección Abreviada</v>
          </cell>
          <cell r="S69" t="str">
            <v>2 PES</v>
          </cell>
          <cell r="T69" t="str">
            <v>ET2</v>
          </cell>
        </row>
        <row r="70">
          <cell r="B70" t="str">
            <v>1063-C-2201-0700-8-0-2201036-02</v>
          </cell>
          <cell r="C70" t="str">
            <v>1063-C-2201-0700-8-0-2201036-02ET2</v>
          </cell>
          <cell r="D70" t="str">
            <v>1063</v>
          </cell>
          <cell r="E70" t="str">
            <v>A</v>
          </cell>
          <cell r="F70" t="str">
            <v>AUNAR ESFUERZOS TECNICOS Y ACADEMICOS PARA EL DESARROLLO DE ACTIVIDADES QUE PERMITAN CONSOLIDAR EL PLAN DE TRANSFORMACION DIGITAL PARA EL SECTOR EDUCATIVO Y FORTALECER EL OBSERVATORIO DE INNOVACION EDUCATIVA PARA EL MONITOREO Y EVALUACIÓN DE LA INNVOACION EDUCATIVA DEL PAIS</v>
          </cell>
          <cell r="G70" t="str">
            <v>C-2201-0700-8-0-2201036-02</v>
          </cell>
          <cell r="H70" t="str">
            <v>10</v>
          </cell>
          <cell r="I70" t="str">
            <v>CSF</v>
          </cell>
          <cell r="J70" t="str">
            <v>Ok Distribución Pto</v>
          </cell>
          <cell r="K70">
            <v>4742497</v>
          </cell>
          <cell r="L70" t="str">
            <v>Inversión</v>
          </cell>
          <cell r="M70" t="str">
            <v>Innovación</v>
          </cell>
          <cell r="N70" t="str">
            <v>Implementación del Plan Nacional de innovación TIC para la educación urbana y rural Nacional</v>
          </cell>
          <cell r="O70" t="str">
            <v>Innovación EPBM</v>
          </cell>
          <cell r="P70" t="str">
            <v>VEPBM</v>
          </cell>
          <cell r="Q70" t="str">
            <v>OFICINA DE INNOVACIÓN EDUCATIVA CON USO DE NUEVAS TECNOLOGÍAS</v>
          </cell>
          <cell r="R70" t="str">
            <v>Contratación Directa</v>
          </cell>
          <cell r="S70" t="str">
            <v>2 PES</v>
          </cell>
          <cell r="T70" t="str">
            <v>ET2</v>
          </cell>
        </row>
        <row r="71">
          <cell r="B71" t="str">
            <v>1063-C-2201-0700-8-0-2201041-02</v>
          </cell>
          <cell r="C71" t="str">
            <v>1063-C-2201-0700-8-0-2201041-02ET2</v>
          </cell>
          <cell r="D71" t="str">
            <v>1063</v>
          </cell>
          <cell r="E71" t="str">
            <v>A</v>
          </cell>
          <cell r="F71" t="str">
            <v>AUNAR ESFUERZOS TECNICOS Y ACADEMICOS PARA EL DESARROLLO DE ACTIVIDADES QUE PERMITAN CONSOLIDAR EL PLAN DE TRANSFORMACION DIGITAL PARA EL SECTOR EDUCATIVO Y FORTALECER EL OBSERVATORIO DE INNOVACION EDUCATIVA PARA EL MONITOREO Y EVALUACIÓN DE LA INNVOACION EDUCATIVA DEL PAIS</v>
          </cell>
          <cell r="G71" t="str">
            <v>C-2201-0700-8-0-2201041-02</v>
          </cell>
          <cell r="H71" t="str">
            <v>10</v>
          </cell>
          <cell r="I71" t="str">
            <v>CSF</v>
          </cell>
          <cell r="J71" t="str">
            <v>Ok Distribución Pto</v>
          </cell>
          <cell r="K71">
            <v>150000000</v>
          </cell>
          <cell r="L71" t="str">
            <v>Inversión</v>
          </cell>
          <cell r="M71" t="str">
            <v>Innovación</v>
          </cell>
          <cell r="N71" t="str">
            <v>Implementación del Plan Nacional de innovación TIC para la educación urbana y rural Nacional</v>
          </cell>
          <cell r="O71" t="str">
            <v>Innovación EPBM</v>
          </cell>
          <cell r="P71" t="str">
            <v>VEPBM</v>
          </cell>
          <cell r="Q71" t="str">
            <v>OFICINA DE INNOVACIÓN EDUCATIVA CON USO DE NUEVAS TECNOLOGÍAS</v>
          </cell>
          <cell r="R71" t="str">
            <v>Contratación Directa</v>
          </cell>
          <cell r="S71" t="str">
            <v>2 PES</v>
          </cell>
          <cell r="T71" t="str">
            <v>ET2</v>
          </cell>
        </row>
        <row r="72">
          <cell r="B72" t="str">
            <v>1063-C-2201-0700-8-0-2201046-02</v>
          </cell>
          <cell r="C72" t="str">
            <v>1063-C-2201-0700-8-0-2201046-02ET2</v>
          </cell>
          <cell r="D72" t="str">
            <v>1063</v>
          </cell>
          <cell r="E72" t="str">
            <v>A</v>
          </cell>
          <cell r="F72" t="str">
            <v>AUNAR ESFUERZOS TECNICOS Y ACADEMICOS PARA EL DESARROLLO DE ACTIVIDADES QUE PERMITAN CONSOLIDAR EL PLAN DE TRANSFORMACION DIGITAL PARA EL SECTOR EDUCATIVO Y FORTALECER EL OBSERVATORIO DE INNOVACION EDUCATIVA PARA EL MONITOREO Y EVALUACIÓN DE LA INNVOACION EDUCATIVA DEL PAIS</v>
          </cell>
          <cell r="G72" t="str">
            <v>C-2201-0700-8-0-2201046-02</v>
          </cell>
          <cell r="H72" t="str">
            <v>10</v>
          </cell>
          <cell r="I72" t="str">
            <v>CSF</v>
          </cell>
          <cell r="J72" t="str">
            <v>Ok Distribución Pto</v>
          </cell>
          <cell r="K72">
            <v>15622630</v>
          </cell>
          <cell r="L72" t="str">
            <v>Inversión</v>
          </cell>
          <cell r="M72" t="str">
            <v>Innovación</v>
          </cell>
          <cell r="N72" t="str">
            <v>Implementación del Plan Nacional de innovación TIC para la educación urbana y rural Nacional</v>
          </cell>
          <cell r="O72" t="str">
            <v>Innovación EPBM</v>
          </cell>
          <cell r="P72" t="str">
            <v>VEPBM</v>
          </cell>
          <cell r="Q72" t="str">
            <v>OFICINA DE INNOVACIÓN EDUCATIVA CON USO DE NUEVAS TECNOLOGÍAS</v>
          </cell>
          <cell r="R72" t="str">
            <v>Contratación Directa</v>
          </cell>
          <cell r="S72" t="str">
            <v>2 PES</v>
          </cell>
          <cell r="T72" t="str">
            <v>ET2</v>
          </cell>
        </row>
        <row r="73">
          <cell r="B73" t="str">
            <v>1063-C-2201-0700-8-0-2201005-02</v>
          </cell>
          <cell r="C73" t="str">
            <v>1063-C-2201-0700-8-0-2201005-02ET2</v>
          </cell>
          <cell r="D73" t="str">
            <v>1063</v>
          </cell>
          <cell r="E73" t="str">
            <v>A</v>
          </cell>
          <cell r="F73" t="str">
            <v>AUNAR ESFUERZOS TECNICOS Y ACADEMICOS PARA EL DESARROLLO DE ACTIVIDADES QUE PERMITAN CONSOLIDAR EL PLAN DE TRANSFORMACION DIGITAL PARA EL SECTOR EDUCATIVO Y FORTALECER EL OBSERVATORIO DE INNOVACION EDUCATIVA PARA EL MONITOREO Y EVALUACIÓN DE LA INNVOACION EDUCATIVA DEL PAIS</v>
          </cell>
          <cell r="G73" t="str">
            <v>C-2201-0700-8-0-2201005-02</v>
          </cell>
          <cell r="H73" t="str">
            <v>10</v>
          </cell>
          <cell r="I73" t="str">
            <v>CSF</v>
          </cell>
          <cell r="J73" t="str">
            <v>Ok Distribución Pto</v>
          </cell>
          <cell r="K73">
            <v>155634873</v>
          </cell>
          <cell r="L73" t="str">
            <v>Inversión</v>
          </cell>
          <cell r="M73" t="str">
            <v>Innovación</v>
          </cell>
          <cell r="N73" t="str">
            <v>Implementación del Plan Nacional de innovación TIC para la educación urbana y rural Nacional</v>
          </cell>
          <cell r="O73" t="str">
            <v>Innovación EPBM</v>
          </cell>
          <cell r="P73" t="str">
            <v>VEPBM</v>
          </cell>
          <cell r="Q73" t="str">
            <v>OFICINA DE INNOVACIÓN EDUCATIVA CON USO DE NUEVAS TECNOLOGÍAS</v>
          </cell>
          <cell r="R73" t="str">
            <v>Contratación Directa</v>
          </cell>
          <cell r="S73" t="str">
            <v>2 PES</v>
          </cell>
          <cell r="T73" t="str">
            <v>ET2</v>
          </cell>
        </row>
        <row r="74">
          <cell r="B74" t="str">
            <v>1064-C-2202-0700-32-0-2202014-02</v>
          </cell>
          <cell r="C74" t="str">
            <v>1064-C-2202-0700-32-0-2202014-02ET2</v>
          </cell>
          <cell r="D74" t="str">
            <v>1064</v>
          </cell>
          <cell r="E74" t="str">
            <v>A</v>
          </cell>
          <cell r="F74" t="str">
            <v>PRESTACIÓN DE SERVICIOS PROFESIONALES A LA DIRECCIÓN DE CALIDAD PARA LA EDUCACIÓN SUPERIOR Y A LA SUBDIRECCIÓN DE ASEGURAMIENTO DE LA CALIDAD DE LA EDUCACIÓN SUPERIOR DEL MINISTERIO DE EDUCACIÓN NACIONAL, PARA APOYAR, FORTALECER Y ACTUALIZAR EN CONCORDANCIA CON EL MARCO NORMATIVO VIGENTE Y SUS MODIFICACIONES, LA GESTIÓN DEL PROCESO ADMINISTRATIVO DE CONVALIDACIONES Y LOS TRÁMITES INHERENTES A ÉSTE.</v>
          </cell>
          <cell r="G74" t="str">
            <v>C-2202-0700-32-0-2202014-02</v>
          </cell>
          <cell r="H74" t="str">
            <v>10</v>
          </cell>
          <cell r="I74" t="str">
            <v>CSF</v>
          </cell>
          <cell r="J74" t="str">
            <v>Ok Distribución Pto</v>
          </cell>
          <cell r="K74">
            <v>281215939</v>
          </cell>
          <cell r="L74" t="str">
            <v>Inversión</v>
          </cell>
          <cell r="M74" t="str">
            <v>Calidad ES</v>
          </cell>
          <cell r="N74" t="str">
            <v>Incremento de la calidad en la prestación del servicio público de educación superior en Colombia. Nacional</v>
          </cell>
          <cell r="O74" t="str">
            <v>Calidad ES</v>
          </cell>
          <cell r="P74" t="str">
            <v>VES</v>
          </cell>
          <cell r="Q74" t="str">
            <v>DIRECCIÓN DE LA CALIDAD PARA LA EDUCACIÓN SUPERIOR</v>
          </cell>
          <cell r="R74" t="str">
            <v>Selección Abreviada</v>
          </cell>
          <cell r="S74" t="str">
            <v>2 PES</v>
          </cell>
          <cell r="T74" t="str">
            <v>ET2</v>
          </cell>
        </row>
        <row r="75">
          <cell r="B75" t="str">
            <v>1064-C-2202-0700-32-0-2202010-02</v>
          </cell>
          <cell r="C75" t="str">
            <v>1064-C-2202-0700-32-0-2202010-02ET2</v>
          </cell>
          <cell r="D75" t="str">
            <v>1064</v>
          </cell>
          <cell r="E75" t="str">
            <v>A</v>
          </cell>
          <cell r="F75" t="str">
            <v>PRESTACIÓN DE SERVICIOS PROFESIONALES A LA DIRECCIÓN DE CALIDAD PARA LA EDUCACIÓN SUPERIOR Y A LA SUBDIRECCIÓN DE ASEGURAMIENTO DE LA CALIDAD DE LA EDUCACIÓN SUPERIOR DEL MINISTERIO DE EDUCACIÓN NACIONAL, PARA APOYAR, FORTALECER Y ACTUALIZAR EN CONCORDANCIA CON EL MARCO NORMATIVO VIGENTE Y SUS MODIFICACIONES, LA GESTIÓN DEL PROCESO ADMINISTRATIVO DE CONVALIDACIONES Y LOS TRÁMITES INHERENTES A ÉSTE.</v>
          </cell>
          <cell r="G75" t="str">
            <v>C-2202-0700-32-0-2202010-02</v>
          </cell>
          <cell r="H75" t="str">
            <v>10</v>
          </cell>
          <cell r="I75" t="str">
            <v>CSF</v>
          </cell>
          <cell r="J75" t="str">
            <v>Ok Distribución Pto</v>
          </cell>
          <cell r="K75">
            <v>22324016</v>
          </cell>
          <cell r="L75" t="str">
            <v>Inversión</v>
          </cell>
          <cell r="M75" t="str">
            <v>Calidad ES</v>
          </cell>
          <cell r="N75" t="str">
            <v>Incremento de la calidad en la prestación del servicio público de educación superior en Colombia. Nacional</v>
          </cell>
          <cell r="O75" t="str">
            <v>Calidad ES</v>
          </cell>
          <cell r="P75" t="str">
            <v>VES</v>
          </cell>
          <cell r="Q75" t="str">
            <v>DIRECCIÓN DE LA CALIDAD PARA LA EDUCACIÓN SUPERIOR</v>
          </cell>
          <cell r="R75" t="str">
            <v>Selección Abreviada</v>
          </cell>
          <cell r="S75" t="str">
            <v>2 PES</v>
          </cell>
          <cell r="T75" t="str">
            <v>ET2</v>
          </cell>
        </row>
        <row r="76">
          <cell r="B76" t="str">
            <v>1064-A-03-03-04-020</v>
          </cell>
          <cell r="C76" t="str">
            <v>1064-A-03-03-04-020ET2</v>
          </cell>
          <cell r="D76" t="str">
            <v>1064</v>
          </cell>
          <cell r="E76" t="str">
            <v>A</v>
          </cell>
          <cell r="F76" t="str">
            <v>PRESTACIÓN DE SERVICIOS PROFESIONALES A LA DIRECCIÓN DE CALIDAD PARA LA EDUCACIÓN SUPERIOR Y A LA SUBDIRECCIÓN DE ASEGURAMIENTO DE LA CALIDAD DE LA EDUCACIÓN SUPERIOR DEL MINISTERIO DE EDUCACIÓN NACIONAL, PARA APOYAR, FORTALECER Y ACTUALIZAR EN CONCORDANCIA CON EL MARCO NORMATIVO VIGENTE Y SUS MODIFICACIONES, LA GESTIÓN DEL PROCESO ADMINISTRATIVO DE CONVALIDACIONES Y LOS TRÁMITES INHERENTES A ÉSTE.</v>
          </cell>
          <cell r="G76" t="str">
            <v>A-03-03-04-020</v>
          </cell>
          <cell r="H76" t="str">
            <v>16</v>
          </cell>
          <cell r="I76" t="str">
            <v>SSF</v>
          </cell>
          <cell r="J76" t="str">
            <v>Ok Distribución Pto</v>
          </cell>
          <cell r="K76">
            <v>486658000</v>
          </cell>
          <cell r="L76" t="str">
            <v>Funcionamiento</v>
          </cell>
          <cell r="M76" t="str">
            <v>Calidad ES</v>
          </cell>
          <cell r="N76" t="str">
            <v>Conaces</v>
          </cell>
          <cell r="O76" t="str">
            <v>Aseguramiento ES</v>
          </cell>
          <cell r="P76" t="str">
            <v>VES</v>
          </cell>
          <cell r="Q76" t="str">
            <v>DIRECCIÓN DE LA CALIDAD PARA LA EDUCACIÓN SUPERIOR</v>
          </cell>
          <cell r="R76" t="str">
            <v>Selección Abreviada</v>
          </cell>
          <cell r="S76" t="str">
            <v>2 PES</v>
          </cell>
          <cell r="T76" t="str">
            <v>ET2</v>
          </cell>
        </row>
        <row r="77">
          <cell r="B77" t="str">
            <v>107-C-2299-0700-8-0-2299062-02</v>
          </cell>
          <cell r="C77" t="str">
            <v>107-C-2299-0700-8-0-2299062-02ET4</v>
          </cell>
          <cell r="D77" t="str">
            <v>107</v>
          </cell>
          <cell r="E77" t="str">
            <v>A</v>
          </cell>
          <cell r="F77" t="str">
            <v>PRESTACIÓN DE SERVICIOS DE SOPORTE MANTENIMIENTO ACTUALIZACIÓN DEL LICENCIAMIENTO Y DESARROLLO DE REQUERIMIENTO PARA EL SISTEMA DE ADMINISTRACIÓN DE CONTRATOS-NEON</v>
          </cell>
          <cell r="G77" t="str">
            <v>C-2299-0700-8-0-2299062-02</v>
          </cell>
          <cell r="H77" t="str">
            <v>10</v>
          </cell>
          <cell r="I77" t="str">
            <v>CSF</v>
          </cell>
          <cell r="J77" t="str">
            <v>Ok Distribución Pto</v>
          </cell>
          <cell r="K77">
            <v>129556490</v>
          </cell>
          <cell r="L77" t="str">
            <v>Inversión</v>
          </cell>
          <cell r="M77" t="str">
            <v>Tecnología</v>
          </cell>
          <cell r="N77" t="str">
            <v>Fortalecimiento del acceso a información estratégica e institucional del sector educativo  Nacional</v>
          </cell>
          <cell r="O77" t="str">
            <v>Transversales</v>
          </cell>
          <cell r="P77" t="str">
            <v>SGENERAL</v>
          </cell>
          <cell r="Q77" t="str">
            <v>OFICINA DE TECNOLOGÍA Y SISTEMAS DE INFORMACIÓN</v>
          </cell>
          <cell r="R77" t="str">
            <v>Contratación Directa</v>
          </cell>
          <cell r="S77" t="str">
            <v>4 CON</v>
          </cell>
          <cell r="T77" t="str">
            <v>ET4</v>
          </cell>
        </row>
        <row r="78">
          <cell r="B78" t="str">
            <v>1071-C-2201-0700-15-0-2201006-02</v>
          </cell>
          <cell r="C78" t="str">
            <v>1071-C-2201-0700-15-0-2201006-02ET4</v>
          </cell>
          <cell r="D78" t="str">
            <v>1071</v>
          </cell>
          <cell r="E78" t="str">
            <v>A</v>
          </cell>
          <cell r="F78" t="str">
            <v>PRESTACIÓN DE SERVICIOS PROFESIONALES PARA APOYAR TÉCNICAMENTE A LA SUBDIRECCIÓN DE PERMANENCIA EN LA PLANEACIÓN, EJECUCIÓN, MONITOREO, SEGUIMIENTO Y EVALUACIÓN DE PROGRAMAS, PROYECTOS Y ESTRATEGIAS EDUCATIVAS DE ACCESO, PERMANENCIA Y ATENCIÓN A POBLACIÓN VULNERABLE Y VÍCTIMA EN EL MEDIO RURAL Y PARA JÓVENES Y ADULTOS EN COLOMBIA.</v>
          </cell>
          <cell r="G78" t="str">
            <v>C-2201-0700-15-0-2201006-02</v>
          </cell>
          <cell r="H78" t="str">
            <v>10</v>
          </cell>
          <cell r="I78" t="str">
            <v>CSF</v>
          </cell>
          <cell r="J78" t="str">
            <v>Ok Distribución Pto</v>
          </cell>
          <cell r="K78">
            <v>79938815</v>
          </cell>
          <cell r="L78" t="str">
            <v>Inversión</v>
          </cell>
          <cell r="M78" t="str">
            <v>Cobertura</v>
          </cell>
          <cell r="N78" t="str">
            <v>Implementación de estrategias de  acceso y permanencia educativa en condiciones de equidad, para la población vulnerable a nivel nacional</v>
          </cell>
          <cell r="O78" t="str">
            <v>Permanencia</v>
          </cell>
          <cell r="P78" t="str">
            <v>VEPBM</v>
          </cell>
          <cell r="Q78" t="str">
            <v>SUBDIRECCIÓN DE PERMANENCIA</v>
          </cell>
          <cell r="R78" t="str">
            <v>Contratación Directa</v>
          </cell>
          <cell r="S78" t="str">
            <v>4 CON</v>
          </cell>
          <cell r="T78" t="str">
            <v>ET4</v>
          </cell>
        </row>
        <row r="79">
          <cell r="B79" t="str">
            <v>1074-C-2202-0700-45-0-2202046-02</v>
          </cell>
          <cell r="C79" t="str">
            <v>1074-C-2202-0700-45-0-2202046-02ET1</v>
          </cell>
          <cell r="D79" t="str">
            <v>1074</v>
          </cell>
          <cell r="E79" t="str">
            <v>R</v>
          </cell>
          <cell r="F79" t="str">
            <v xml:space="preserve">PRESTAR SERVICIOS PROFESIONALES PARA EL DISEÑO DE LA ESTRATEGIA DE FORTALECIMIENTO A LA E  DUCACIÓN VIRTUAL Y A DISTANCIA CON LAS IES Y ALIADOS E IMPLENTACIÓN DE LA FASE I DE DICHA ESTRATEGIA_x000D_
</v>
          </cell>
          <cell r="G79" t="str">
            <v>C-2202-0700-45-0-2202046-02</v>
          </cell>
          <cell r="H79" t="str">
            <v>11</v>
          </cell>
          <cell r="I79" t="str">
            <v>CSF</v>
          </cell>
          <cell r="J79" t="str">
            <v>Ok Distribución Pto</v>
          </cell>
          <cell r="K79">
            <v>60000000</v>
          </cell>
          <cell r="L79" t="str">
            <v>Inversión</v>
          </cell>
          <cell r="M79" t="str">
            <v>Fomento</v>
          </cell>
          <cell r="N79" t="str">
            <v>Ampliación de mecanismos de fomento de la Educación Superior Nacional</v>
          </cell>
          <cell r="O79" t="str">
            <v>Fomento ES</v>
          </cell>
          <cell r="P79" t="str">
            <v>VES</v>
          </cell>
          <cell r="Q79" t="str">
            <v>SUBDIRECCIÓN DE APOYO A LA GESTIÓN DE LAS INST. DE EDU. SUPERIOR</v>
          </cell>
          <cell r="R79" t="str">
            <v>Contratación Directa</v>
          </cell>
          <cell r="S79" t="str">
            <v>1 PLC</v>
          </cell>
          <cell r="T79" t="str">
            <v>ET1</v>
          </cell>
        </row>
        <row r="80">
          <cell r="B80" t="str">
            <v>108-C-2299-0700-8-0-2299062-02</v>
          </cell>
          <cell r="C80" t="str">
            <v>108-C-2299-0700-8-0-2299062-02ET4</v>
          </cell>
          <cell r="D80" t="str">
            <v>108</v>
          </cell>
          <cell r="E80" t="str">
            <v>A</v>
          </cell>
          <cell r="F80" t="str">
            <v xml:space="preserve">ACTUALIZACION DEL LICENCIAMIENTO DE USO Y SOPORTE DE CMS NEWTENBERG, MANTENIMIENTO DE LA SOLUCION Y APOYO ESPECIALIZADO EN LA IMPLEMENTACIÓN DE FUNCIONALIDADES A LOS SITIOS WEB DEL MEN NACIONAL </v>
          </cell>
          <cell r="G80" t="str">
            <v>C-2299-0700-8-0-2299062-02</v>
          </cell>
          <cell r="H80" t="str">
            <v>10</v>
          </cell>
          <cell r="I80" t="str">
            <v>CSF</v>
          </cell>
          <cell r="J80" t="str">
            <v>Ok Distribución Pto</v>
          </cell>
          <cell r="K80">
            <v>105138500</v>
          </cell>
          <cell r="L80" t="str">
            <v>Inversión</v>
          </cell>
          <cell r="M80" t="str">
            <v>Tecnología</v>
          </cell>
          <cell r="N80" t="str">
            <v>Fortalecimiento del acceso a información estratégica e institucional del sector educativo  Nacional</v>
          </cell>
          <cell r="O80" t="str">
            <v>Transversales</v>
          </cell>
          <cell r="P80" t="str">
            <v>SGENERAL</v>
          </cell>
          <cell r="Q80" t="str">
            <v>OFICINA DE TECNOLOGÍA Y SISTEMAS DE INFORMACIÓN</v>
          </cell>
          <cell r="R80" t="str">
            <v>Contratación Directa</v>
          </cell>
          <cell r="S80" t="str">
            <v>4 CON</v>
          </cell>
          <cell r="T80" t="str">
            <v>ET4</v>
          </cell>
        </row>
        <row r="81">
          <cell r="B81" t="str">
            <v>1080-C-2202-0700-45-0-2202046-02</v>
          </cell>
          <cell r="C81" t="str">
            <v>1080-C-2202-0700-45-0-2202046-02ET1</v>
          </cell>
          <cell r="D81" t="str">
            <v>1080</v>
          </cell>
          <cell r="E81" t="str">
            <v>R</v>
          </cell>
          <cell r="F81" t="str">
            <v xml:space="preserve">PRESTAR SERVICIOS PROFESIONALES  EN LA SUBDIRECCIÓN DE APOYO A LA GESTIÓN DE LAS IES EN LA IMPLEMENTACIÓN DE ACCIONES DE EDUCACIÓN SUPERIOR INCLUSIVA PARA EL FOMENTO DEL ACCESO, PERMANENCIA Y GRADUACIÓN DE LAS POBLACIONES DE ESPECIAL PROTECCIÓN CONSTITUCIONAL A LA EDUCACIÓN SUPERIOR_x000D_
</v>
          </cell>
          <cell r="G81" t="str">
            <v>C-2202-0700-45-0-2202046-02</v>
          </cell>
          <cell r="H81" t="str">
            <v>11</v>
          </cell>
          <cell r="I81" t="str">
            <v>CSF</v>
          </cell>
          <cell r="J81" t="str">
            <v>Ok Distribución Pto</v>
          </cell>
          <cell r="K81">
            <v>60000000</v>
          </cell>
          <cell r="L81" t="str">
            <v>Inversión</v>
          </cell>
          <cell r="M81" t="str">
            <v>Fomento</v>
          </cell>
          <cell r="N81" t="str">
            <v>Ampliación de mecanismos de fomento de la Educación Superior Nacional</v>
          </cell>
          <cell r="O81" t="str">
            <v>Fomento ES</v>
          </cell>
          <cell r="P81" t="str">
            <v>VES</v>
          </cell>
          <cell r="Q81" t="str">
            <v>SUBDIRECCIÓN DE APOYO A LA GESTIÓN DE LAS INST. DE EDU. SUPERIOR</v>
          </cell>
          <cell r="R81" t="str">
            <v>Contratación Directa</v>
          </cell>
          <cell r="S81" t="str">
            <v>1 PLC</v>
          </cell>
          <cell r="T81" t="str">
            <v>ET1</v>
          </cell>
        </row>
        <row r="82">
          <cell r="B82" t="str">
            <v>1088-C-2201-0700-8-0-2201005-02</v>
          </cell>
          <cell r="C82" t="str">
            <v>1088-C-2201-0700-8-0-2201005-02ET1</v>
          </cell>
          <cell r="D82" t="str">
            <v>1088</v>
          </cell>
          <cell r="E82" t="str">
            <v>A</v>
          </cell>
          <cell r="F82" t="str">
            <v>AUNAR ESFUERZOS PARA FOMENTAR LA INVESTIGACION EN INNOVACION EDUCATIVA PARA PROMOVER LA CREACION DE  REDES DE APRENDIZAJE Y LA CREACION DE RECURSOS EDUCATIVOS EN BASICA Y MEDIA</v>
          </cell>
          <cell r="G82" t="str">
            <v>C-2201-0700-8-0-2201005-02</v>
          </cell>
          <cell r="H82" t="str">
            <v>10</v>
          </cell>
          <cell r="I82" t="str">
            <v>CSF</v>
          </cell>
          <cell r="J82" t="str">
            <v>Ok Distribución Pto</v>
          </cell>
          <cell r="K82">
            <v>150000000</v>
          </cell>
          <cell r="L82" t="str">
            <v>Inversión</v>
          </cell>
          <cell r="M82" t="str">
            <v>Innovación</v>
          </cell>
          <cell r="N82" t="str">
            <v>Implementación del Plan Nacional de innovación TIC para la educación urbana y rural Nacional</v>
          </cell>
          <cell r="O82" t="str">
            <v>Innovación EPBM</v>
          </cell>
          <cell r="P82" t="str">
            <v>VEPBM</v>
          </cell>
          <cell r="Q82" t="str">
            <v>OFICINA DE INNOVACIÓN EDUCATIVA CON USO DE NUEVAS TECNOLOGÍAS</v>
          </cell>
          <cell r="R82" t="str">
            <v>Contratación Directa</v>
          </cell>
          <cell r="S82" t="str">
            <v>2 PES</v>
          </cell>
          <cell r="T82" t="str">
            <v>ET1</v>
          </cell>
        </row>
        <row r="83">
          <cell r="B83" t="str">
            <v>1088-C-2201-0700-8-0-2201041-02</v>
          </cell>
          <cell r="C83" t="str">
            <v>1088-C-2201-0700-8-0-2201041-02ET1</v>
          </cell>
          <cell r="D83" t="str">
            <v>1088</v>
          </cell>
          <cell r="E83" t="str">
            <v>A</v>
          </cell>
          <cell r="F83" t="str">
            <v>AUNAR ESFUERZOS PARA FOMENTAR LA INVESTIGACION EN INNOVACION EDUCATIVA PARA PROMOVER LA CREACION DE  REDES DE APRENDIZAJE Y LA CREACION DE RECURSOS EDUCATIVOS EN BASICA Y MEDIA</v>
          </cell>
          <cell r="G83" t="str">
            <v>C-2201-0700-8-0-2201041-02</v>
          </cell>
          <cell r="H83" t="str">
            <v>10</v>
          </cell>
          <cell r="I83" t="str">
            <v>CSF</v>
          </cell>
          <cell r="J83" t="str">
            <v>Ok Distribución Pto</v>
          </cell>
          <cell r="K83">
            <v>350000000</v>
          </cell>
          <cell r="L83" t="str">
            <v>Inversión</v>
          </cell>
          <cell r="M83" t="str">
            <v>Innovación</v>
          </cell>
          <cell r="N83" t="str">
            <v>Implementación del Plan Nacional de innovación TIC para la educación urbana y rural Nacional</v>
          </cell>
          <cell r="O83" t="str">
            <v>Innovación EPBM</v>
          </cell>
          <cell r="P83" t="str">
            <v>VEPBM</v>
          </cell>
          <cell r="Q83" t="str">
            <v>OFICINA DE INNOVACIÓN EDUCATIVA CON USO DE NUEVAS TECNOLOGÍAS</v>
          </cell>
          <cell r="R83" t="str">
            <v>Contratación Directa</v>
          </cell>
          <cell r="S83" t="str">
            <v>2 PES</v>
          </cell>
          <cell r="T83" t="str">
            <v>ET1</v>
          </cell>
        </row>
        <row r="84">
          <cell r="B84" t="str">
            <v>1088-C-2201-0700-13-0-2201006-02</v>
          </cell>
          <cell r="C84" t="str">
            <v>1088-C-2201-0700-13-0-2201006-02ET1</v>
          </cell>
          <cell r="D84" t="str">
            <v>1088</v>
          </cell>
          <cell r="E84" t="str">
            <v>A</v>
          </cell>
          <cell r="F84" t="str">
            <v>AUNAR ESFUERZOS PARA FOMENTAR LA INVESTIGACION EN INNOVACION EDUCATIVA PARA PROMOVER LA CREACION DE  REDES DE APRENDIZAJE Y LA CREACION DE RECURSOS EDUCATIVOS EN BASICA Y MEDIA</v>
          </cell>
          <cell r="G84" t="str">
            <v>C-2201-0700-13-0-2201006-02</v>
          </cell>
          <cell r="H84" t="str">
            <v>10</v>
          </cell>
          <cell r="I84" t="str">
            <v>CSF</v>
          </cell>
          <cell r="J84" t="str">
            <v>Ok Distribución Pto</v>
          </cell>
          <cell r="K84">
            <v>1500000000</v>
          </cell>
          <cell r="L84" t="str">
            <v>Inversión</v>
          </cell>
          <cell r="M84" t="str">
            <v>Calidad EPBM</v>
          </cell>
          <cell r="N84" t="str">
            <v>Mejoramiento de la calidad educativa preescolar, básica y media. Nacional</v>
          </cell>
          <cell r="O84" t="str">
            <v>Calidad</v>
          </cell>
          <cell r="P84" t="str">
            <v>VEPBM</v>
          </cell>
          <cell r="Q84" t="str">
            <v>OFICINA DE INNOVACIÓN EDUCATIVA CON USO DE NUEVAS TECNOLOGÍAS</v>
          </cell>
          <cell r="R84" t="str">
            <v>Contratación Directa</v>
          </cell>
          <cell r="S84" t="str">
            <v>2 PES</v>
          </cell>
          <cell r="T84" t="str">
            <v>ET1</v>
          </cell>
        </row>
        <row r="85">
          <cell r="B85" t="str">
            <v>109-C-2299-0700-8-0-2299062-02</v>
          </cell>
          <cell r="C85" t="str">
            <v>109-C-2299-0700-8-0-2299062-02ET4</v>
          </cell>
          <cell r="D85" t="str">
            <v>109</v>
          </cell>
          <cell r="E85" t="str">
            <v>A</v>
          </cell>
          <cell r="F85" t="str">
            <v>SERVICIOS DE SOPORTE A INCIDENCIAS GARANTÍA Y MANTENIMIENTO EVOLUTIVO DEL SISTEMA DE INFORMACIÓN PARA LA GESTIÓN DEL RECURSO HUMANO IMPLEMENTADO POR EL MEN EN LAS SECRETARIAS DE EDUCACIÓN DE LAS ENTIDADES TERRITORIALES CERTIFICADAS</v>
          </cell>
          <cell r="G85" t="str">
            <v>C-2299-0700-8-0-2299062-02</v>
          </cell>
          <cell r="H85" t="str">
            <v>10</v>
          </cell>
          <cell r="I85" t="str">
            <v>CSF</v>
          </cell>
          <cell r="J85" t="str">
            <v>Ok Distribución Pto</v>
          </cell>
          <cell r="K85">
            <v>414195213</v>
          </cell>
          <cell r="L85" t="str">
            <v>Inversión</v>
          </cell>
          <cell r="M85" t="str">
            <v>Tecnología</v>
          </cell>
          <cell r="N85" t="str">
            <v>Fortalecimiento del acceso a información estratégica e institucional del sector educativo  Nacional</v>
          </cell>
          <cell r="O85" t="str">
            <v>Transversales</v>
          </cell>
          <cell r="P85" t="str">
            <v>SGENERAL</v>
          </cell>
          <cell r="Q85" t="str">
            <v>OFICINA DE TECNOLOGÍA Y SISTEMAS DE INFORMACIÓN</v>
          </cell>
          <cell r="R85" t="str">
            <v>Contratación Directa</v>
          </cell>
          <cell r="S85" t="str">
            <v>4 CON</v>
          </cell>
          <cell r="T85" t="str">
            <v>ET4</v>
          </cell>
        </row>
        <row r="86">
          <cell r="B86" t="str">
            <v>109-C-2201-0700-12-0-2201048-02</v>
          </cell>
          <cell r="C86" t="str">
            <v>109-C-2201-0700-12-0-2201048-02ET4</v>
          </cell>
          <cell r="D86" t="str">
            <v>109</v>
          </cell>
          <cell r="E86" t="str">
            <v>A</v>
          </cell>
          <cell r="F86" t="str">
            <v>SERVICIOS DE SOPORTE A INCIDENCIAS GARANTÍA Y MANTENIMIENTO EVOLUTIVO DEL SISTEMA DE INFORMACIÓN PARA LA GESTIÓN DEL RECURSO HUMANO IMPLEMENTADO POR EL MEN EN LAS SECRETARIAS DE EDUCACIÓN DE LAS ENTIDADES TERRITORIALES CERTIFICADAS</v>
          </cell>
          <cell r="G86" t="str">
            <v>C-2201-0700-12-0-2201048-02</v>
          </cell>
          <cell r="H86" t="str">
            <v>10</v>
          </cell>
          <cell r="I86" t="str">
            <v>CSF</v>
          </cell>
          <cell r="J86" t="str">
            <v>Ok Distribución Pto</v>
          </cell>
          <cell r="K86">
            <v>420326669</v>
          </cell>
          <cell r="L86" t="str">
            <v>Inversión</v>
          </cell>
          <cell r="M86" t="str">
            <v>Fortalecimiento</v>
          </cell>
          <cell r="N86" t="str">
            <v>Fortalecimiento a la gestión territorial de la educación Inicial, Preescolar, Básica y Media.   Nacional</v>
          </cell>
          <cell r="O86" t="str">
            <v>Fortalecimiento</v>
          </cell>
          <cell r="P86" t="str">
            <v>VEPBM</v>
          </cell>
          <cell r="Q86" t="str">
            <v>OFICINA DE TECNOLOGÍA Y SISTEMAS DE INFORMACIÓN</v>
          </cell>
          <cell r="R86" t="str">
            <v>Contratación Directa</v>
          </cell>
          <cell r="S86" t="str">
            <v>4 CON</v>
          </cell>
          <cell r="T86" t="str">
            <v>ET4</v>
          </cell>
        </row>
        <row r="87">
          <cell r="B87" t="str">
            <v>1090-C-2202-0700-45-0-2202046-02</v>
          </cell>
          <cell r="C87" t="str">
            <v>1090-C-2202-0700-45-0-2202046-02ET1</v>
          </cell>
          <cell r="D87" t="str">
            <v>1090</v>
          </cell>
          <cell r="E87" t="str">
            <v>G</v>
          </cell>
          <cell r="F87" t="str">
            <v xml:space="preserve">PRESTAR SERVICIOS PROFESIONALES PARA ASESORAR A LA DIRECCIÓN DE FOMENTO EN DISEÑO E IMPLEMENTACIÓN DE LA EESTRATEGIA DE LA OFERTA DE FORMACIÓN TÉCNICA Y TECNOLÓGICA_x000D_
</v>
          </cell>
          <cell r="G87" t="str">
            <v>C-2202-0700-45-0-2202046-02</v>
          </cell>
          <cell r="H87" t="str">
            <v>11</v>
          </cell>
          <cell r="I87" t="str">
            <v>CSF</v>
          </cell>
          <cell r="J87" t="str">
            <v>Ok Distribución Pto</v>
          </cell>
          <cell r="K87">
            <v>60000000</v>
          </cell>
          <cell r="L87" t="str">
            <v>Inversión</v>
          </cell>
          <cell r="M87" t="str">
            <v>Fomento</v>
          </cell>
          <cell r="N87" t="str">
            <v>Ampliación de mecanismos de fomento de la Educación Superior Nacional</v>
          </cell>
          <cell r="O87" t="str">
            <v>Fomento ES</v>
          </cell>
          <cell r="P87" t="str">
            <v>VES</v>
          </cell>
          <cell r="Q87" t="str">
            <v>SUBDIRECCIÓN DE APOYO A LA GESTIÓN DE LAS INST. DE EDU. SUPERIOR</v>
          </cell>
          <cell r="R87" t="str">
            <v>Contratación Directa</v>
          </cell>
          <cell r="S87" t="str">
            <v>1 PLC</v>
          </cell>
          <cell r="T87" t="str">
            <v>ET1</v>
          </cell>
        </row>
        <row r="88">
          <cell r="B88" t="str">
            <v>1093-C-2202-0700-45-0-2202043-02</v>
          </cell>
          <cell r="C88" t="str">
            <v>1093-C-2202-0700-45-0-2202043-02ET4</v>
          </cell>
          <cell r="D88" t="str">
            <v>1093</v>
          </cell>
          <cell r="E88" t="str">
            <v>A</v>
          </cell>
          <cell r="F88" t="str">
            <v>PRESTAR SERVICIOS PROFESIONALES PARA APOYAR  LA GESTIÓN DE LA EVOLUCIÓN DE LOS SISTEMAS DE INFORMACIÓN DE EDUCACIÓN SUPERIOR PARA AVANZAR HACIA SU INTEGRACIÓN, LA OPERACIÓN FUNCIONAL DEL OBSERVATORIO LABORAL Y EL PROCESAMIENTO DE INFORMACIÓN DE GRADUADOS VALIDANDO BASES DE DATOS DE FUENTES EXTERNAS.</v>
          </cell>
          <cell r="G88" t="str">
            <v>C-2202-0700-45-0-2202043-02</v>
          </cell>
          <cell r="H88" t="str">
            <v>11</v>
          </cell>
          <cell r="I88" t="str">
            <v>CSF</v>
          </cell>
          <cell r="J88" t="str">
            <v>Ok Distribución Pto</v>
          </cell>
          <cell r="K88">
            <v>37364958</v>
          </cell>
          <cell r="L88" t="str">
            <v>Inversión</v>
          </cell>
          <cell r="M88" t="str">
            <v>Fomento</v>
          </cell>
          <cell r="N88" t="str">
            <v>Ampliación de mecanismos de fomento de la Educación Superior Nacional</v>
          </cell>
          <cell r="O88" t="str">
            <v>Fomento ES</v>
          </cell>
          <cell r="P88" t="str">
            <v>VES</v>
          </cell>
          <cell r="Q88" t="str">
            <v>SUBDIRECCIÓN DE DESARROLLO SECTORIAL DE LA EDUCACIÓN SUPERIOR</v>
          </cell>
          <cell r="R88" t="str">
            <v>Contratación Directa</v>
          </cell>
          <cell r="S88" t="str">
            <v>4 CON</v>
          </cell>
          <cell r="T88" t="str">
            <v>ET4</v>
          </cell>
        </row>
        <row r="89">
          <cell r="B89" t="str">
            <v>1095-C-2202-0700-45-0-2202043-02</v>
          </cell>
          <cell r="C89" t="str">
            <v>1095-C-2202-0700-45-0-2202043-02ET4</v>
          </cell>
          <cell r="D89" t="str">
            <v>1095</v>
          </cell>
          <cell r="E89" t="str">
            <v>A</v>
          </cell>
          <cell r="F89" t="str">
            <v>PRESTAR SERVICIOS PROFESIONALES PARA APOYAR LA APLICACIÓN DE LOS PROCESOS Y PROCEDIMIENTOS DEL PROTOCOLO DE SEGUIMIENTO AL REPORTE DE INFORMACIÓN Y BRINDAR SOPORTE TÉCNICO A LAS INSTITUCIONES DE EDUCACIÓN SUPERIOR EN EL MANEJO DEL SNIES</v>
          </cell>
          <cell r="G89" t="str">
            <v>C-2202-0700-45-0-2202043-02</v>
          </cell>
          <cell r="H89" t="str">
            <v>11</v>
          </cell>
          <cell r="I89" t="str">
            <v>CSF</v>
          </cell>
          <cell r="J89" t="str">
            <v>Ok Distribución Pto</v>
          </cell>
          <cell r="K89">
            <v>32972772</v>
          </cell>
          <cell r="L89" t="str">
            <v>Inversión</v>
          </cell>
          <cell r="M89" t="str">
            <v>Fomento</v>
          </cell>
          <cell r="N89" t="str">
            <v>Ampliación de mecanismos de fomento de la Educación Superior Nacional</v>
          </cell>
          <cell r="O89" t="str">
            <v>Fomento ES</v>
          </cell>
          <cell r="P89" t="str">
            <v>VES</v>
          </cell>
          <cell r="Q89" t="str">
            <v>SUBDIRECCIÓN DE DESARROLLO SECTORIAL DE LA EDUCACIÓN SUPERIOR</v>
          </cell>
          <cell r="R89" t="str">
            <v>Contratación Directa</v>
          </cell>
          <cell r="S89" t="str">
            <v>4 CON</v>
          </cell>
          <cell r="T89" t="str">
            <v>ET4</v>
          </cell>
        </row>
        <row r="90">
          <cell r="B90" t="str">
            <v>1096-C-2202-0700-45-0-2202043-02</v>
          </cell>
          <cell r="C90" t="str">
            <v>1096-C-2202-0700-45-0-2202043-02ET4</v>
          </cell>
          <cell r="D90" t="str">
            <v>1096</v>
          </cell>
          <cell r="E90" t="str">
            <v>A</v>
          </cell>
          <cell r="F90" t="str">
            <v>PRESTAR SERVICIOS PROFESIONALES PARA APOYAR EL PROCESO DE INTEGRACIÓN DE LOS SISTEMAS DE INFORMACIÓN DE EDUCACIÓN SUPERIOR, TOMANDO COMO ÚNICA ENTRADA EL SISTEMA NACIONAL DE INFORMACIÓN DE EDUCACIÓN SUPERIOR - SNIES</v>
          </cell>
          <cell r="G90" t="str">
            <v>C-2202-0700-45-0-2202043-02</v>
          </cell>
          <cell r="H90" t="str">
            <v>11</v>
          </cell>
          <cell r="I90" t="str">
            <v>CSF</v>
          </cell>
          <cell r="J90" t="str">
            <v>Ok Distribución Pto</v>
          </cell>
          <cell r="K90">
            <v>47008482</v>
          </cell>
          <cell r="L90" t="str">
            <v>Inversión</v>
          </cell>
          <cell r="M90" t="str">
            <v>Fomento</v>
          </cell>
          <cell r="N90" t="str">
            <v>Ampliación de mecanismos de fomento de la Educación Superior Nacional</v>
          </cell>
          <cell r="O90" t="str">
            <v>Fomento ES</v>
          </cell>
          <cell r="P90" t="str">
            <v>VES</v>
          </cell>
          <cell r="Q90" t="str">
            <v>SUBDIRECCIÓN DE DESARROLLO SECTORIAL DE LA EDUCACIÓN SUPERIOR</v>
          </cell>
          <cell r="R90" t="str">
            <v>Contratación Directa</v>
          </cell>
          <cell r="S90" t="str">
            <v>4 CON</v>
          </cell>
          <cell r="T90" t="str">
            <v>ET4</v>
          </cell>
        </row>
        <row r="91">
          <cell r="B91" t="str">
            <v>1099-C-2202-0700-45-0-2202038-02</v>
          </cell>
          <cell r="C91" t="str">
            <v>1099-C-2202-0700-45-0-2202038-02ET4</v>
          </cell>
          <cell r="D91" t="str">
            <v>1099</v>
          </cell>
          <cell r="E91" t="str">
            <v>A</v>
          </cell>
          <cell r="F91" t="str">
            <v>PRESTAR SERVICIOS PROFESIONALES PARA EJERCER COMO PROMOTOR EN EL PROCESO DE REESTRUCTURACIÓN DE PASIVOS DE UNIVERSIDADES PUBLICAS Y ASESORAR PROCESOS RELACIONADOS CON LA SITUACIÓN FISCAL DE LAS UNIVERSIDADES PUBLICAS</v>
          </cell>
          <cell r="G91" t="str">
            <v>C-2202-0700-45-0-2202038-02</v>
          </cell>
          <cell r="H91" t="str">
            <v>11</v>
          </cell>
          <cell r="I91" t="str">
            <v>CSF</v>
          </cell>
          <cell r="J91" t="str">
            <v>Ok Distribución Pto</v>
          </cell>
          <cell r="K91">
            <v>109250000</v>
          </cell>
          <cell r="L91" t="str">
            <v>Inversión</v>
          </cell>
          <cell r="M91" t="str">
            <v>Fomento</v>
          </cell>
          <cell r="N91" t="str">
            <v>Ampliación de mecanismos de fomento de la Educación Superior Nacional</v>
          </cell>
          <cell r="O91" t="str">
            <v>Fomento ES</v>
          </cell>
          <cell r="P91" t="str">
            <v>VES</v>
          </cell>
          <cell r="Q91" t="str">
            <v>SUBDIRECCIÓN DE DESARROLLO SECTORIAL DE LA EDUCACIÓN SUPERIOR</v>
          </cell>
          <cell r="R91" t="str">
            <v>Contratación Directa</v>
          </cell>
          <cell r="S91" t="str">
            <v>4 CON</v>
          </cell>
          <cell r="T91" t="str">
            <v>ET4</v>
          </cell>
        </row>
        <row r="92">
          <cell r="B92" t="str">
            <v>110-C-2299-0700-8-0-2299062-02</v>
          </cell>
          <cell r="C92" t="str">
            <v>110-C-2299-0700-8-0-2299062-02ET4</v>
          </cell>
          <cell r="D92" t="str">
            <v>110</v>
          </cell>
          <cell r="E92" t="str">
            <v>A</v>
          </cell>
          <cell r="F92" t="str">
            <v>ACTUALIZACION DE PLATAFORMA TRACKING AND MANAGEMENT SYSTEM - TMS SOPORTE MANTENIMIENTO SOPORTE STANDBY Y BOLSA DE HORAS PARA DESARROLLO DE REQUERIMIENTOS FUNCIONALES MEJORAS Y CAPACITACION PARA APLICACIONES EN PLATAFORMA TMS</v>
          </cell>
          <cell r="G92" t="str">
            <v>C-2299-0700-8-0-2299062-02</v>
          </cell>
          <cell r="H92" t="str">
            <v>10</v>
          </cell>
          <cell r="I92" t="str">
            <v>CSF</v>
          </cell>
          <cell r="J92" t="str">
            <v>Ok Distribución Pto</v>
          </cell>
          <cell r="K92">
            <v>587356273</v>
          </cell>
          <cell r="L92" t="str">
            <v>Inversión</v>
          </cell>
          <cell r="M92" t="str">
            <v>Tecnología</v>
          </cell>
          <cell r="N92" t="str">
            <v>Fortalecimiento del acceso a información estratégica e institucional del sector educativo  Nacional</v>
          </cell>
          <cell r="O92" t="str">
            <v>Transversales</v>
          </cell>
          <cell r="P92" t="str">
            <v>SGENERAL</v>
          </cell>
          <cell r="Q92" t="str">
            <v>OFICINA DE TECNOLOGÍA Y SISTEMAS DE INFORMACIÓN</v>
          </cell>
          <cell r="R92" t="str">
            <v>Contratación Directa</v>
          </cell>
          <cell r="S92" t="str">
            <v>4 CON</v>
          </cell>
          <cell r="T92" t="str">
            <v>ET4</v>
          </cell>
        </row>
        <row r="93">
          <cell r="B93" t="str">
            <v>1101-C-2201-0700-13-0-2201009-02</v>
          </cell>
          <cell r="C93" t="str">
            <v>1101-C-2201-0700-13-0-2201009-02ET4</v>
          </cell>
          <cell r="D93" t="str">
            <v>1101</v>
          </cell>
          <cell r="E93" t="str">
            <v>A</v>
          </cell>
          <cell r="F93" t="str">
            <v>PRESTAR SERVICIOS PROFESIONALES PARA ARTICULAR DESDE LA PERSPECTIVA PEDAGÓGICA LAS ACCIONES Y PROCESOS QUE SE GESTIONAN CON LAS SECRETARIAS DE EDUCACIÓN DESDE EL COMPONENTE TERRITORIAL.</v>
          </cell>
          <cell r="G93" t="str">
            <v>C-2201-0700-13-0-2201009-02</v>
          </cell>
          <cell r="H93" t="str">
            <v>10</v>
          </cell>
          <cell r="I93" t="str">
            <v>CSF</v>
          </cell>
          <cell r="J93" t="str">
            <v>Ok Distribución Pto</v>
          </cell>
          <cell r="K93">
            <v>59000000</v>
          </cell>
          <cell r="L93" t="str">
            <v>Inversión</v>
          </cell>
          <cell r="M93" t="str">
            <v>Calidad EPBM</v>
          </cell>
          <cell r="N93" t="str">
            <v>Mejoramiento de la calidad educativa preescolar, básica y media. Nacional</v>
          </cell>
          <cell r="O93" t="str">
            <v>Calidad</v>
          </cell>
          <cell r="P93" t="str">
            <v>VEPBM</v>
          </cell>
          <cell r="Q93" t="str">
            <v>PROGRAMA TODOS A APRENDER</v>
          </cell>
          <cell r="R93" t="str">
            <v>Contratación Directa</v>
          </cell>
          <cell r="S93" t="str">
            <v>4 CON</v>
          </cell>
          <cell r="T93" t="str">
            <v>ET4</v>
          </cell>
        </row>
        <row r="94">
          <cell r="B94" t="str">
            <v>1105-C-2299-0700-8-0-2299062-02</v>
          </cell>
          <cell r="C94" t="str">
            <v>1105-C-2299-0700-8-0-2299062-02ET4</v>
          </cell>
          <cell r="D94" t="str">
            <v>1105</v>
          </cell>
          <cell r="E94" t="str">
            <v>A</v>
          </cell>
          <cell r="F94" t="str">
            <v>PRESTACIÓN DE SERVICIOS PROFESIONALES PARA GESTIONAR LAS ACTIVIDADES RELACIONADAS CON LA INFRAESTRUCTURA Y COMUNICACIONES DE LA OFICINA DE TECNOLOGÍA Y SISTEMAS DE INFORMACIÓN</v>
          </cell>
          <cell r="G94" t="str">
            <v>C-2299-0700-8-0-2299062-02</v>
          </cell>
          <cell r="H94" t="str">
            <v>10</v>
          </cell>
          <cell r="I94" t="str">
            <v>CSF</v>
          </cell>
          <cell r="J94" t="str">
            <v>Ok Distribución Pto</v>
          </cell>
          <cell r="K94">
            <v>68744074</v>
          </cell>
          <cell r="L94" t="str">
            <v>Inversión</v>
          </cell>
          <cell r="M94" t="str">
            <v>Tecnología</v>
          </cell>
          <cell r="N94" t="str">
            <v>Fortalecimiento del acceso a información estratégica e institucional del sector educativo  Nacional</v>
          </cell>
          <cell r="O94" t="str">
            <v>Transversales</v>
          </cell>
          <cell r="P94" t="str">
            <v>SGENERAL</v>
          </cell>
          <cell r="Q94" t="str">
            <v>OFICINA DE TECNOLOGÍA Y SISTEMAS DE INFORMACIÓN</v>
          </cell>
          <cell r="R94" t="str">
            <v>Contratación Directa</v>
          </cell>
          <cell r="S94" t="str">
            <v>4 CON</v>
          </cell>
          <cell r="T94" t="str">
            <v>ET4</v>
          </cell>
        </row>
        <row r="95">
          <cell r="B95" t="str">
            <v>1109-A-02-02-02-008</v>
          </cell>
          <cell r="C95" t="str">
            <v>1109-A-02-02-02-008ET4</v>
          </cell>
          <cell r="D95" t="str">
            <v>1109</v>
          </cell>
          <cell r="E95" t="str">
            <v>A</v>
          </cell>
          <cell r="F95" t="str">
            <v>PRESTAR LOS SERVICIOS PROFESIONALES PARA LLEVAR A CABO EL ANÁLISIS, DEFINICIÓN Y SEGUIMIENTO A LAS DIFERENTES FUENTES DE INFORMACIÓN Y BASES DE DATOS EN EL MARCO DEL CONTRATO DE FIDUCIA MERCANTIL NO. 83 DE 1990, QUE PERMITAN LA ARTICULACIÓN DE LOS SISTEMAS DE INFORMACIÓN DEL MINISTERIO DE EDUCACIÓN Y LAS SECRETARÍAS DE EDUCACIÓN.</v>
          </cell>
          <cell r="G95" t="str">
            <v>A-02-02-02-008</v>
          </cell>
          <cell r="H95" t="str">
            <v>16</v>
          </cell>
          <cell r="I95" t="str">
            <v>SSF</v>
          </cell>
          <cell r="J95" t="str">
            <v>Ok Distribución Pto</v>
          </cell>
          <cell r="K95">
            <v>99000000</v>
          </cell>
          <cell r="L95" t="str">
            <v>Funcionamiento</v>
          </cell>
          <cell r="M95" t="str">
            <v>Talento Humano</v>
          </cell>
          <cell r="N95" t="str">
            <v>Gestión</v>
          </cell>
          <cell r="O95" t="str">
            <v>Gestión</v>
          </cell>
          <cell r="P95" t="str">
            <v>SGENERAL</v>
          </cell>
          <cell r="Q95" t="str">
            <v>SECRETARÍA GENERAL</v>
          </cell>
          <cell r="R95" t="str">
            <v>Contratación Directa</v>
          </cell>
          <cell r="S95" t="str">
            <v>4 CON</v>
          </cell>
          <cell r="T95" t="str">
            <v>ET4</v>
          </cell>
        </row>
        <row r="96">
          <cell r="B96" t="str">
            <v>111-C-2299-0700-8-0-2299062-02</v>
          </cell>
          <cell r="C96" t="str">
            <v>111-C-2299-0700-8-0-2299062-02ET4</v>
          </cell>
          <cell r="D96" t="str">
            <v>111</v>
          </cell>
          <cell r="E96" t="str">
            <v>A</v>
          </cell>
          <cell r="F96" t="str">
            <v>ACTUALIZACIÓN DE LA LICENCIA, MANTENIMIENTO, SOPORTE TÉCNICO, CAPACITACIÓN Y ACOMPAÑAMIENTO ESPECIALIZADO DE LA HERRAMIENTA 03 BUSINESS INTELLIGENCE DEL MINISTERIO DE EDUCACIÓN NACIONAL</v>
          </cell>
          <cell r="G96" t="str">
            <v>C-2299-0700-8-0-2299062-02</v>
          </cell>
          <cell r="H96" t="str">
            <v>10</v>
          </cell>
          <cell r="I96" t="str">
            <v>CSF</v>
          </cell>
          <cell r="J96" t="str">
            <v>Ok Distribución Pto</v>
          </cell>
          <cell r="K96">
            <v>77076239</v>
          </cell>
          <cell r="L96" t="str">
            <v>Inversión</v>
          </cell>
          <cell r="M96" t="str">
            <v>Tecnología</v>
          </cell>
          <cell r="N96" t="str">
            <v>Fortalecimiento del acceso a información estratégica e institucional del sector educativo  Nacional</v>
          </cell>
          <cell r="O96" t="str">
            <v>Transversales</v>
          </cell>
          <cell r="P96" t="str">
            <v>SGENERAL</v>
          </cell>
          <cell r="Q96" t="str">
            <v>OFICINA DE TECNOLOGÍA Y SISTEMAS DE INFORMACIÓN</v>
          </cell>
          <cell r="R96" t="str">
            <v>Contratación Directa</v>
          </cell>
          <cell r="S96" t="str">
            <v>4 CON</v>
          </cell>
          <cell r="T96" t="str">
            <v>ET4</v>
          </cell>
        </row>
        <row r="97">
          <cell r="B97" t="str">
            <v>1112-C-2202-0700-45-0-2202046-02</v>
          </cell>
          <cell r="C97" t="str">
            <v>1112-C-2202-0700-45-0-2202046-02ET4</v>
          </cell>
          <cell r="D97" t="str">
            <v>1112</v>
          </cell>
          <cell r="E97" t="str">
            <v>A</v>
          </cell>
          <cell r="F97" t="str">
            <v xml:space="preserve">ELABORACIÓN DE CONCEPTOS TÉCNICOS PARA VIABILIDAD DE PROYECTOS DE INFRAESTRUCTURA (FONDO FINDETER, RECURSOS IES PÚBLICAS, RECURSOS DNP SGR Y OTROS) </v>
          </cell>
          <cell r="G97" t="str">
            <v>C-2202-0700-45-0-2202046-02</v>
          </cell>
          <cell r="H97" t="str">
            <v>11</v>
          </cell>
          <cell r="I97" t="str">
            <v>CSF</v>
          </cell>
          <cell r="J97" t="str">
            <v>Ok Distribución Pto</v>
          </cell>
          <cell r="K97">
            <v>65520000</v>
          </cell>
          <cell r="L97" t="str">
            <v>Inversión</v>
          </cell>
          <cell r="M97" t="str">
            <v>Fomento</v>
          </cell>
          <cell r="N97" t="str">
            <v>Ampliación de mecanismos de fomento de la Educación Superior Nacional</v>
          </cell>
          <cell r="O97" t="str">
            <v>Fomento ES</v>
          </cell>
          <cell r="P97" t="str">
            <v>VES</v>
          </cell>
          <cell r="Q97" t="str">
            <v>SUBDIRECCIÓN DE APOYO A LA GESTIÓN DE LAS INST. DE EDU. SUPERIOR</v>
          </cell>
          <cell r="R97" t="str">
            <v>Contratación Directa</v>
          </cell>
          <cell r="S97" t="str">
            <v>4 CON</v>
          </cell>
          <cell r="T97" t="str">
            <v>ET4</v>
          </cell>
        </row>
        <row r="98">
          <cell r="B98" t="str">
            <v>1114-C-2202-0700-45-0-2202043-02</v>
          </cell>
          <cell r="C98" t="str">
            <v>1114-C-2202-0700-45-0-2202043-02ET4</v>
          </cell>
          <cell r="D98" t="str">
            <v>1114</v>
          </cell>
          <cell r="E98" t="str">
            <v>A</v>
          </cell>
          <cell r="F98" t="str">
            <v>PRESTACIÓN DE SERVICIOS DE ACTUALIZACIÓN DE LICENCIA, SOPORTE BÁSICO, MEJORAS Y SOPORTE ESPECIALIZADO DE LOS MÓDULOS DE LA HERRAMIENTA DE CARGUE HECAA DEL SISTEMA NACIONAL DE INFORMACIÓN DE EDUCACIÓN SUPERIOR ¿ SNIES IMPLEMENTADOS EN EL MEN</v>
          </cell>
          <cell r="G98" t="str">
            <v>C-2202-0700-45-0-2202043-02</v>
          </cell>
          <cell r="H98" t="str">
            <v>11</v>
          </cell>
          <cell r="I98" t="str">
            <v>CSF</v>
          </cell>
          <cell r="J98" t="str">
            <v>Ok Distribución Pto</v>
          </cell>
          <cell r="K98">
            <v>663553520</v>
          </cell>
          <cell r="L98" t="str">
            <v>Inversión</v>
          </cell>
          <cell r="M98" t="str">
            <v>Fomento</v>
          </cell>
          <cell r="N98" t="str">
            <v>Ampliación de mecanismos de fomento de la Educación Superior Nacional</v>
          </cell>
          <cell r="O98" t="str">
            <v>Fomento ES</v>
          </cell>
          <cell r="P98" t="str">
            <v>VES</v>
          </cell>
          <cell r="Q98" t="str">
            <v>SUBDIRECCIÓN DE DESARROLLO SECTORIAL DE LA EDUCACIÓN SUPERIOR</v>
          </cell>
          <cell r="R98" t="str">
            <v>Contratación Directa</v>
          </cell>
          <cell r="S98" t="str">
            <v>4 CON</v>
          </cell>
          <cell r="T98" t="str">
            <v>ET4</v>
          </cell>
        </row>
        <row r="99">
          <cell r="B99" t="str">
            <v>1116-C-2299-0700-8-0-2299060-02</v>
          </cell>
          <cell r="C99" t="str">
            <v>1116-C-2299-0700-8-0-2299060-02ET4</v>
          </cell>
          <cell r="D99" t="str">
            <v>1116</v>
          </cell>
          <cell r="E99" t="str">
            <v>A</v>
          </cell>
          <cell r="F99" t="str">
            <v xml:space="preserve">PRESTACIÓN DE SERVICIOS PARA DESARROLLAR ACTIVIDADES DE FORTALECIMIENTO Y DESARROLLO DE COMPETENCIAS DE LOS SERVIDORES Y PARA EJECUTAR ACCIONES CONTENIDAS EN LOS PLANES DE BIENESTAR SOCIAL, Y DE SEGURIDAD Y SALUD EN EL TRABAJO DEL MINISTERIO DE EDUCACIÓN NACIONAL._x000D_
</v>
          </cell>
          <cell r="G99" t="str">
            <v>C-2299-0700-8-0-2299060-02</v>
          </cell>
          <cell r="H99" t="str">
            <v>10</v>
          </cell>
          <cell r="I99" t="str">
            <v>CSF</v>
          </cell>
          <cell r="J99" t="str">
            <v>Ok Distribución Pto</v>
          </cell>
          <cell r="K99">
            <v>650653397</v>
          </cell>
          <cell r="L99" t="str">
            <v>Inversión</v>
          </cell>
          <cell r="M99" t="str">
            <v>Desarrollo, Unidad, T Humano</v>
          </cell>
          <cell r="N99" t="str">
            <v>Fortalecimiento del acceso a información estratégica e institucional del sector educativo  Nacional</v>
          </cell>
          <cell r="O99" t="str">
            <v>Transversales</v>
          </cell>
          <cell r="P99" t="str">
            <v>SGENERAL</v>
          </cell>
          <cell r="Q99" t="str">
            <v>SUBDIRECCIÓN DE TALENTO HUMANO</v>
          </cell>
          <cell r="R99" t="str">
            <v>Contratación Directa</v>
          </cell>
          <cell r="S99" t="str">
            <v>4 CON</v>
          </cell>
          <cell r="T99" t="str">
            <v>ET4</v>
          </cell>
        </row>
        <row r="100">
          <cell r="B100" t="str">
            <v>1116-C-2299-0700-8-0-2299060-02</v>
          </cell>
          <cell r="C100" t="str">
            <v>1116-C-2299-0700-8-0-2299060-02ET4</v>
          </cell>
          <cell r="D100" t="str">
            <v>1116</v>
          </cell>
          <cell r="E100" t="str">
            <v>A</v>
          </cell>
          <cell r="F100" t="str">
            <v xml:space="preserve">PRESTACIÓN DE SERVICIOS PARA DESARROLLAR ACTIVIDADES DE FORTALECIMIENTO Y DESARROLLO DE COMPETENCIAS DE LOS SERVIDORES Y PARA EJECUTAR ACCIONES CONTENIDAS EN LOS PLANES DE BIENESTAR SOCIAL, Y DE SEGURIDAD Y SALUD EN EL TRABAJO DEL MINISTERIO DE EDUCACIÓN NACIONAL._x000D_
</v>
          </cell>
          <cell r="G100" t="str">
            <v>C-2299-0700-8-0-2299060-02</v>
          </cell>
          <cell r="H100" t="str">
            <v>10</v>
          </cell>
          <cell r="I100" t="str">
            <v>CSF</v>
          </cell>
          <cell r="J100" t="str">
            <v>Ok Distribución Pto</v>
          </cell>
          <cell r="K100">
            <v>512752745</v>
          </cell>
          <cell r="L100" t="str">
            <v>Inversión</v>
          </cell>
          <cell r="M100" t="str">
            <v>Desarrollo, Unidad, T Humano</v>
          </cell>
          <cell r="N100" t="str">
            <v>Fortalecimiento del acceso a información estratégica e institucional del sector educativo  Nacional</v>
          </cell>
          <cell r="O100" t="str">
            <v>Transversales</v>
          </cell>
          <cell r="P100" t="str">
            <v>SGENERAL</v>
          </cell>
          <cell r="Q100" t="str">
            <v>SUBDIRECCIÓN DE TALENTO HUMANO</v>
          </cell>
          <cell r="R100" t="str">
            <v>Contratación Directa</v>
          </cell>
          <cell r="S100" t="str">
            <v>4 CON</v>
          </cell>
          <cell r="T100" t="str">
            <v>ET4</v>
          </cell>
        </row>
        <row r="101">
          <cell r="B101" t="str">
            <v>1116-A-02-02-02-009</v>
          </cell>
          <cell r="C101" t="str">
            <v>1116-A-02-02-02-009ET4</v>
          </cell>
          <cell r="D101" t="str">
            <v>1116</v>
          </cell>
          <cell r="E101" t="str">
            <v>A</v>
          </cell>
          <cell r="F101" t="str">
            <v xml:space="preserve">PRESTACIÓN DE SERVICIOS PARA DESARROLLAR ACTIVIDADES DE FORTALECIMIENTO Y DESARROLLO DE COMPETENCIAS DE LOS SERVIDORES Y PARA EJECUTAR ACCIONES CONTENIDAS EN LOS PLANES DE BIENESTAR SOCIAL, Y DE SEGURIDAD Y SALUD EN EL TRABAJO DEL MINISTERIO DE EDUCACIÓN NACIONAL._x000D_
</v>
          </cell>
          <cell r="G101" t="str">
            <v>A-02-02-02-009</v>
          </cell>
          <cell r="H101" t="str">
            <v>16</v>
          </cell>
          <cell r="I101" t="str">
            <v>SSF</v>
          </cell>
          <cell r="J101" t="str">
            <v>Ok Distribución Pto</v>
          </cell>
          <cell r="K101">
            <v>740507102</v>
          </cell>
          <cell r="L101" t="str">
            <v>Funcionamiento</v>
          </cell>
          <cell r="M101" t="str">
            <v>Talento Humano</v>
          </cell>
          <cell r="N101" t="str">
            <v>Gestión</v>
          </cell>
          <cell r="O101" t="str">
            <v>Gestión</v>
          </cell>
          <cell r="P101" t="str">
            <v>SGENERAL</v>
          </cell>
          <cell r="Q101" t="str">
            <v>SUBDIRECCIÓN DE TALENTO HUMANO</v>
          </cell>
          <cell r="R101" t="str">
            <v>Contratación Directa</v>
          </cell>
          <cell r="S101" t="str">
            <v>4 CON</v>
          </cell>
          <cell r="T101" t="str">
            <v>ET4</v>
          </cell>
        </row>
        <row r="102">
          <cell r="B102" t="str">
            <v>1117-C-2202-0700-45-0-2202009-02</v>
          </cell>
          <cell r="C102" t="str">
            <v>1117-C-2202-0700-45-0-2202009-02ET4</v>
          </cell>
          <cell r="D102" t="str">
            <v>1117</v>
          </cell>
          <cell r="E102" t="str">
            <v>A</v>
          </cell>
          <cell r="F102" t="str">
            <v>AUNAR ESFUERZOS TÉCNICOS, ADMINISTRATIVOS Y FINANCIEROS ENTRE LA COMISIÓN FULBRIGHT COLOMBIA, EL ICETEX Y EL MEN, PARA FORTALECER EL RECURSO HUMANO ALTAMENTE CALIFICADO DE LOS DOCENTES DE EDUCACIÓN SUPERIOR Y FORTALECER LA ENSEÑANAZA DEL INGLES EN LAS IES.</v>
          </cell>
          <cell r="G102" t="str">
            <v>C-2202-0700-45-0-2202009-02</v>
          </cell>
          <cell r="H102" t="str">
            <v>11</v>
          </cell>
          <cell r="I102" t="str">
            <v>CSF</v>
          </cell>
          <cell r="J102" t="str">
            <v>Ok Distribución Pto</v>
          </cell>
          <cell r="K102">
            <v>466252500</v>
          </cell>
          <cell r="L102" t="str">
            <v>Inversión</v>
          </cell>
          <cell r="M102" t="str">
            <v>Fomento</v>
          </cell>
          <cell r="N102" t="str">
            <v>Ampliación de mecanismos de fomento de la Educación Superior Nacional</v>
          </cell>
          <cell r="O102" t="str">
            <v>Fomento ES</v>
          </cell>
          <cell r="P102" t="str">
            <v>VES</v>
          </cell>
          <cell r="Q102" t="str">
            <v>SUBDIRECCIÓN DE APOYO A LA GESTIÓN DE LAS INST. DE EDU. SUPERIOR</v>
          </cell>
          <cell r="R102" t="str">
            <v>Contratación Directa</v>
          </cell>
          <cell r="S102" t="str">
            <v>4 CON</v>
          </cell>
          <cell r="T102" t="str">
            <v>ET4</v>
          </cell>
        </row>
        <row r="103">
          <cell r="B103" t="str">
            <v>1123-A-02-02-02-008</v>
          </cell>
          <cell r="C103" t="str">
            <v>1123-A-02-02-02-008ET4</v>
          </cell>
          <cell r="D103" t="str">
            <v>1123</v>
          </cell>
          <cell r="E103" t="str">
            <v>A</v>
          </cell>
          <cell r="F103" t="str">
            <v>REALIZAR LA INTERVENTORÍA INTEGRAL: TÉCNICA, FINANCIERA, ADMINISTRATIVA Y JURÍDICA DE LOS CONTRATOS PARA LA OPERACIÓN GLOBAL DE LOS SERVICIOS TIC DEL MINISTERIO</v>
          </cell>
          <cell r="G103" t="str">
            <v>A-02-02-02-008</v>
          </cell>
          <cell r="H103" t="str">
            <v>16</v>
          </cell>
          <cell r="I103" t="str">
            <v>SSF</v>
          </cell>
          <cell r="J103" t="str">
            <v>Ok Distribución Pto</v>
          </cell>
          <cell r="K103">
            <v>677609800</v>
          </cell>
          <cell r="L103" t="str">
            <v>Funcionamiento</v>
          </cell>
          <cell r="M103" t="str">
            <v>Talento Humano</v>
          </cell>
          <cell r="N103" t="str">
            <v>Gestión</v>
          </cell>
          <cell r="O103" t="str">
            <v>Gestión</v>
          </cell>
          <cell r="P103" t="str">
            <v>SGENERAL</v>
          </cell>
          <cell r="Q103" t="str">
            <v>OFICINA DE TECNOLOGÍA Y SISTEMAS DE INFORMACIÓN</v>
          </cell>
          <cell r="R103" t="str">
            <v>Concurso de Méritos</v>
          </cell>
          <cell r="S103" t="str">
            <v>4 CON</v>
          </cell>
          <cell r="T103" t="str">
            <v>ET4</v>
          </cell>
        </row>
        <row r="104">
          <cell r="B104" t="str">
            <v>1123-A-02-02</v>
          </cell>
          <cell r="C104" t="str">
            <v>1123-A-02-02ET4</v>
          </cell>
          <cell r="D104" t="str">
            <v>1123</v>
          </cell>
          <cell r="E104" t="str">
            <v>A</v>
          </cell>
          <cell r="F104" t="str">
            <v>REALIZAR LA INTERVENTORÍA INTEGRAL: TÉCNICA, FINANCIERA, ADMINISTRATIVA Y JURÍDICA DE LOS CONTRATOS PARA LA OPERACIÓN GLOBAL DE LOS SERVICIOS TIC DEL MINISTERIO</v>
          </cell>
          <cell r="G104" t="str">
            <v>A-02-02</v>
          </cell>
          <cell r="H104" t="str">
            <v>16</v>
          </cell>
          <cell r="I104" t="str">
            <v>SSF</v>
          </cell>
          <cell r="J104" t="str">
            <v>Ok Distribución Pto</v>
          </cell>
          <cell r="K104">
            <v>697907035</v>
          </cell>
          <cell r="L104" t="str">
            <v>Funcionamiento</v>
          </cell>
          <cell r="M104" t="str">
            <v>Tecnología</v>
          </cell>
          <cell r="N104" t="str">
            <v>Fortalecimiento del acceso a información estratégica e institucional del sector educativo  Nacional</v>
          </cell>
          <cell r="O104" t="str">
            <v>Transversales</v>
          </cell>
          <cell r="P104" t="str">
            <v>SGENERAL</v>
          </cell>
          <cell r="Q104" t="str">
            <v>OFICINA DE TECNOLOGÍA Y SISTEMAS DE INFORMACIÓN</v>
          </cell>
          <cell r="R104" t="str">
            <v>Concurso de Méritos</v>
          </cell>
          <cell r="S104" t="str">
            <v>4 CON</v>
          </cell>
          <cell r="T104" t="str">
            <v>ET4</v>
          </cell>
        </row>
        <row r="105">
          <cell r="B105" t="str">
            <v>1125-C-2202-0700-32-0-2202014-02</v>
          </cell>
          <cell r="C105" t="str">
            <v>1125-C-2202-0700-32-0-2202014-02ET4</v>
          </cell>
          <cell r="D105" t="str">
            <v>1125</v>
          </cell>
          <cell r="E105" t="str">
            <v>A</v>
          </cell>
          <cell r="F105" t="str">
            <v xml:space="preserve">PRESTACIÓN DEL SERVICIO DE TRANSPORTE AÉREO NACIONAL E INTERNACIONAL EN RUTAS PROPIAS O DE OTROS OPERADORES PARA EL DESPLAZAMIENTO DE LOS COLABORADORES DEL MEN EN CUMPLIMIENTO DE SUS FUNCIONES. </v>
          </cell>
          <cell r="G105" t="str">
            <v>C-2202-0700-32-0-2202014-02</v>
          </cell>
          <cell r="H105" t="str">
            <v>10</v>
          </cell>
          <cell r="I105" t="str">
            <v>CSF</v>
          </cell>
          <cell r="J105" t="str">
            <v>Ok Distribución Pto</v>
          </cell>
          <cell r="K105">
            <v>15000000</v>
          </cell>
          <cell r="L105" t="str">
            <v>Inversión</v>
          </cell>
          <cell r="M105" t="str">
            <v>Calidad ES</v>
          </cell>
          <cell r="N105" t="str">
            <v>Incremento de la calidad en la prestación del servicio público de educación superior en Colombia. Nacional</v>
          </cell>
          <cell r="O105" t="str">
            <v>Calidad ES</v>
          </cell>
          <cell r="P105" t="str">
            <v>VES</v>
          </cell>
          <cell r="Q105" t="str">
            <v>SUBDIRECCIÓN DE GESTIÓN ADMINISTRATIVA Y OPERACIONES</v>
          </cell>
          <cell r="R105" t="str">
            <v>Acuerdo Marco</v>
          </cell>
          <cell r="S105" t="str">
            <v>4 CON</v>
          </cell>
          <cell r="T105" t="str">
            <v>ET4</v>
          </cell>
        </row>
        <row r="106">
          <cell r="B106" t="str">
            <v>1125-C-2201-0700-9-0-2201002-02</v>
          </cell>
          <cell r="C106" t="str">
            <v>1125-C-2201-0700-9-0-2201002-02ET4</v>
          </cell>
          <cell r="D106" t="str">
            <v>1125</v>
          </cell>
          <cell r="E106" t="str">
            <v>A</v>
          </cell>
          <cell r="F106" t="str">
            <v xml:space="preserve">PRESTACIÓN DEL SERVICIO DE TRANSPORTE AÉREO NACIONAL E INTERNACIONAL EN RUTAS PROPIAS O DE OTROS OPERADORES PARA EL DESPLAZAMIENTO DE LOS COLABORADORES DEL MEN EN CUMPLIMIENTO DE SUS FUNCIONES. </v>
          </cell>
          <cell r="G106" t="str">
            <v>C-2201-0700-9-0-2201002-02</v>
          </cell>
          <cell r="H106" t="str">
            <v>10</v>
          </cell>
          <cell r="I106" t="str">
            <v>CSF</v>
          </cell>
          <cell r="J106" t="str">
            <v>Ok Distribución Pto</v>
          </cell>
          <cell r="K106">
            <v>9523800</v>
          </cell>
          <cell r="L106" t="str">
            <v>Inversión</v>
          </cell>
          <cell r="M106" t="str">
            <v>Cobertura</v>
          </cell>
          <cell r="N106" t="str">
            <v>Implementación del Programa de Alimentación Escolar en Colombia, Nacional</v>
          </cell>
          <cell r="O106" t="str">
            <v>PAE</v>
          </cell>
          <cell r="P106" t="str">
            <v>VEPBM</v>
          </cell>
          <cell r="Q106" t="str">
            <v>SUBDIRECCIÓN DE GESTIÓN ADMINISTRATIVA Y OPERACIONES</v>
          </cell>
          <cell r="R106" t="str">
            <v>Acuerdo Marco</v>
          </cell>
          <cell r="S106" t="str">
            <v>4 CON</v>
          </cell>
          <cell r="T106" t="str">
            <v>ET4</v>
          </cell>
        </row>
        <row r="107">
          <cell r="B107" t="str">
            <v>1125-C-2201-0700-9-0-2201002-02</v>
          </cell>
          <cell r="C107" t="str">
            <v>1125-C-2201-0700-9-0-2201002-02ET4</v>
          </cell>
          <cell r="D107" t="str">
            <v>1125</v>
          </cell>
          <cell r="E107" t="str">
            <v>A</v>
          </cell>
          <cell r="F107" t="str">
            <v xml:space="preserve">PRESTACIÓN DEL SERVICIO DE TRANSPORTE AÉREO NACIONAL E INTERNACIONAL EN RUTAS PROPIAS O DE OTROS OPERADORES PARA EL DESPLAZAMIENTO DE LOS COLABORADORES DEL MEN EN CUMPLIMIENTO DE SUS FUNCIONES. </v>
          </cell>
          <cell r="G107" t="str">
            <v>C-2201-0700-9-0-2201002-02</v>
          </cell>
          <cell r="H107" t="str">
            <v>10</v>
          </cell>
          <cell r="I107" t="str">
            <v>CSF</v>
          </cell>
          <cell r="J107" t="str">
            <v>Ok Distribución Pto</v>
          </cell>
          <cell r="K107">
            <v>6000000</v>
          </cell>
          <cell r="L107" t="str">
            <v>Inversión</v>
          </cell>
          <cell r="M107" t="str">
            <v>Cobertura</v>
          </cell>
          <cell r="N107" t="str">
            <v>Implementación del Programa de Alimentación Escolar en Colombia, Nacional</v>
          </cell>
          <cell r="O107" t="str">
            <v>PAE</v>
          </cell>
          <cell r="P107" t="str">
            <v>VEPBM</v>
          </cell>
          <cell r="Q107" t="str">
            <v>SUBDIRECCIÓN DE GESTIÓN ADMINISTRATIVA Y OPERACIONES</v>
          </cell>
          <cell r="R107" t="str">
            <v>Acuerdo Marco</v>
          </cell>
          <cell r="S107" t="str">
            <v>4 CON</v>
          </cell>
          <cell r="T107" t="str">
            <v>ET4</v>
          </cell>
        </row>
        <row r="108">
          <cell r="B108" t="str">
            <v>1125-C-2201-0700-9-0-2201002-02</v>
          </cell>
          <cell r="C108" t="str">
            <v>1125-C-2201-0700-9-0-2201002-02ET4</v>
          </cell>
          <cell r="D108" t="str">
            <v>1125</v>
          </cell>
          <cell r="E108" t="str">
            <v>A</v>
          </cell>
          <cell r="F108" t="str">
            <v xml:space="preserve">PRESTACIÓN DEL SERVICIO DE TRANSPORTE AÉREO NACIONAL E INTERNACIONAL EN RUTAS PROPIAS O DE OTROS OPERADORES PARA EL DESPLAZAMIENTO DE LOS COLABORADORES DEL MEN EN CUMPLIMIENTO DE SUS FUNCIONES. </v>
          </cell>
          <cell r="G108" t="str">
            <v>C-2201-0700-9-0-2201002-02</v>
          </cell>
          <cell r="H108" t="str">
            <v>10</v>
          </cell>
          <cell r="I108" t="str">
            <v>CSF</v>
          </cell>
          <cell r="J108" t="str">
            <v>Ok Distribución Pto</v>
          </cell>
          <cell r="K108">
            <v>3500000</v>
          </cell>
          <cell r="L108" t="str">
            <v>Inversión</v>
          </cell>
          <cell r="M108" t="str">
            <v>Cobertura</v>
          </cell>
          <cell r="N108" t="str">
            <v>Implementación del Programa de Alimentación Escolar en Colombia, Nacional</v>
          </cell>
          <cell r="O108" t="str">
            <v>PAE</v>
          </cell>
          <cell r="P108" t="str">
            <v>VEPBM</v>
          </cell>
          <cell r="Q108" t="str">
            <v>SUBDIRECCIÓN DE GESTIÓN ADMINISTRATIVA Y OPERACIONES</v>
          </cell>
          <cell r="R108" t="str">
            <v>Acuerdo Marco</v>
          </cell>
          <cell r="S108" t="str">
            <v>4 CON</v>
          </cell>
          <cell r="T108" t="str">
            <v>ET4</v>
          </cell>
        </row>
        <row r="109">
          <cell r="B109" t="str">
            <v>1125-C-2201-0700-9-0-2201002-02</v>
          </cell>
          <cell r="C109" t="str">
            <v>1125-C-2201-0700-9-0-2201002-02ET4</v>
          </cell>
          <cell r="D109" t="str">
            <v>1125</v>
          </cell>
          <cell r="E109" t="str">
            <v>A</v>
          </cell>
          <cell r="F109" t="str">
            <v xml:space="preserve">PRESTACIÓN DEL SERVICIO DE TRANSPORTE AÉREO NACIONAL E INTERNACIONAL EN RUTAS PROPIAS O DE OTROS OPERADORES PARA EL DESPLAZAMIENTO DE LOS COLABORADORES DEL MEN EN CUMPLIMIENTO DE SUS FUNCIONES. </v>
          </cell>
          <cell r="G109" t="str">
            <v>C-2201-0700-9-0-2201002-02</v>
          </cell>
          <cell r="H109" t="str">
            <v>10</v>
          </cell>
          <cell r="I109" t="str">
            <v>CSF</v>
          </cell>
          <cell r="J109" t="str">
            <v>Ok Distribución Pto</v>
          </cell>
          <cell r="K109">
            <v>200000000</v>
          </cell>
          <cell r="L109" t="str">
            <v>Inversión</v>
          </cell>
          <cell r="M109" t="str">
            <v>Cobertura</v>
          </cell>
          <cell r="N109" t="str">
            <v>Implementación del Programa de Alimentación Escolar en Colombia, Nacional</v>
          </cell>
          <cell r="O109" t="str">
            <v>PAE</v>
          </cell>
          <cell r="P109" t="str">
            <v>VEPBM</v>
          </cell>
          <cell r="Q109" t="str">
            <v>SUBDIRECCIÓN DE GESTIÓN ADMINISTRATIVA Y OPERACIONES</v>
          </cell>
          <cell r="R109" t="str">
            <v>Acuerdo Marco</v>
          </cell>
          <cell r="S109" t="str">
            <v>4 CON</v>
          </cell>
          <cell r="T109" t="str">
            <v>ET4</v>
          </cell>
        </row>
        <row r="110">
          <cell r="B110" t="str">
            <v>1125-C-2201-0700-8-0-2201046-02</v>
          </cell>
          <cell r="C110" t="str">
            <v>1125-C-2201-0700-8-0-2201046-02ET4</v>
          </cell>
          <cell r="D110" t="str">
            <v>1125</v>
          </cell>
          <cell r="E110" t="str">
            <v>A</v>
          </cell>
          <cell r="F110" t="str">
            <v xml:space="preserve">PRESTACIÓN DEL SERVICIO DE TRANSPORTE AÉREO NACIONAL E INTERNACIONAL EN RUTAS PROPIAS O DE OTROS OPERADORES PARA EL DESPLAZAMIENTO DE LOS COLABORADORES DEL MEN EN CUMPLIMIENTO DE SUS FUNCIONES. </v>
          </cell>
          <cell r="G110" t="str">
            <v>C-2201-0700-8-0-2201046-02</v>
          </cell>
          <cell r="H110" t="str">
            <v>10</v>
          </cell>
          <cell r="I110" t="str">
            <v>CSF</v>
          </cell>
          <cell r="J110" t="str">
            <v>Ok Distribución Pto</v>
          </cell>
          <cell r="K110">
            <v>35000000</v>
          </cell>
          <cell r="L110" t="str">
            <v>Inversión</v>
          </cell>
          <cell r="M110" t="str">
            <v>Innovación</v>
          </cell>
          <cell r="N110" t="str">
            <v>Implementación del Plan Nacional de innovación TIC para la educación urbana y rural Nacional</v>
          </cell>
          <cell r="O110" t="str">
            <v>Innovación EPBM</v>
          </cell>
          <cell r="P110" t="str">
            <v>VEPBM</v>
          </cell>
          <cell r="Q110" t="str">
            <v>SUBDIRECCIÓN DE GESTIÓN ADMINISTRATIVA Y OPERACIONES</v>
          </cell>
          <cell r="R110" t="str">
            <v>Acuerdo Marco</v>
          </cell>
          <cell r="S110" t="str">
            <v>4 CON</v>
          </cell>
          <cell r="T110" t="str">
            <v>ET4</v>
          </cell>
        </row>
        <row r="111">
          <cell r="B111" t="str">
            <v>1125-C-2201-0700-8-0-2201036-02</v>
          </cell>
          <cell r="C111" t="str">
            <v>1125-C-2201-0700-8-0-2201036-02ET4</v>
          </cell>
          <cell r="D111" t="str">
            <v>1125</v>
          </cell>
          <cell r="E111" t="str">
            <v>A</v>
          </cell>
          <cell r="F111" t="str">
            <v xml:space="preserve">PRESTACIÓN DEL SERVICIO DE TRANSPORTE AÉREO NACIONAL E INTERNACIONAL EN RUTAS PROPIAS O DE OTROS OPERADORES PARA EL DESPLAZAMIENTO DE LOS COLABORADORES DEL MEN EN CUMPLIMIENTO DE SUS FUNCIONES. </v>
          </cell>
          <cell r="G111" t="str">
            <v>C-2201-0700-8-0-2201036-02</v>
          </cell>
          <cell r="H111" t="str">
            <v>10</v>
          </cell>
          <cell r="I111" t="str">
            <v>CSF</v>
          </cell>
          <cell r="J111" t="str">
            <v>Ok Distribución Pto</v>
          </cell>
          <cell r="K111">
            <v>19000000</v>
          </cell>
          <cell r="L111" t="str">
            <v>Inversión</v>
          </cell>
          <cell r="M111" t="str">
            <v>Innovación</v>
          </cell>
          <cell r="N111" t="str">
            <v>Implementación del Plan Nacional de innovación TIC para la educación urbana y rural Nacional</v>
          </cell>
          <cell r="O111" t="str">
            <v>Innovación EPBM</v>
          </cell>
          <cell r="P111" t="str">
            <v>VEPBM</v>
          </cell>
          <cell r="Q111" t="str">
            <v>SUBDIRECCIÓN DE GESTIÓN ADMINISTRATIVA Y OPERACIONES</v>
          </cell>
          <cell r="R111" t="str">
            <v>Acuerdo Marco</v>
          </cell>
          <cell r="S111" t="str">
            <v>4 CON</v>
          </cell>
          <cell r="T111" t="str">
            <v>ET4</v>
          </cell>
        </row>
        <row r="112">
          <cell r="B112" t="str">
            <v>1125-C-2201-0700-16-0-2201052-02</v>
          </cell>
          <cell r="C112" t="str">
            <v>1125-C-2201-0700-16-0-2201052-02ET4</v>
          </cell>
          <cell r="D112" t="str">
            <v>1125</v>
          </cell>
          <cell r="E112" t="str">
            <v>A</v>
          </cell>
          <cell r="F112" t="str">
            <v xml:space="preserve">PRESTACIÓN DEL SERVICIO DE TRANSPORTE AÉREO NACIONAL E INTERNACIONAL EN RUTAS PROPIAS O DE OTROS OPERADORES PARA EL DESPLAZAMIENTO DE LOS COLABORADORES DEL MEN EN CUMPLIMIENTO DE SUS FUNCIONES. </v>
          </cell>
          <cell r="G112" t="str">
            <v>C-2201-0700-16-0-2201052-02</v>
          </cell>
          <cell r="H112" t="str">
            <v>16</v>
          </cell>
          <cell r="I112" t="str">
            <v>SSF</v>
          </cell>
          <cell r="J112" t="str">
            <v>Ok Distribución Pto</v>
          </cell>
          <cell r="K112">
            <v>5500000</v>
          </cell>
          <cell r="L112" t="str">
            <v>Inversión</v>
          </cell>
          <cell r="M112" t="str">
            <v>Cobertura</v>
          </cell>
          <cell r="N112" t="str">
            <v>Construcción, mejoramiento y dotación de espacios de aprendizaje para prestación del servicio educativo e implementación de estrategias de calidad y cobertura Nacional</v>
          </cell>
          <cell r="O112" t="str">
            <v>Infraestructura</v>
          </cell>
          <cell r="P112" t="str">
            <v>VEPBM</v>
          </cell>
          <cell r="Q112" t="str">
            <v>SUBDIRECCIÓN DE GESTIÓN ADMINISTRATIVA Y OPERACIONES</v>
          </cell>
          <cell r="R112" t="str">
            <v>Acuerdo Marco</v>
          </cell>
          <cell r="S112" t="str">
            <v>4 CON</v>
          </cell>
          <cell r="T112" t="str">
            <v>ET4</v>
          </cell>
        </row>
        <row r="113">
          <cell r="B113" t="str">
            <v>1125-C-2201-0700-16-0-2201052-02</v>
          </cell>
          <cell r="C113" t="str">
            <v>1125-C-2201-0700-16-0-2201052-02ET4</v>
          </cell>
          <cell r="D113" t="str">
            <v>1125</v>
          </cell>
          <cell r="E113" t="str">
            <v>A</v>
          </cell>
          <cell r="F113" t="str">
            <v xml:space="preserve">PRESTACIÓN DEL SERVICIO DE TRANSPORTE AÉREO NACIONAL E INTERNACIONAL EN RUTAS PROPIAS O DE OTROS OPERADORES PARA EL DESPLAZAMIENTO DE LOS COLABORADORES DEL MEN EN CUMPLIMIENTO DE SUS FUNCIONES. </v>
          </cell>
          <cell r="G113" t="str">
            <v>C-2201-0700-16-0-2201052-02</v>
          </cell>
          <cell r="H113" t="str">
            <v>16</v>
          </cell>
          <cell r="I113" t="str">
            <v>SSF</v>
          </cell>
          <cell r="J113" t="str">
            <v>Ok Distribución Pto</v>
          </cell>
          <cell r="K113">
            <v>7000000</v>
          </cell>
          <cell r="L113" t="str">
            <v>Inversión</v>
          </cell>
          <cell r="M113" t="str">
            <v>Cobertura</v>
          </cell>
          <cell r="N113" t="str">
            <v>Construcción, mejoramiento y dotación de espacios de aprendizaje para prestación del servicio educativo e implementación de estrategias de calidad y cobertura Nacional</v>
          </cell>
          <cell r="O113" t="str">
            <v>Infraestructura</v>
          </cell>
          <cell r="P113" t="str">
            <v>VEPBM</v>
          </cell>
          <cell r="Q113" t="str">
            <v>SUBDIRECCIÓN DE GESTIÓN ADMINISTRATIVA Y OPERACIONES</v>
          </cell>
          <cell r="R113" t="str">
            <v>Acuerdo Marco</v>
          </cell>
          <cell r="S113" t="str">
            <v>4 CON</v>
          </cell>
          <cell r="T113" t="str">
            <v>ET4</v>
          </cell>
        </row>
        <row r="114">
          <cell r="B114" t="str">
            <v>1125-C-2201-0700-16-0-2201052-02</v>
          </cell>
          <cell r="C114" t="str">
            <v>1125-C-2201-0700-16-0-2201052-02ET4</v>
          </cell>
          <cell r="D114" t="str">
            <v>1125</v>
          </cell>
          <cell r="E114" t="str">
            <v>A</v>
          </cell>
          <cell r="F114" t="str">
            <v xml:space="preserve">PRESTACIÓN DEL SERVICIO DE TRANSPORTE AÉREO NACIONAL E INTERNACIONAL EN RUTAS PROPIAS O DE OTROS OPERADORES PARA EL DESPLAZAMIENTO DE LOS COLABORADORES DEL MEN EN CUMPLIMIENTO DE SUS FUNCIONES. </v>
          </cell>
          <cell r="G114" t="str">
            <v>C-2201-0700-16-0-2201052-02</v>
          </cell>
          <cell r="H114" t="str">
            <v>16</v>
          </cell>
          <cell r="I114" t="str">
            <v>SSF</v>
          </cell>
          <cell r="J114" t="str">
            <v>Ok Distribución Pto</v>
          </cell>
          <cell r="K114">
            <v>130708818</v>
          </cell>
          <cell r="L114" t="str">
            <v>Inversión</v>
          </cell>
          <cell r="M114" t="str">
            <v>Cobertura</v>
          </cell>
          <cell r="N114" t="str">
            <v>Construcción, mejoramiento y dotación de espacios de aprendizaje para prestación del servicio educativo e implementación de estrategias de calidad y cobertura Nacional</v>
          </cell>
          <cell r="O114" t="str">
            <v>Infraestructura</v>
          </cell>
          <cell r="P114" t="str">
            <v>VEPBM</v>
          </cell>
          <cell r="Q114" t="str">
            <v>SUBDIRECCIÓN DE GESTIÓN ADMINISTRATIVA Y OPERACIONES</v>
          </cell>
          <cell r="R114" t="str">
            <v>Acuerdo Marco</v>
          </cell>
          <cell r="S114" t="str">
            <v>4 CON</v>
          </cell>
          <cell r="T114" t="str">
            <v>ET4</v>
          </cell>
        </row>
        <row r="115">
          <cell r="B115" t="str">
            <v>1125-C-2201-0700-13-0-2201006-02</v>
          </cell>
          <cell r="C115" t="str">
            <v>1125-C-2201-0700-13-0-2201006-02ET4</v>
          </cell>
          <cell r="D115" t="str">
            <v>1125</v>
          </cell>
          <cell r="E115" t="str">
            <v>A</v>
          </cell>
          <cell r="F115" t="str">
            <v xml:space="preserve">PRESTACIÓN DEL SERVICIO DE TRANSPORTE AÉREO NACIONAL E INTERNACIONAL EN RUTAS PROPIAS O DE OTROS OPERADORES PARA EL DESPLAZAMIENTO DE LOS COLABORADORES DEL MEN EN CUMPLIMIENTO DE SUS FUNCIONES. </v>
          </cell>
          <cell r="G115" t="str">
            <v>C-2201-0700-13-0-2201006-02</v>
          </cell>
          <cell r="H115" t="str">
            <v>10</v>
          </cell>
          <cell r="I115" t="str">
            <v>CSF</v>
          </cell>
          <cell r="J115" t="str">
            <v>Ok Distribución Pto</v>
          </cell>
          <cell r="K115">
            <v>455764172</v>
          </cell>
          <cell r="L115" t="str">
            <v>Inversión</v>
          </cell>
          <cell r="M115" t="str">
            <v>Calidad EPBM</v>
          </cell>
          <cell r="N115" t="str">
            <v>Mejoramiento de la calidad educativa preescolar, básica y media. Nacional</v>
          </cell>
          <cell r="O115" t="str">
            <v>Calidad</v>
          </cell>
          <cell r="P115" t="str">
            <v>VEPBM</v>
          </cell>
          <cell r="Q115" t="str">
            <v>SUBDIRECCIÓN DE GESTIÓN ADMINISTRATIVA Y OPERACIONES</v>
          </cell>
          <cell r="R115" t="str">
            <v>Acuerdo Marco</v>
          </cell>
          <cell r="S115" t="str">
            <v>4 CON</v>
          </cell>
          <cell r="T115" t="str">
            <v>ET4</v>
          </cell>
        </row>
        <row r="116">
          <cell r="B116" t="str">
            <v>1125-C-2201-0700-13-0-2201006-02</v>
          </cell>
          <cell r="C116" t="str">
            <v>1125-C-2201-0700-13-0-2201006-02ET4</v>
          </cell>
          <cell r="D116" t="str">
            <v>1125</v>
          </cell>
          <cell r="E116" t="str">
            <v>A</v>
          </cell>
          <cell r="F116" t="str">
            <v xml:space="preserve">PRESTACIÓN DEL SERVICIO DE TRANSPORTE AÉREO NACIONAL E INTERNACIONAL EN RUTAS PROPIAS O DE OTROS OPERADORES PARA EL DESPLAZAMIENTO DE LOS COLABORADORES DEL MEN EN CUMPLIMIENTO DE SUS FUNCIONES. </v>
          </cell>
          <cell r="G116" t="str">
            <v>C-2201-0700-13-0-2201006-02</v>
          </cell>
          <cell r="H116" t="str">
            <v>10</v>
          </cell>
          <cell r="I116" t="str">
            <v>CSF</v>
          </cell>
          <cell r="J116" t="str">
            <v>Ok Distribución Pto</v>
          </cell>
          <cell r="K116">
            <v>37000000</v>
          </cell>
          <cell r="L116" t="str">
            <v>Inversión</v>
          </cell>
          <cell r="M116" t="str">
            <v>Calidad EPBM</v>
          </cell>
          <cell r="N116" t="str">
            <v>Mejoramiento de la calidad educativa preescolar, básica y media. Nacional</v>
          </cell>
          <cell r="O116" t="str">
            <v>Calidad</v>
          </cell>
          <cell r="P116" t="str">
            <v>VEPBM</v>
          </cell>
          <cell r="Q116" t="str">
            <v>SUBDIRECCIÓN DE GESTIÓN ADMINISTRATIVA Y OPERACIONES</v>
          </cell>
          <cell r="R116" t="str">
            <v>Acuerdo Marco</v>
          </cell>
          <cell r="S116" t="str">
            <v>4 CON</v>
          </cell>
          <cell r="T116" t="str">
            <v>ET4</v>
          </cell>
        </row>
        <row r="117">
          <cell r="B117" t="str">
            <v>1125-C-2201-0700-13-0-2201006-02</v>
          </cell>
          <cell r="C117" t="str">
            <v>1125-C-2201-0700-13-0-2201006-02ET4</v>
          </cell>
          <cell r="D117" t="str">
            <v>1125</v>
          </cell>
          <cell r="E117" t="str">
            <v>A</v>
          </cell>
          <cell r="F117" t="str">
            <v xml:space="preserve">PRESTACIÓN DEL SERVICIO DE TRANSPORTE AÉREO NACIONAL E INTERNACIONAL EN RUTAS PROPIAS O DE OTROS OPERADORES PARA EL DESPLAZAMIENTO DE LOS COLABORADORES DEL MEN EN CUMPLIMIENTO DE SUS FUNCIONES. </v>
          </cell>
          <cell r="G117" t="str">
            <v>C-2201-0700-13-0-2201006-02</v>
          </cell>
          <cell r="H117" t="str">
            <v>10</v>
          </cell>
          <cell r="I117" t="str">
            <v>CSF</v>
          </cell>
          <cell r="J117" t="str">
            <v>Ok Distribución Pto</v>
          </cell>
          <cell r="K117">
            <v>40000000</v>
          </cell>
          <cell r="L117" t="str">
            <v>Inversión</v>
          </cell>
          <cell r="M117" t="str">
            <v>Calidad EPBM</v>
          </cell>
          <cell r="N117" t="str">
            <v>Mejoramiento de la calidad educativa preescolar, básica y media. Nacional</v>
          </cell>
          <cell r="O117" t="str">
            <v>Calidad</v>
          </cell>
          <cell r="P117" t="str">
            <v>VEPBM</v>
          </cell>
          <cell r="Q117" t="str">
            <v>SUBDIRECCIÓN DE GESTIÓN ADMINISTRATIVA Y OPERACIONES</v>
          </cell>
          <cell r="R117" t="str">
            <v>Acuerdo Marco</v>
          </cell>
          <cell r="S117" t="str">
            <v>4 CON</v>
          </cell>
          <cell r="T117" t="str">
            <v>ET4</v>
          </cell>
        </row>
        <row r="118">
          <cell r="B118" t="str">
            <v>1125-C-2201-0700-13-0-2201006-02</v>
          </cell>
          <cell r="C118" t="str">
            <v>1125-C-2201-0700-13-0-2201006-02ET4</v>
          </cell>
          <cell r="D118" t="str">
            <v>1125</v>
          </cell>
          <cell r="E118" t="str">
            <v>A</v>
          </cell>
          <cell r="F118" t="str">
            <v xml:space="preserve">PRESTACIÓN DEL SERVICIO DE TRANSPORTE AÉREO NACIONAL E INTERNACIONAL EN RUTAS PROPIAS O DE OTROS OPERADORES PARA EL DESPLAZAMIENTO DE LOS COLABORADORES DEL MEN EN CUMPLIMIENTO DE SUS FUNCIONES. </v>
          </cell>
          <cell r="G118" t="str">
            <v>C-2201-0700-13-0-2201006-02</v>
          </cell>
          <cell r="H118" t="str">
            <v>10</v>
          </cell>
          <cell r="I118" t="str">
            <v>CSF</v>
          </cell>
          <cell r="J118" t="str">
            <v>Ok Distribución Pto</v>
          </cell>
          <cell r="K118">
            <v>35000000</v>
          </cell>
          <cell r="L118" t="str">
            <v>Inversión</v>
          </cell>
          <cell r="M118" t="str">
            <v>Calidad EPBM</v>
          </cell>
          <cell r="N118" t="str">
            <v>Mejoramiento de la calidad educativa preescolar, básica y media. Nacional</v>
          </cell>
          <cell r="O118" t="str">
            <v>Calidad</v>
          </cell>
          <cell r="P118" t="str">
            <v>VEPBM</v>
          </cell>
          <cell r="Q118" t="str">
            <v>SUBDIRECCIÓN DE GESTIÓN ADMINISTRATIVA Y OPERACIONES</v>
          </cell>
          <cell r="R118" t="str">
            <v>Acuerdo Marco</v>
          </cell>
          <cell r="S118" t="str">
            <v>4 CON</v>
          </cell>
          <cell r="T118" t="str">
            <v>ET4</v>
          </cell>
        </row>
        <row r="119">
          <cell r="B119" t="str">
            <v>1125-C-2201-0700-13-0-2201006-02</v>
          </cell>
          <cell r="C119" t="str">
            <v>1125-C-2201-0700-13-0-2201006-02ET4</v>
          </cell>
          <cell r="D119" t="str">
            <v>1125</v>
          </cell>
          <cell r="E119" t="str">
            <v>A</v>
          </cell>
          <cell r="F119" t="str">
            <v xml:space="preserve">PRESTACIÓN DEL SERVICIO DE TRANSPORTE AÉREO NACIONAL E INTERNACIONAL EN RUTAS PROPIAS O DE OTROS OPERADORES PARA EL DESPLAZAMIENTO DE LOS COLABORADORES DEL MEN EN CUMPLIMIENTO DE SUS FUNCIONES. </v>
          </cell>
          <cell r="G119" t="str">
            <v>C-2201-0700-13-0-2201006-02</v>
          </cell>
          <cell r="H119" t="str">
            <v>10</v>
          </cell>
          <cell r="I119" t="str">
            <v>CSF</v>
          </cell>
          <cell r="J119" t="str">
            <v>Ok Distribución Pto</v>
          </cell>
          <cell r="K119">
            <v>135000000</v>
          </cell>
          <cell r="L119" t="str">
            <v>Inversión</v>
          </cell>
          <cell r="M119" t="str">
            <v>Calidad EPBM</v>
          </cell>
          <cell r="N119" t="str">
            <v>Mejoramiento de la calidad educativa preescolar, básica y media. Nacional</v>
          </cell>
          <cell r="O119" t="str">
            <v>Calidad</v>
          </cell>
          <cell r="P119" t="str">
            <v>VEPBM</v>
          </cell>
          <cell r="Q119" t="str">
            <v>SUBDIRECCIÓN DE GESTIÓN ADMINISTRATIVA Y OPERACIONES</v>
          </cell>
          <cell r="R119" t="str">
            <v>Acuerdo Marco</v>
          </cell>
          <cell r="S119" t="str">
            <v>4 CON</v>
          </cell>
          <cell r="T119" t="str">
            <v>ET4</v>
          </cell>
        </row>
        <row r="120">
          <cell r="B120" t="str">
            <v>1125-C-2201-0700-13-0-2201006-02</v>
          </cell>
          <cell r="C120" t="str">
            <v>1125-C-2201-0700-13-0-2201006-02ET4</v>
          </cell>
          <cell r="D120" t="str">
            <v>1125</v>
          </cell>
          <cell r="E120" t="str">
            <v>A</v>
          </cell>
          <cell r="F120" t="str">
            <v xml:space="preserve">PRESTACIÓN DEL SERVICIO DE TRANSPORTE AÉREO NACIONAL E INTERNACIONAL EN RUTAS PROPIAS O DE OTROS OPERADORES PARA EL DESPLAZAMIENTO DE LOS COLABORADORES DEL MEN EN CUMPLIMIENTO DE SUS FUNCIONES. </v>
          </cell>
          <cell r="G120" t="str">
            <v>C-2201-0700-13-0-2201006-02</v>
          </cell>
          <cell r="H120" t="str">
            <v>10</v>
          </cell>
          <cell r="I120" t="str">
            <v>CSF</v>
          </cell>
          <cell r="J120" t="str">
            <v>Ok Distribución Pto</v>
          </cell>
          <cell r="K120">
            <v>21000000</v>
          </cell>
          <cell r="L120" t="str">
            <v>Inversión</v>
          </cell>
          <cell r="M120" t="str">
            <v>Calidad EPBM</v>
          </cell>
          <cell r="N120" t="str">
            <v>Mejoramiento de la calidad educativa preescolar, básica y media. Nacional</v>
          </cell>
          <cell r="O120" t="str">
            <v>Calidad</v>
          </cell>
          <cell r="P120" t="str">
            <v>VEPBM</v>
          </cell>
          <cell r="Q120" t="str">
            <v>SUBDIRECCIÓN DE GESTIÓN ADMINISTRATIVA Y OPERACIONES</v>
          </cell>
          <cell r="R120" t="str">
            <v>Acuerdo Marco</v>
          </cell>
          <cell r="S120" t="str">
            <v>4 CON</v>
          </cell>
          <cell r="T120" t="str">
            <v>ET4</v>
          </cell>
        </row>
        <row r="121">
          <cell r="B121" t="str">
            <v>1125-C-2201-0700-13-0-2201006-02</v>
          </cell>
          <cell r="C121" t="str">
            <v>1125-C-2201-0700-13-0-2201006-02ET4</v>
          </cell>
          <cell r="D121" t="str">
            <v>1125</v>
          </cell>
          <cell r="E121" t="str">
            <v>A</v>
          </cell>
          <cell r="F121" t="str">
            <v xml:space="preserve">PRESTACIÓN DEL SERVICIO DE TRANSPORTE AÉREO NACIONAL E INTERNACIONAL EN RUTAS PROPIAS O DE OTROS OPERADORES PARA EL DESPLAZAMIENTO DE LOS COLABORADORES DEL MEN EN CUMPLIMIENTO DE SUS FUNCIONES. </v>
          </cell>
          <cell r="G121" t="str">
            <v>C-2201-0700-13-0-2201006-02</v>
          </cell>
          <cell r="H121" t="str">
            <v>10</v>
          </cell>
          <cell r="I121" t="str">
            <v>CSF</v>
          </cell>
          <cell r="J121" t="str">
            <v>Ok Distribución Pto</v>
          </cell>
          <cell r="K121">
            <v>130000000</v>
          </cell>
          <cell r="L121" t="str">
            <v>Inversión</v>
          </cell>
          <cell r="M121" t="str">
            <v>Calidad EPBM</v>
          </cell>
          <cell r="N121" t="str">
            <v>Mejoramiento de la calidad educativa preescolar, básica y media. Nacional</v>
          </cell>
          <cell r="O121" t="str">
            <v>Calidad</v>
          </cell>
          <cell r="P121" t="str">
            <v>VEPBM</v>
          </cell>
          <cell r="Q121" t="str">
            <v>SUBDIRECCIÓN DE GESTIÓN ADMINISTRATIVA Y OPERACIONES</v>
          </cell>
          <cell r="R121" t="str">
            <v>Acuerdo Marco</v>
          </cell>
          <cell r="S121" t="str">
            <v>4 CON</v>
          </cell>
          <cell r="T121" t="str">
            <v>ET4</v>
          </cell>
        </row>
        <row r="122">
          <cell r="B122" t="str">
            <v>1125-C-2201-0700-13-0-2201006-02</v>
          </cell>
          <cell r="C122" t="str">
            <v>1125-C-2201-0700-13-0-2201006-02ET4</v>
          </cell>
          <cell r="D122" t="str">
            <v>1125</v>
          </cell>
          <cell r="E122" t="str">
            <v>A</v>
          </cell>
          <cell r="F122" t="str">
            <v xml:space="preserve">PRESTACIÓN DEL SERVICIO DE TRANSPORTE AÉREO NACIONAL E INTERNACIONAL EN RUTAS PROPIAS O DE OTROS OPERADORES PARA EL DESPLAZAMIENTO DE LOS COLABORADORES DEL MEN EN CUMPLIMIENTO DE SUS FUNCIONES. </v>
          </cell>
          <cell r="G122" t="str">
            <v>C-2201-0700-13-0-2201006-02</v>
          </cell>
          <cell r="H122" t="str">
            <v>10</v>
          </cell>
          <cell r="I122" t="str">
            <v>CSF</v>
          </cell>
          <cell r="J122" t="str">
            <v>Ok Distribución Pto</v>
          </cell>
          <cell r="K122">
            <v>75000000</v>
          </cell>
          <cell r="L122" t="str">
            <v>Inversión</v>
          </cell>
          <cell r="M122" t="str">
            <v>Calidad EPBM</v>
          </cell>
          <cell r="N122" t="str">
            <v>Mejoramiento de la calidad educativa preescolar, básica y media. Nacional</v>
          </cell>
          <cell r="O122" t="str">
            <v>Calidad</v>
          </cell>
          <cell r="P122" t="str">
            <v>VEPBM</v>
          </cell>
          <cell r="Q122" t="str">
            <v>SUBDIRECCIÓN DE GESTIÓN ADMINISTRATIVA Y OPERACIONES</v>
          </cell>
          <cell r="R122" t="str">
            <v>Acuerdo Marco</v>
          </cell>
          <cell r="S122" t="str">
            <v>4 CON</v>
          </cell>
          <cell r="T122" t="str">
            <v>ET4</v>
          </cell>
        </row>
        <row r="123">
          <cell r="B123" t="str">
            <v>1125-C-2201-0700-13-0-2201006-02</v>
          </cell>
          <cell r="C123" t="str">
            <v>1125-C-2201-0700-13-0-2201006-02ET4</v>
          </cell>
          <cell r="D123" t="str">
            <v>1125</v>
          </cell>
          <cell r="E123" t="str">
            <v>A</v>
          </cell>
          <cell r="F123" t="str">
            <v xml:space="preserve">PRESTACIÓN DEL SERVICIO DE TRANSPORTE AÉREO NACIONAL E INTERNACIONAL EN RUTAS PROPIAS O DE OTROS OPERADORES PARA EL DESPLAZAMIENTO DE LOS COLABORADORES DEL MEN EN CUMPLIMIENTO DE SUS FUNCIONES. </v>
          </cell>
          <cell r="G123" t="str">
            <v>C-2201-0700-13-0-2201006-02</v>
          </cell>
          <cell r="H123" t="str">
            <v>10</v>
          </cell>
          <cell r="I123" t="str">
            <v>CSF</v>
          </cell>
          <cell r="J123" t="str">
            <v>Ok Distribución Pto</v>
          </cell>
          <cell r="K123">
            <v>90000000</v>
          </cell>
          <cell r="L123" t="str">
            <v>Inversión</v>
          </cell>
          <cell r="M123" t="str">
            <v>Calidad EPBM</v>
          </cell>
          <cell r="N123" t="str">
            <v>Mejoramiento de la calidad educativa preescolar, básica y media. Nacional</v>
          </cell>
          <cell r="O123" t="str">
            <v>Calidad</v>
          </cell>
          <cell r="P123" t="str">
            <v>VEPBM</v>
          </cell>
          <cell r="Q123" t="str">
            <v>SUBDIRECCIÓN DE GESTIÓN ADMINISTRATIVA Y OPERACIONES</v>
          </cell>
          <cell r="R123" t="str">
            <v>Acuerdo Marco</v>
          </cell>
          <cell r="S123" t="str">
            <v>4 CON</v>
          </cell>
          <cell r="T123" t="str">
            <v>ET4</v>
          </cell>
        </row>
        <row r="124">
          <cell r="B124" t="str">
            <v>1125-C-2201-0700-12-0-2201015-02</v>
          </cell>
          <cell r="C124" t="str">
            <v>1125-C-2201-0700-12-0-2201015-02ET4</v>
          </cell>
          <cell r="D124" t="str">
            <v>1125</v>
          </cell>
          <cell r="E124" t="str">
            <v>A</v>
          </cell>
          <cell r="F124" t="str">
            <v xml:space="preserve">PRESTACIÓN DEL SERVICIO DE TRANSPORTE AÉREO NACIONAL E INTERNACIONAL EN RUTAS PROPIAS O DE OTROS OPERADORES PARA EL DESPLAZAMIENTO DE LOS COLABORADORES DEL MEN EN CUMPLIMIENTO DE SUS FUNCIONES. </v>
          </cell>
          <cell r="G124" t="str">
            <v>C-2201-0700-12-0-2201015-02</v>
          </cell>
          <cell r="H124" t="str">
            <v>10</v>
          </cell>
          <cell r="I124" t="str">
            <v>CSF</v>
          </cell>
          <cell r="J124" t="str">
            <v>Ok Distribución Pto</v>
          </cell>
          <cell r="K124">
            <v>14552564</v>
          </cell>
          <cell r="L124" t="str">
            <v>Inversión</v>
          </cell>
          <cell r="M124" t="str">
            <v>Fortalecimiento</v>
          </cell>
          <cell r="N124" t="str">
            <v>Fortalecimiento a la gestión territorial de la educación Inicial, Preescolar, Básica y Media.   Nacional</v>
          </cell>
          <cell r="O124" t="str">
            <v>Fortalecimiento</v>
          </cell>
          <cell r="P124" t="str">
            <v>VEPBM</v>
          </cell>
          <cell r="Q124" t="str">
            <v>SUBDIRECCIÓN DE GESTIÓN ADMINISTRATIVA Y OPERACIONES</v>
          </cell>
          <cell r="R124" t="str">
            <v>Acuerdo Marco</v>
          </cell>
          <cell r="S124" t="str">
            <v>4 CON</v>
          </cell>
          <cell r="T124" t="str">
            <v>ET4</v>
          </cell>
        </row>
        <row r="125">
          <cell r="B125" t="str">
            <v>1125-C-2201-0700-12-0-2201015-02</v>
          </cell>
          <cell r="C125" t="str">
            <v>1125-C-2201-0700-12-0-2201015-02ET4</v>
          </cell>
          <cell r="D125" t="str">
            <v>1125</v>
          </cell>
          <cell r="E125" t="str">
            <v>A</v>
          </cell>
          <cell r="F125" t="str">
            <v xml:space="preserve">PRESTACIÓN DEL SERVICIO DE TRANSPORTE AÉREO NACIONAL E INTERNACIONAL EN RUTAS PROPIAS O DE OTROS OPERADORES PARA EL DESPLAZAMIENTO DE LOS COLABORADORES DEL MEN EN CUMPLIMIENTO DE SUS FUNCIONES. </v>
          </cell>
          <cell r="G125" t="str">
            <v>C-2201-0700-12-0-2201015-02</v>
          </cell>
          <cell r="H125" t="str">
            <v>10</v>
          </cell>
          <cell r="I125" t="str">
            <v>CSF</v>
          </cell>
          <cell r="J125" t="str">
            <v>Ok Distribución Pto</v>
          </cell>
          <cell r="K125">
            <v>88327151</v>
          </cell>
          <cell r="L125" t="str">
            <v>Inversión</v>
          </cell>
          <cell r="M125" t="str">
            <v>Fortalecimiento</v>
          </cell>
          <cell r="N125" t="str">
            <v>Fortalecimiento a la gestión territorial de la educación Inicial, Preescolar, Básica y Media.   Nacional</v>
          </cell>
          <cell r="O125" t="str">
            <v>Fortalecimiento</v>
          </cell>
          <cell r="P125" t="str">
            <v>VEPBM</v>
          </cell>
          <cell r="Q125" t="str">
            <v>SUBDIRECCIÓN DE GESTIÓN ADMINISTRATIVA Y OPERACIONES</v>
          </cell>
          <cell r="R125" t="str">
            <v>Acuerdo Marco</v>
          </cell>
          <cell r="S125" t="str">
            <v>4 CON</v>
          </cell>
          <cell r="T125" t="str">
            <v>ET4</v>
          </cell>
        </row>
        <row r="126">
          <cell r="B126" t="str">
            <v>1125-C-2201-0700-10-0-2201002-02</v>
          </cell>
          <cell r="C126" t="str">
            <v>1125-C-2201-0700-10-0-2201002-02ET4</v>
          </cell>
          <cell r="D126" t="str">
            <v>1125</v>
          </cell>
          <cell r="E126" t="str">
            <v>A</v>
          </cell>
          <cell r="F126" t="str">
            <v xml:space="preserve">PRESTACIÓN DEL SERVICIO DE TRANSPORTE AÉREO NACIONAL E INTERNACIONAL EN RUTAS PROPIAS O DE OTROS OPERADORES PARA EL DESPLAZAMIENTO DE LOS COLABORADORES DEL MEN EN CUMPLIMIENTO DE SUS FUNCIONES. </v>
          </cell>
          <cell r="G126" t="str">
            <v>C-2201-0700-10-0-2201002-02</v>
          </cell>
          <cell r="H126" t="str">
            <v>10</v>
          </cell>
          <cell r="I126" t="str">
            <v>CSF</v>
          </cell>
          <cell r="J126" t="str">
            <v>Ok Distribución Pto</v>
          </cell>
          <cell r="K126">
            <v>164065014</v>
          </cell>
          <cell r="L126" t="str">
            <v>Inversión</v>
          </cell>
          <cell r="M126" t="str">
            <v>Primera Infancia</v>
          </cell>
          <cell r="N126" t="str">
            <v>Fortalecimiento de la calidad del servicio educativo de primera infancia Nacional</v>
          </cell>
          <cell r="O126" t="str">
            <v>Primera Infancia</v>
          </cell>
          <cell r="P126" t="str">
            <v>VEPBM</v>
          </cell>
          <cell r="Q126" t="str">
            <v>SUBDIRECCIÓN DE GESTIÓN ADMINISTRATIVA Y OPERACIONES</v>
          </cell>
          <cell r="R126" t="str">
            <v>Acuerdo Marco</v>
          </cell>
          <cell r="S126" t="str">
            <v>4 CON</v>
          </cell>
          <cell r="T126" t="str">
            <v>ET4</v>
          </cell>
        </row>
        <row r="127">
          <cell r="B127" t="str">
            <v>1125-C-2201-0700-10-0-2201002-02</v>
          </cell>
          <cell r="C127" t="str">
            <v>1125-C-2201-0700-10-0-2201002-02ET4</v>
          </cell>
          <cell r="D127" t="str">
            <v>1125</v>
          </cell>
          <cell r="E127" t="str">
            <v>A</v>
          </cell>
          <cell r="F127" t="str">
            <v xml:space="preserve">PRESTACIÓN DEL SERVICIO DE TRANSPORTE AÉREO NACIONAL E INTERNACIONAL EN RUTAS PROPIAS O DE OTROS OPERADORES PARA EL DESPLAZAMIENTO DE LOS COLABORADORES DEL MEN EN CUMPLIMIENTO DE SUS FUNCIONES. </v>
          </cell>
          <cell r="G127" t="str">
            <v>C-2201-0700-10-0-2201002-02</v>
          </cell>
          <cell r="H127" t="str">
            <v>10</v>
          </cell>
          <cell r="I127" t="str">
            <v>CSF</v>
          </cell>
          <cell r="J127" t="str">
            <v>Ok Distribución Pto</v>
          </cell>
          <cell r="K127">
            <v>18500000</v>
          </cell>
          <cell r="L127" t="str">
            <v>Inversión</v>
          </cell>
          <cell r="M127" t="str">
            <v>Primera Infancia</v>
          </cell>
          <cell r="N127" t="str">
            <v>Fortalecimiento de la calidad del servicio educativo de primera infancia Nacional</v>
          </cell>
          <cell r="O127" t="str">
            <v>Primera Infancia</v>
          </cell>
          <cell r="P127" t="str">
            <v>VEPBM</v>
          </cell>
          <cell r="Q127" t="str">
            <v>SUBDIRECCIÓN DE GESTIÓN ADMINISTRATIVA Y OPERACIONES</v>
          </cell>
          <cell r="R127" t="str">
            <v>Acuerdo Marco</v>
          </cell>
          <cell r="S127" t="str">
            <v>4 CON</v>
          </cell>
          <cell r="T127" t="str">
            <v>ET4</v>
          </cell>
        </row>
        <row r="128">
          <cell r="B128" t="str">
            <v>1125-A-02-02-02-006</v>
          </cell>
          <cell r="C128" t="str">
            <v>1125-A-02-02-02-006ET4</v>
          </cell>
          <cell r="D128" t="str">
            <v>1125</v>
          </cell>
          <cell r="E128" t="str">
            <v>A</v>
          </cell>
          <cell r="F128" t="str">
            <v xml:space="preserve">PRESTACIÓN DEL SERVICIO DE TRANSPORTE AÉREO NACIONAL E INTERNACIONAL EN RUTAS PROPIAS O DE OTROS OPERADORES PARA EL DESPLAZAMIENTO DE LOS COLABORADORES DEL MEN EN CUMPLIMIENTO DE SUS FUNCIONES. </v>
          </cell>
          <cell r="G128" t="str">
            <v>A-02-02-02-006</v>
          </cell>
          <cell r="H128" t="str">
            <v>16</v>
          </cell>
          <cell r="I128" t="str">
            <v>SSF</v>
          </cell>
          <cell r="J128" t="str">
            <v>Ok Distribución Pto</v>
          </cell>
          <cell r="K128">
            <v>50000000</v>
          </cell>
          <cell r="L128" t="str">
            <v>Funcionamiento</v>
          </cell>
          <cell r="M128" t="str">
            <v>Administrativa</v>
          </cell>
          <cell r="N128" t="str">
            <v>Gestión</v>
          </cell>
          <cell r="O128" t="str">
            <v>Gestión</v>
          </cell>
          <cell r="P128" t="str">
            <v>SGENERAL</v>
          </cell>
          <cell r="Q128" t="str">
            <v>SUBDIRECCIÓN DE GESTIÓN ADMINISTRATIVA Y OPERACIONES</v>
          </cell>
          <cell r="R128" t="str">
            <v>Acuerdo Marco</v>
          </cell>
          <cell r="S128" t="str">
            <v>4 CON</v>
          </cell>
          <cell r="T128" t="str">
            <v>ET4</v>
          </cell>
        </row>
        <row r="129">
          <cell r="B129" t="str">
            <v>1125-C-2201-0700-12-0-2201006-02</v>
          </cell>
          <cell r="C129" t="str">
            <v>1125-C-2201-0700-12-0-2201006-02ET4</v>
          </cell>
          <cell r="D129" t="str">
            <v>1125</v>
          </cell>
          <cell r="E129" t="str">
            <v>A</v>
          </cell>
          <cell r="F129" t="str">
            <v xml:space="preserve">PRESTACIÓN DEL SERVICIO DE TRANSPORTE AÉREO NACIONAL E INTERNACIONAL EN RUTAS PROPIAS O DE OTROS OPERADORES PARA EL DESPLAZAMIENTO DE LOS COLABORADORES DEL MEN EN CUMPLIMIENTO DE SUS FUNCIONES. </v>
          </cell>
          <cell r="G129" t="str">
            <v>C-2201-0700-12-0-2201006-02</v>
          </cell>
          <cell r="H129" t="str">
            <v>10</v>
          </cell>
          <cell r="I129" t="str">
            <v>CSF</v>
          </cell>
          <cell r="J129" t="str">
            <v>Ok Distribución Pto</v>
          </cell>
          <cell r="K129">
            <v>77889957</v>
          </cell>
          <cell r="L129" t="str">
            <v>Inversión</v>
          </cell>
          <cell r="M129" t="str">
            <v>Fortalecimiento</v>
          </cell>
          <cell r="N129" t="str">
            <v>Fortalecimiento a la gestión territorial de la educación Inicial, Preescolar, Básica y Media.   Nacional</v>
          </cell>
          <cell r="O129" t="str">
            <v>Fortalecimiento</v>
          </cell>
          <cell r="P129" t="str">
            <v>VEPBM</v>
          </cell>
          <cell r="Q129" t="str">
            <v>SUBDIRECCIÓN DE GESTIÓN ADMINISTRATIVA Y OPERACIONES</v>
          </cell>
          <cell r="R129" t="str">
            <v>Acuerdo Marco</v>
          </cell>
          <cell r="S129" t="str">
            <v>4 CON</v>
          </cell>
          <cell r="T129" t="str">
            <v>ET4</v>
          </cell>
        </row>
        <row r="130">
          <cell r="B130" t="str">
            <v>1125-C-2201-0700-12-0-2201006-02</v>
          </cell>
          <cell r="C130" t="str">
            <v>1125-C-2201-0700-12-0-2201006-02ET4</v>
          </cell>
          <cell r="D130" t="str">
            <v>1125</v>
          </cell>
          <cell r="E130" t="str">
            <v>A</v>
          </cell>
          <cell r="F130" t="str">
            <v xml:space="preserve">PRESTACIÓN DEL SERVICIO DE TRANSPORTE AÉREO NACIONAL E INTERNACIONAL EN RUTAS PROPIAS O DE OTROS OPERADORES PARA EL DESPLAZAMIENTO DE LOS COLABORADORES DEL MEN EN CUMPLIMIENTO DE SUS FUNCIONES. </v>
          </cell>
          <cell r="G130" t="str">
            <v>C-2201-0700-12-0-2201006-02</v>
          </cell>
          <cell r="H130" t="str">
            <v>10</v>
          </cell>
          <cell r="I130" t="str">
            <v>CSF</v>
          </cell>
          <cell r="J130" t="str">
            <v>Ok Distribución Pto</v>
          </cell>
          <cell r="K130">
            <v>33955983</v>
          </cell>
          <cell r="L130" t="str">
            <v>Inversión</v>
          </cell>
          <cell r="M130" t="str">
            <v>Fortalecimiento</v>
          </cell>
          <cell r="N130" t="str">
            <v>Fortalecimiento a la gestión territorial de la educación Inicial, Preescolar, Básica y Media.   Nacional</v>
          </cell>
          <cell r="O130" t="str">
            <v>Fortalecimiento</v>
          </cell>
          <cell r="P130" t="str">
            <v>VEPBM</v>
          </cell>
          <cell r="Q130" t="str">
            <v>SUBDIRECCIÓN DE GESTIÓN ADMINISTRATIVA Y OPERACIONES</v>
          </cell>
          <cell r="R130" t="str">
            <v>Acuerdo Marco</v>
          </cell>
          <cell r="S130" t="str">
            <v>4 CON</v>
          </cell>
          <cell r="T130" t="str">
            <v>ET4</v>
          </cell>
        </row>
        <row r="131">
          <cell r="B131" t="str">
            <v>1125-C-2201-0700-12-0-2201006-02</v>
          </cell>
          <cell r="C131" t="str">
            <v>1125-C-2201-0700-12-0-2201006-02ET4</v>
          </cell>
          <cell r="D131" t="str">
            <v>1125</v>
          </cell>
          <cell r="E131" t="str">
            <v>A</v>
          </cell>
          <cell r="F131" t="str">
            <v xml:space="preserve">PRESTACIÓN DEL SERVICIO DE TRANSPORTE AÉREO NACIONAL E INTERNACIONAL EN RUTAS PROPIAS O DE OTROS OPERADORES PARA EL DESPLAZAMIENTO DE LOS COLABORADORES DEL MEN EN CUMPLIMIENTO DE SUS FUNCIONES. </v>
          </cell>
          <cell r="G131" t="str">
            <v>C-2201-0700-12-0-2201006-02</v>
          </cell>
          <cell r="H131" t="str">
            <v>10</v>
          </cell>
          <cell r="I131" t="str">
            <v>CSF</v>
          </cell>
          <cell r="J131" t="str">
            <v>Ok Distribución Pto</v>
          </cell>
          <cell r="K131">
            <v>65925912</v>
          </cell>
          <cell r="L131" t="str">
            <v>Inversión</v>
          </cell>
          <cell r="M131" t="str">
            <v>Fortalecimiento</v>
          </cell>
          <cell r="N131" t="str">
            <v>Fortalecimiento a la gestión territorial de la educación Inicial, Preescolar, Básica y Media.   Nacional</v>
          </cell>
          <cell r="O131" t="str">
            <v>Fortalecimiento</v>
          </cell>
          <cell r="P131" t="str">
            <v>VEPBM</v>
          </cell>
          <cell r="Q131" t="str">
            <v>SUBDIRECCIÓN DE GESTIÓN ADMINISTRATIVA Y OPERACIONES</v>
          </cell>
          <cell r="R131" t="str">
            <v>Acuerdo Marco</v>
          </cell>
          <cell r="S131" t="str">
            <v>4 CON</v>
          </cell>
          <cell r="T131" t="str">
            <v>ET4</v>
          </cell>
        </row>
        <row r="132">
          <cell r="B132" t="str">
            <v>1125-A-03-03-04-022</v>
          </cell>
          <cell r="C132" t="str">
            <v>1125-A-03-03-04-022ET4</v>
          </cell>
          <cell r="D132" t="str">
            <v>1125</v>
          </cell>
          <cell r="E132" t="str">
            <v>A</v>
          </cell>
          <cell r="F132" t="str">
            <v xml:space="preserve">PRESTACIÓN DEL SERVICIO DE TRANSPORTE AÉREO NACIONAL E INTERNACIONAL EN RUTAS PROPIAS O DE OTROS OPERADORES PARA EL DESPLAZAMIENTO DE LOS COLABORADORES DEL MEN EN CUMPLIMIENTO DE SUS FUNCIONES. </v>
          </cell>
          <cell r="G132" t="str">
            <v>A-03-03-04-022</v>
          </cell>
          <cell r="H132" t="str">
            <v>16</v>
          </cell>
          <cell r="I132" t="str">
            <v>SSF</v>
          </cell>
          <cell r="J132" t="str">
            <v>Ok Distribución Pto</v>
          </cell>
          <cell r="K132">
            <v>24893850</v>
          </cell>
          <cell r="L132" t="str">
            <v>Funcionamiento</v>
          </cell>
          <cell r="M132" t="str">
            <v>Calidad ES</v>
          </cell>
          <cell r="N132" t="str">
            <v>CNA</v>
          </cell>
          <cell r="O132" t="str">
            <v>Aseguramiento ES</v>
          </cell>
          <cell r="P132" t="str">
            <v>VES</v>
          </cell>
          <cell r="Q132" t="str">
            <v>SUBDIRECCIÓN DE GESTIÓN ADMINISTRATIVA Y OPERACIONES</v>
          </cell>
          <cell r="R132" t="str">
            <v>Acuerdo Marco</v>
          </cell>
          <cell r="S132" t="str">
            <v>4 CON</v>
          </cell>
          <cell r="T132" t="str">
            <v>ET4</v>
          </cell>
        </row>
        <row r="133">
          <cell r="B133" t="str">
            <v>1125-C-2201-0700-15-0-2201006-02</v>
          </cell>
          <cell r="C133" t="str">
            <v>1125-C-2201-0700-15-0-2201006-02ET4</v>
          </cell>
          <cell r="D133" t="str">
            <v>1125</v>
          </cell>
          <cell r="E133" t="str">
            <v>A</v>
          </cell>
          <cell r="F133" t="str">
            <v xml:space="preserve">PRESTACIÓN DEL SERVICIO DE TRANSPORTE AÉREO NACIONAL E INTERNACIONAL EN RUTAS PROPIAS O DE OTROS OPERADORES PARA EL DESPLAZAMIENTO DE LOS COLABORADORES DEL MEN EN CUMPLIMIENTO DE SUS FUNCIONES. </v>
          </cell>
          <cell r="G133" t="str">
            <v>C-2201-0700-15-0-2201006-02</v>
          </cell>
          <cell r="H133" t="str">
            <v>10</v>
          </cell>
          <cell r="I133" t="str">
            <v>CSF</v>
          </cell>
          <cell r="J133" t="str">
            <v>Ok Distribución Pto</v>
          </cell>
          <cell r="K133">
            <v>7300000</v>
          </cell>
          <cell r="L133" t="str">
            <v>Inversión</v>
          </cell>
          <cell r="M133" t="str">
            <v>Cobertura</v>
          </cell>
          <cell r="N133" t="str">
            <v>Implementación de estrategias de  acceso y permanencia educativa en condiciones de equidad, para la población vulnerable a nivel nacional</v>
          </cell>
          <cell r="O133" t="str">
            <v>Permanencia</v>
          </cell>
          <cell r="P133" t="str">
            <v>VEPBM</v>
          </cell>
          <cell r="Q133" t="str">
            <v>SUBDIRECCIÓN DE GESTIÓN ADMINISTRATIVA Y OPERACIONES</v>
          </cell>
          <cell r="R133" t="str">
            <v>Acuerdo Marco</v>
          </cell>
          <cell r="S133" t="str">
            <v>4 CON</v>
          </cell>
          <cell r="T133" t="str">
            <v>ET4</v>
          </cell>
        </row>
        <row r="134">
          <cell r="B134" t="str">
            <v>1125-C-2201-0700-15-0-2201006-02</v>
          </cell>
          <cell r="C134" t="str">
            <v>1125-C-2201-0700-15-0-2201006-02ET4</v>
          </cell>
          <cell r="D134" t="str">
            <v>1125</v>
          </cell>
          <cell r="E134" t="str">
            <v>A</v>
          </cell>
          <cell r="F134" t="str">
            <v xml:space="preserve">PRESTACIÓN DEL SERVICIO DE TRANSPORTE AÉREO NACIONAL E INTERNACIONAL EN RUTAS PROPIAS O DE OTROS OPERADORES PARA EL DESPLAZAMIENTO DE LOS COLABORADORES DEL MEN EN CUMPLIMIENTO DE SUS FUNCIONES. </v>
          </cell>
          <cell r="G134" t="str">
            <v>C-2201-0700-15-0-2201006-02</v>
          </cell>
          <cell r="H134" t="str">
            <v>10</v>
          </cell>
          <cell r="I134" t="str">
            <v>CSF</v>
          </cell>
          <cell r="J134" t="str">
            <v>Ok Distribución Pto</v>
          </cell>
          <cell r="K134">
            <v>7500000</v>
          </cell>
          <cell r="L134" t="str">
            <v>Inversión</v>
          </cell>
          <cell r="M134" t="str">
            <v>Cobertura</v>
          </cell>
          <cell r="N134" t="str">
            <v>Implementación de estrategias de  acceso y permanencia educativa en condiciones de equidad, para la población vulnerable a nivel nacional</v>
          </cell>
          <cell r="O134" t="str">
            <v>Permanencia</v>
          </cell>
          <cell r="P134" t="str">
            <v>VEPBM</v>
          </cell>
          <cell r="Q134" t="str">
            <v>SUBDIRECCIÓN DE GESTIÓN ADMINISTRATIVA Y OPERACIONES</v>
          </cell>
          <cell r="R134" t="str">
            <v>Acuerdo Marco</v>
          </cell>
          <cell r="S134" t="str">
            <v>4 CON</v>
          </cell>
          <cell r="T134" t="str">
            <v>ET4</v>
          </cell>
        </row>
        <row r="135">
          <cell r="B135" t="str">
            <v>1125-C-2201-0700-15-0-2201006-02</v>
          </cell>
          <cell r="C135" t="str">
            <v>1125-C-2201-0700-15-0-2201006-02ET4</v>
          </cell>
          <cell r="D135" t="str">
            <v>1125</v>
          </cell>
          <cell r="E135" t="str">
            <v>A</v>
          </cell>
          <cell r="F135" t="str">
            <v xml:space="preserve">PRESTACIÓN DEL SERVICIO DE TRANSPORTE AÉREO NACIONAL E INTERNACIONAL EN RUTAS PROPIAS O DE OTROS OPERADORES PARA EL DESPLAZAMIENTO DE LOS COLABORADORES DEL MEN EN CUMPLIMIENTO DE SUS FUNCIONES. </v>
          </cell>
          <cell r="G135" t="str">
            <v>C-2201-0700-15-0-2201006-02</v>
          </cell>
          <cell r="H135" t="str">
            <v>10</v>
          </cell>
          <cell r="I135" t="str">
            <v>CSF</v>
          </cell>
          <cell r="J135" t="str">
            <v>Ok Distribución Pto</v>
          </cell>
          <cell r="K135">
            <v>172000000</v>
          </cell>
          <cell r="L135" t="str">
            <v>Inversión</v>
          </cell>
          <cell r="M135" t="str">
            <v>Cobertura</v>
          </cell>
          <cell r="N135" t="str">
            <v>Implementación de estrategias de  acceso y permanencia educativa en condiciones de equidad, para la población vulnerable a nivel nacional</v>
          </cell>
          <cell r="O135" t="str">
            <v>Permanencia</v>
          </cell>
          <cell r="P135" t="str">
            <v>VEPBM</v>
          </cell>
          <cell r="Q135" t="str">
            <v>SUBDIRECCIÓN DE GESTIÓN ADMINISTRATIVA Y OPERACIONES</v>
          </cell>
          <cell r="R135" t="str">
            <v>Acuerdo Marco</v>
          </cell>
          <cell r="S135" t="str">
            <v>4 CON</v>
          </cell>
          <cell r="T135" t="str">
            <v>ET4</v>
          </cell>
        </row>
        <row r="136">
          <cell r="B136" t="str">
            <v>1125-I-3-2-2-6</v>
          </cell>
          <cell r="C136" t="str">
            <v>1125-I-3-2-2-6ET4</v>
          </cell>
          <cell r="D136" t="str">
            <v>1125</v>
          </cell>
          <cell r="E136" t="str">
            <v>A</v>
          </cell>
          <cell r="F136" t="str">
            <v xml:space="preserve">PRESTACIÓN DEL SERVICIO DE TRANSPORTE AÉREO NACIONAL E INTERNACIONAL EN RUTAS PROPIAS O DE OTROS OPERADORES PARA EL DESPLAZAMIENTO DE LOS COLABORADORES DEL MEN EN CUMPLIMIENTO DE SUS FUNCIONES. </v>
          </cell>
          <cell r="G136" t="str">
            <v>I-3-2-2-6</v>
          </cell>
          <cell r="H136" t="str">
            <v>132201</v>
          </cell>
          <cell r="I136" t="str">
            <v>CSF</v>
          </cell>
          <cell r="J136" t="str">
            <v>Ok Distribución Pto</v>
          </cell>
          <cell r="K136">
            <v>47352387</v>
          </cell>
          <cell r="L136" t="str">
            <v>Regalías</v>
          </cell>
          <cell r="M136" t="str">
            <v>Regalías</v>
          </cell>
          <cell r="N136" t="str">
            <v>Regalías</v>
          </cell>
          <cell r="O136" t="str">
            <v>Regalías</v>
          </cell>
          <cell r="P136" t="str">
            <v>SGENERAL</v>
          </cell>
          <cell r="Q136" t="str">
            <v>SUBDIRECCIÓN DE GESTIÓN ADMINISTRATIVA Y OPERACIONES</v>
          </cell>
          <cell r="R136" t="str">
            <v>Acuerdo Marco</v>
          </cell>
          <cell r="S136" t="str">
            <v>4 CON</v>
          </cell>
          <cell r="T136" t="str">
            <v>ET4</v>
          </cell>
        </row>
        <row r="137">
          <cell r="B137" t="str">
            <v>1125-C-2299-0700-9-0-2299054-02</v>
          </cell>
          <cell r="C137" t="str">
            <v>1125-C-2299-0700-9-0-2299054-02ET4</v>
          </cell>
          <cell r="D137" t="str">
            <v>1125</v>
          </cell>
          <cell r="E137" t="str">
            <v>A</v>
          </cell>
          <cell r="F137" t="str">
            <v xml:space="preserve">PRESTACIÓN DEL SERVICIO DE TRANSPORTE AÉREO NACIONAL E INTERNACIONAL EN RUTAS PROPIAS O DE OTROS OPERADORES PARA EL DESPLAZAMIENTO DE LOS COLABORADORES DEL MEN EN CUMPLIMIENTO DE SUS FUNCIONES. </v>
          </cell>
          <cell r="G137" t="str">
            <v>C-2299-0700-9-0-2299054-02</v>
          </cell>
          <cell r="H137" t="str">
            <v>10</v>
          </cell>
          <cell r="I137" t="str">
            <v>CSF</v>
          </cell>
          <cell r="J137" t="str">
            <v>Ok Distribución Pto</v>
          </cell>
          <cell r="K137">
            <v>46629171</v>
          </cell>
          <cell r="L137" t="str">
            <v>Inversión</v>
          </cell>
          <cell r="M137" t="str">
            <v>Planeación y Finanzas</v>
          </cell>
          <cell r="N137" t="str">
            <v>Fortalecimiento de la planeación estratégica  del sector educativo  Nacional</v>
          </cell>
          <cell r="O137" t="str">
            <v>Transversales</v>
          </cell>
          <cell r="P137" t="str">
            <v>SGENERAL</v>
          </cell>
          <cell r="Q137" t="str">
            <v>SUBDIRECCIÓN DE GESTIÓN ADMINISTRATIVA Y OPERACIONES</v>
          </cell>
          <cell r="R137" t="str">
            <v>Acuerdo Marco</v>
          </cell>
          <cell r="S137" t="str">
            <v>4 CON</v>
          </cell>
          <cell r="T137" t="str">
            <v>ET4</v>
          </cell>
        </row>
        <row r="138">
          <cell r="B138" t="str">
            <v>1125-C-2299-0700-8-0-2299062-02</v>
          </cell>
          <cell r="C138" t="str">
            <v>1125-C-2299-0700-8-0-2299062-02ET4</v>
          </cell>
          <cell r="D138" t="str">
            <v>1125</v>
          </cell>
          <cell r="E138" t="str">
            <v>A</v>
          </cell>
          <cell r="F138" t="str">
            <v xml:space="preserve">PRESTACIÓN DEL SERVICIO DE TRANSPORTE AÉREO NACIONAL E INTERNACIONAL EN RUTAS PROPIAS O DE OTROS OPERADORES PARA EL DESPLAZAMIENTO DE LOS COLABORADORES DEL MEN EN CUMPLIMIENTO DE SUS FUNCIONES. </v>
          </cell>
          <cell r="G138" t="str">
            <v>C-2299-0700-8-0-2299062-02</v>
          </cell>
          <cell r="H138" t="str">
            <v>10</v>
          </cell>
          <cell r="I138" t="str">
            <v>CSF</v>
          </cell>
          <cell r="J138" t="str">
            <v>Ok Distribución Pto</v>
          </cell>
          <cell r="K138">
            <v>8215973</v>
          </cell>
          <cell r="L138" t="str">
            <v>Inversión</v>
          </cell>
          <cell r="M138" t="str">
            <v>Tecnología</v>
          </cell>
          <cell r="N138" t="str">
            <v>Fortalecimiento del acceso a información estratégica e institucional del sector educativo  Nacional</v>
          </cell>
          <cell r="O138" t="str">
            <v>Transversales</v>
          </cell>
          <cell r="P138" t="str">
            <v>SGENERAL</v>
          </cell>
          <cell r="Q138" t="str">
            <v>SUBDIRECCIÓN DE GESTIÓN ADMINISTRATIVA Y OPERACIONES</v>
          </cell>
          <cell r="R138" t="str">
            <v>Acuerdo Marco</v>
          </cell>
          <cell r="S138" t="str">
            <v>4 CON</v>
          </cell>
          <cell r="T138" t="str">
            <v>ET4</v>
          </cell>
        </row>
        <row r="139">
          <cell r="B139" t="str">
            <v>1125-C-2299-0700-8-0-2299060-02</v>
          </cell>
          <cell r="C139" t="str">
            <v>1125-C-2299-0700-8-0-2299060-02ET4</v>
          </cell>
          <cell r="D139" t="str">
            <v>1125</v>
          </cell>
          <cell r="E139" t="str">
            <v>A</v>
          </cell>
          <cell r="F139" t="str">
            <v xml:space="preserve">PRESTACIÓN DEL SERVICIO DE TRANSPORTE AÉREO NACIONAL E INTERNACIONAL EN RUTAS PROPIAS O DE OTROS OPERADORES PARA EL DESPLAZAMIENTO DE LOS COLABORADORES DEL MEN EN CUMPLIMIENTO DE SUS FUNCIONES. </v>
          </cell>
          <cell r="G139" t="str">
            <v>C-2299-0700-8-0-2299060-02</v>
          </cell>
          <cell r="H139" t="str">
            <v>10</v>
          </cell>
          <cell r="I139" t="str">
            <v>CSF</v>
          </cell>
          <cell r="J139" t="str">
            <v>Ok Distribución Pto</v>
          </cell>
          <cell r="K139">
            <v>711303</v>
          </cell>
          <cell r="L139" t="str">
            <v>Inversión</v>
          </cell>
          <cell r="M139" t="str">
            <v>Desarrollo, Unidad, T Humano</v>
          </cell>
          <cell r="N139" t="str">
            <v>Fortalecimiento del acceso a información estratégica e institucional del sector educativo  Nacional</v>
          </cell>
          <cell r="O139" t="str">
            <v>Transversales</v>
          </cell>
          <cell r="P139" t="str">
            <v>SGENERAL</v>
          </cell>
          <cell r="Q139" t="str">
            <v>SUBDIRECCIÓN DE GESTIÓN ADMINISTRATIVA Y OPERACIONES</v>
          </cell>
          <cell r="R139" t="str">
            <v>Acuerdo Marco</v>
          </cell>
          <cell r="S139" t="str">
            <v>4 CON</v>
          </cell>
          <cell r="T139" t="str">
            <v>ET4</v>
          </cell>
        </row>
        <row r="140">
          <cell r="B140" t="str">
            <v>1125-C-2299-0700-8-0-2299060-02</v>
          </cell>
          <cell r="C140" t="str">
            <v>1125-C-2299-0700-8-0-2299060-02ET4</v>
          </cell>
          <cell r="D140" t="str">
            <v>1125</v>
          </cell>
          <cell r="E140" t="str">
            <v>A</v>
          </cell>
          <cell r="F140" t="str">
            <v xml:space="preserve">PRESTACIÓN DEL SERVICIO DE TRANSPORTE AÉREO NACIONAL E INTERNACIONAL EN RUTAS PROPIAS O DE OTROS OPERADORES PARA EL DESPLAZAMIENTO DE LOS COLABORADORES DEL MEN EN CUMPLIMIENTO DE SUS FUNCIONES. </v>
          </cell>
          <cell r="G140" t="str">
            <v>C-2299-0700-8-0-2299060-02</v>
          </cell>
          <cell r="H140" t="str">
            <v>10</v>
          </cell>
          <cell r="I140" t="str">
            <v>CSF</v>
          </cell>
          <cell r="J140" t="str">
            <v>Ok Distribución Pto</v>
          </cell>
          <cell r="K140">
            <v>74000000</v>
          </cell>
          <cell r="L140" t="str">
            <v>Inversión</v>
          </cell>
          <cell r="M140" t="str">
            <v>Desarrollo, Unidad, T Humano</v>
          </cell>
          <cell r="N140" t="str">
            <v>Fortalecimiento del acceso a información estratégica e institucional del sector educativo  Nacional</v>
          </cell>
          <cell r="O140" t="str">
            <v>Transversales</v>
          </cell>
          <cell r="P140" t="str">
            <v>SGENERAL</v>
          </cell>
          <cell r="Q140" t="str">
            <v>SUBDIRECCIÓN DE GESTIÓN ADMINISTRATIVA Y OPERACIONES</v>
          </cell>
          <cell r="R140" t="str">
            <v>Acuerdo Marco</v>
          </cell>
          <cell r="S140" t="str">
            <v>4 CON</v>
          </cell>
          <cell r="T140" t="str">
            <v>ET4</v>
          </cell>
        </row>
        <row r="141">
          <cell r="B141" t="str">
            <v>1125-C-2299-0700-8-0-2299060-02</v>
          </cell>
          <cell r="C141" t="str">
            <v>1125-C-2299-0700-8-0-2299060-02ET4</v>
          </cell>
          <cell r="D141" t="str">
            <v>1125</v>
          </cell>
          <cell r="E141" t="str">
            <v>A</v>
          </cell>
          <cell r="F141" t="str">
            <v xml:space="preserve">PRESTACIÓN DEL SERVICIO DE TRANSPORTE AÉREO NACIONAL E INTERNACIONAL EN RUTAS PROPIAS O DE OTROS OPERADORES PARA EL DESPLAZAMIENTO DE LOS COLABORADORES DEL MEN EN CUMPLIMIENTO DE SUS FUNCIONES. </v>
          </cell>
          <cell r="G141" t="str">
            <v>C-2299-0700-8-0-2299060-02</v>
          </cell>
          <cell r="H141" t="str">
            <v>10</v>
          </cell>
          <cell r="I141" t="str">
            <v>CSF</v>
          </cell>
          <cell r="J141" t="str">
            <v>Ok Distribución Pto</v>
          </cell>
          <cell r="K141">
            <v>30000000</v>
          </cell>
          <cell r="L141" t="str">
            <v>Inversión</v>
          </cell>
          <cell r="M141" t="str">
            <v>Desarrollo, Unidad, T Humano</v>
          </cell>
          <cell r="N141" t="str">
            <v>Fortalecimiento del acceso a información estratégica e institucional del sector educativo  Nacional</v>
          </cell>
          <cell r="O141" t="str">
            <v>Transversales</v>
          </cell>
          <cell r="P141" t="str">
            <v>SGENERAL</v>
          </cell>
          <cell r="Q141" t="str">
            <v>SUBDIRECCIÓN DE GESTIÓN ADMINISTRATIVA Y OPERACIONES</v>
          </cell>
          <cell r="R141" t="str">
            <v>Acuerdo Marco</v>
          </cell>
          <cell r="S141" t="str">
            <v>4 CON</v>
          </cell>
          <cell r="T141" t="str">
            <v>ET4</v>
          </cell>
        </row>
        <row r="142">
          <cell r="B142" t="str">
            <v>1125-C-2299-0700-8-0-2299058-02</v>
          </cell>
          <cell r="C142" t="str">
            <v>1125-C-2299-0700-8-0-2299058-02ET4</v>
          </cell>
          <cell r="D142" t="str">
            <v>1125</v>
          </cell>
          <cell r="E142" t="str">
            <v>A</v>
          </cell>
          <cell r="F142" t="str">
            <v xml:space="preserve">PRESTACIÓN DEL SERVICIO DE TRANSPORTE AÉREO NACIONAL E INTERNACIONAL EN RUTAS PROPIAS O DE OTROS OPERADORES PARA EL DESPLAZAMIENTO DE LOS COLABORADORES DEL MEN EN CUMPLIMIENTO DE SUS FUNCIONES. </v>
          </cell>
          <cell r="G142" t="str">
            <v>C-2299-0700-8-0-2299058-02</v>
          </cell>
          <cell r="H142" t="str">
            <v>10</v>
          </cell>
          <cell r="I142" t="str">
            <v>CSF</v>
          </cell>
          <cell r="J142" t="str">
            <v>Ok Distribución Pto</v>
          </cell>
          <cell r="K142">
            <v>65896503</v>
          </cell>
          <cell r="L142" t="str">
            <v>Inversión</v>
          </cell>
          <cell r="M142" t="str">
            <v>Comunicaciones y Cooperación</v>
          </cell>
          <cell r="N142" t="str">
            <v>Fortalecimiento del acceso a información estratégica e institucional del sector educativo  Nacional</v>
          </cell>
          <cell r="O142" t="str">
            <v>Transversales</v>
          </cell>
          <cell r="P142" t="str">
            <v>SGENERAL</v>
          </cell>
          <cell r="Q142" t="str">
            <v>SUBDIRECCIÓN DE GESTIÓN ADMINISTRATIVA Y OPERACIONES</v>
          </cell>
          <cell r="R142" t="str">
            <v>Acuerdo Marco</v>
          </cell>
          <cell r="S142" t="str">
            <v>4 CON</v>
          </cell>
          <cell r="T142" t="str">
            <v>ET4</v>
          </cell>
        </row>
        <row r="143">
          <cell r="B143" t="str">
            <v>1125-C-2299-0700-8-0-2299058-02</v>
          </cell>
          <cell r="C143" t="str">
            <v>1125-C-2299-0700-8-0-2299058-02ET4</v>
          </cell>
          <cell r="D143" t="str">
            <v>1125</v>
          </cell>
          <cell r="E143" t="str">
            <v>A</v>
          </cell>
          <cell r="F143" t="str">
            <v xml:space="preserve">PRESTACIÓN DEL SERVICIO DE TRANSPORTE AÉREO NACIONAL E INTERNACIONAL EN RUTAS PROPIAS O DE OTROS OPERADORES PARA EL DESPLAZAMIENTO DE LOS COLABORADORES DEL MEN EN CUMPLIMIENTO DE SUS FUNCIONES. </v>
          </cell>
          <cell r="G143" t="str">
            <v>C-2299-0700-8-0-2299058-02</v>
          </cell>
          <cell r="H143" t="str">
            <v>10</v>
          </cell>
          <cell r="I143" t="str">
            <v>CSF</v>
          </cell>
          <cell r="J143" t="str">
            <v>Ok Distribución Pto</v>
          </cell>
          <cell r="K143">
            <v>127020989</v>
          </cell>
          <cell r="L143" t="str">
            <v>Inversión</v>
          </cell>
          <cell r="M143" t="str">
            <v>Comunicaciones y Cooperación</v>
          </cell>
          <cell r="N143" t="str">
            <v>Fortalecimiento del acceso a información estratégica e institucional del sector educativo  Nacional</v>
          </cell>
          <cell r="O143" t="str">
            <v>Transversales</v>
          </cell>
          <cell r="P143" t="str">
            <v>SGENERAL</v>
          </cell>
          <cell r="Q143" t="str">
            <v>SUBDIRECCIÓN DE GESTIÓN ADMINISTRATIVA Y OPERACIONES</v>
          </cell>
          <cell r="R143" t="str">
            <v>Acuerdo Marco</v>
          </cell>
          <cell r="S143" t="str">
            <v>4 CON</v>
          </cell>
          <cell r="T143" t="str">
            <v>ET4</v>
          </cell>
        </row>
        <row r="144">
          <cell r="B144" t="str">
            <v>1125-C-2202-0700-45-0-2202038-02</v>
          </cell>
          <cell r="C144" t="str">
            <v>1125-C-2202-0700-45-0-2202038-02ET4</v>
          </cell>
          <cell r="D144" t="str">
            <v>1125</v>
          </cell>
          <cell r="E144" t="str">
            <v>A</v>
          </cell>
          <cell r="F144" t="str">
            <v xml:space="preserve">PRESTACIÓN DEL SERVICIO DE TRANSPORTE AÉREO NACIONAL E INTERNACIONAL EN RUTAS PROPIAS O DE OTROS OPERADORES PARA EL DESPLAZAMIENTO DE LOS COLABORADORES DEL MEN EN CUMPLIMIENTO DE SUS FUNCIONES. </v>
          </cell>
          <cell r="G144" t="str">
            <v>C-2202-0700-45-0-2202038-02</v>
          </cell>
          <cell r="H144" t="str">
            <v>11</v>
          </cell>
          <cell r="I144" t="str">
            <v>CSF</v>
          </cell>
          <cell r="J144" t="str">
            <v>Ok Distribución Pto</v>
          </cell>
          <cell r="K144">
            <v>70000000</v>
          </cell>
          <cell r="L144" t="str">
            <v>Inversión</v>
          </cell>
          <cell r="M144" t="str">
            <v>Fomento</v>
          </cell>
          <cell r="N144" t="str">
            <v>Ampliación de mecanismos de fomento de la Educación Superior Nacional</v>
          </cell>
          <cell r="O144" t="str">
            <v>Fomento ES</v>
          </cell>
          <cell r="P144" t="str">
            <v>VES</v>
          </cell>
          <cell r="Q144" t="str">
            <v>SUBDIRECCIÓN DE GESTIÓN ADMINISTRATIVA Y OPERACIONES</v>
          </cell>
          <cell r="R144" t="str">
            <v>Acuerdo Marco</v>
          </cell>
          <cell r="S144" t="str">
            <v>4 CON</v>
          </cell>
          <cell r="T144" t="str">
            <v>ET4</v>
          </cell>
        </row>
        <row r="145">
          <cell r="B145" t="str">
            <v>1125-C-2202-0700-45-0-2202038-02</v>
          </cell>
          <cell r="C145" t="str">
            <v>1125-C-2202-0700-45-0-2202038-02ET4</v>
          </cell>
          <cell r="D145" t="str">
            <v>1125</v>
          </cell>
          <cell r="E145" t="str">
            <v>A</v>
          </cell>
          <cell r="F145" t="str">
            <v xml:space="preserve">PRESTACIÓN DEL SERVICIO DE TRANSPORTE AÉREO NACIONAL E INTERNACIONAL EN RUTAS PROPIAS O DE OTROS OPERADORES PARA EL DESPLAZAMIENTO DE LOS COLABORADORES DEL MEN EN CUMPLIMIENTO DE SUS FUNCIONES. </v>
          </cell>
          <cell r="G145" t="str">
            <v>C-2202-0700-45-0-2202038-02</v>
          </cell>
          <cell r="H145" t="str">
            <v>11</v>
          </cell>
          <cell r="I145" t="str">
            <v>CSF</v>
          </cell>
          <cell r="J145" t="str">
            <v>Ok Distribución Pto</v>
          </cell>
          <cell r="K145">
            <v>400000000</v>
          </cell>
          <cell r="L145" t="str">
            <v>Inversión</v>
          </cell>
          <cell r="M145" t="str">
            <v>Fomento</v>
          </cell>
          <cell r="N145" t="str">
            <v>Ampliación de mecanismos de fomento de la Educación Superior Nacional</v>
          </cell>
          <cell r="O145" t="str">
            <v>Fomento ES</v>
          </cell>
          <cell r="P145" t="str">
            <v>VES</v>
          </cell>
          <cell r="Q145" t="str">
            <v>SUBDIRECCIÓN DE GESTIÓN ADMINISTRATIVA Y OPERACIONES</v>
          </cell>
          <cell r="R145" t="str">
            <v>Acuerdo Marco</v>
          </cell>
          <cell r="S145" t="str">
            <v>4 CON</v>
          </cell>
          <cell r="T145" t="str">
            <v>ET4</v>
          </cell>
        </row>
        <row r="146">
          <cell r="B146" t="str">
            <v>1125-A-03-03-04-021</v>
          </cell>
          <cell r="C146" t="str">
            <v>1125-A-03-03-04-021ET4</v>
          </cell>
          <cell r="D146" t="str">
            <v>1125</v>
          </cell>
          <cell r="E146" t="str">
            <v>A</v>
          </cell>
          <cell r="F146" t="str">
            <v xml:space="preserve">PRESTACIÓN DEL SERVICIO DE TRANSPORTE AÉREO NACIONAL E INTERNACIONAL EN RUTAS PROPIAS O DE OTROS OPERADORES PARA EL DESPLAZAMIENTO DE LOS COLABORADORES DEL MEN EN CUMPLIMIENTO DE SUS FUNCIONES. </v>
          </cell>
          <cell r="G146" t="str">
            <v>A-03-03-04-021</v>
          </cell>
          <cell r="H146" t="str">
            <v>16</v>
          </cell>
          <cell r="I146" t="str">
            <v>SSF</v>
          </cell>
          <cell r="J146" t="str">
            <v>Ok Distribución Pto</v>
          </cell>
          <cell r="K146">
            <v>47949278</v>
          </cell>
          <cell r="L146" t="str">
            <v>Funcionamiento</v>
          </cell>
          <cell r="M146" t="str">
            <v>Calidad ES</v>
          </cell>
          <cell r="N146" t="str">
            <v>CNA</v>
          </cell>
          <cell r="O146" t="str">
            <v>Aseguramiento ES</v>
          </cell>
          <cell r="P146" t="str">
            <v>VES</v>
          </cell>
          <cell r="Q146" t="str">
            <v>SUBDIRECCIÓN DE GESTIÓN ADMINISTRATIVA Y OPERACIONES</v>
          </cell>
          <cell r="R146" t="str">
            <v>Acuerdo Marco</v>
          </cell>
          <cell r="S146" t="str">
            <v>4 CON</v>
          </cell>
          <cell r="T146" t="str">
            <v>ET4</v>
          </cell>
        </row>
        <row r="147">
          <cell r="B147" t="str">
            <v>1125-A-03-03-04-021</v>
          </cell>
          <cell r="C147" t="str">
            <v>1125-A-03-03-04-021ET4</v>
          </cell>
          <cell r="D147" t="str">
            <v>1125</v>
          </cell>
          <cell r="E147" t="str">
            <v>A</v>
          </cell>
          <cell r="F147" t="str">
            <v xml:space="preserve">PRESTACIÓN DEL SERVICIO DE TRANSPORTE AÉREO NACIONAL E INTERNACIONAL EN RUTAS PROPIAS O DE OTROS OPERADORES PARA EL DESPLAZAMIENTO DE LOS COLABORADORES DEL MEN EN CUMPLIMIENTO DE SUS FUNCIONES. </v>
          </cell>
          <cell r="G147" t="str">
            <v>A-03-03-04-021</v>
          </cell>
          <cell r="H147" t="str">
            <v>16</v>
          </cell>
          <cell r="I147" t="str">
            <v>SSF</v>
          </cell>
          <cell r="J147" t="str">
            <v>Ok Distribución Pto</v>
          </cell>
          <cell r="K147">
            <v>18086184</v>
          </cell>
          <cell r="L147" t="str">
            <v>Funcionamiento</v>
          </cell>
          <cell r="M147" t="str">
            <v>Calidad ES</v>
          </cell>
          <cell r="N147" t="str">
            <v>CNA</v>
          </cell>
          <cell r="O147" t="str">
            <v>Aseguramiento ES</v>
          </cell>
          <cell r="P147" t="str">
            <v>VES</v>
          </cell>
          <cell r="Q147" t="str">
            <v>SUBDIRECCIÓN DE GESTIÓN ADMINISTRATIVA Y OPERACIONES</v>
          </cell>
          <cell r="R147" t="str">
            <v>Acuerdo Marco</v>
          </cell>
          <cell r="S147" t="str">
            <v>4 CON</v>
          </cell>
          <cell r="T147" t="str">
            <v>ET4</v>
          </cell>
        </row>
        <row r="148">
          <cell r="B148" t="str">
            <v>1125-A-03-03-04-020</v>
          </cell>
          <cell r="C148" t="str">
            <v>1125-A-03-03-04-020ET4</v>
          </cell>
          <cell r="D148" t="str">
            <v>1125</v>
          </cell>
          <cell r="E148" t="str">
            <v>A</v>
          </cell>
          <cell r="F148" t="str">
            <v xml:space="preserve">PRESTACIÓN DEL SERVICIO DE TRANSPORTE AÉREO NACIONAL E INTERNACIONAL EN RUTAS PROPIAS O DE OTROS OPERADORES PARA EL DESPLAZAMIENTO DE LOS COLABORADORES DEL MEN EN CUMPLIMIENTO DE SUS FUNCIONES. </v>
          </cell>
          <cell r="G148" t="str">
            <v>A-03-03-04-020</v>
          </cell>
          <cell r="H148" t="str">
            <v>16</v>
          </cell>
          <cell r="I148" t="str">
            <v>SSF</v>
          </cell>
          <cell r="J148" t="str">
            <v>Ok Distribución Pto</v>
          </cell>
          <cell r="K148">
            <v>12298605</v>
          </cell>
          <cell r="L148" t="str">
            <v>Funcionamiento</v>
          </cell>
          <cell r="M148" t="str">
            <v>Calidad ES</v>
          </cell>
          <cell r="N148" t="str">
            <v>Conaces</v>
          </cell>
          <cell r="O148" t="str">
            <v>Aseguramiento ES</v>
          </cell>
          <cell r="P148" t="str">
            <v>VES</v>
          </cell>
          <cell r="Q148" t="str">
            <v>SUBDIRECCIÓN DE GESTIÓN ADMINISTRATIVA Y OPERACIONES</v>
          </cell>
          <cell r="R148" t="str">
            <v>Acuerdo Marco</v>
          </cell>
          <cell r="S148" t="str">
            <v>4 CON</v>
          </cell>
          <cell r="T148" t="str">
            <v>ET4</v>
          </cell>
        </row>
        <row r="149">
          <cell r="B149" t="str">
            <v>1125-A-03-03-04-020</v>
          </cell>
          <cell r="C149" t="str">
            <v>1125-A-03-03-04-020ET4</v>
          </cell>
          <cell r="D149" t="str">
            <v>1125</v>
          </cell>
          <cell r="E149" t="str">
            <v>A</v>
          </cell>
          <cell r="F149" t="str">
            <v xml:space="preserve">PRESTACIÓN DEL SERVICIO DE TRANSPORTE AÉREO NACIONAL E INTERNACIONAL EN RUTAS PROPIAS O DE OTROS OPERADORES PARA EL DESPLAZAMIENTO DE LOS COLABORADORES DEL MEN EN CUMPLIMIENTO DE SUS FUNCIONES. </v>
          </cell>
          <cell r="G149" t="str">
            <v>A-03-03-04-020</v>
          </cell>
          <cell r="H149" t="str">
            <v>16</v>
          </cell>
          <cell r="I149" t="str">
            <v>SSF</v>
          </cell>
          <cell r="J149" t="str">
            <v>Ok Distribución Pto</v>
          </cell>
          <cell r="K149">
            <v>291886371</v>
          </cell>
          <cell r="L149" t="str">
            <v>Funcionamiento</v>
          </cell>
          <cell r="M149" t="str">
            <v>Calidad ES</v>
          </cell>
          <cell r="N149" t="str">
            <v>Conaces</v>
          </cell>
          <cell r="O149" t="str">
            <v>Aseguramiento ES</v>
          </cell>
          <cell r="P149" t="str">
            <v>VES</v>
          </cell>
          <cell r="Q149" t="str">
            <v>SUBDIRECCIÓN DE GESTIÓN ADMINISTRATIVA Y OPERACIONES</v>
          </cell>
          <cell r="R149" t="str">
            <v>Acuerdo Marco</v>
          </cell>
          <cell r="S149" t="str">
            <v>4 CON</v>
          </cell>
          <cell r="T149" t="str">
            <v>ET4</v>
          </cell>
        </row>
        <row r="150">
          <cell r="B150" t="str">
            <v>1125-C-2202-0700-32-0-2202045-02</v>
          </cell>
          <cell r="C150" t="str">
            <v>1125-C-2202-0700-32-0-2202045-02ET4</v>
          </cell>
          <cell r="D150" t="str">
            <v>1125</v>
          </cell>
          <cell r="E150" t="str">
            <v>A</v>
          </cell>
          <cell r="F150" t="str">
            <v xml:space="preserve">PRESTACIÓN DEL SERVICIO DE TRANSPORTE AÉREO NACIONAL E INTERNACIONAL EN RUTAS PROPIAS O DE OTROS OPERADORES PARA EL DESPLAZAMIENTO DE LOS COLABORADORES DEL MEN EN CUMPLIMIENTO DE SUS FUNCIONES. </v>
          </cell>
          <cell r="G150" t="str">
            <v>C-2202-0700-32-0-2202045-02</v>
          </cell>
          <cell r="H150" t="str">
            <v>10</v>
          </cell>
          <cell r="I150" t="str">
            <v>CSF</v>
          </cell>
          <cell r="J150" t="str">
            <v>Ok Distribución Pto</v>
          </cell>
          <cell r="K150">
            <v>82472999</v>
          </cell>
          <cell r="L150" t="str">
            <v>Inversión</v>
          </cell>
          <cell r="M150" t="str">
            <v>Calidad ES</v>
          </cell>
          <cell r="N150" t="str">
            <v>Incremento de la calidad en la prestación del servicio público de educación superior en Colombia. Nacional</v>
          </cell>
          <cell r="O150" t="str">
            <v>Calidad ES</v>
          </cell>
          <cell r="P150" t="str">
            <v>VES</v>
          </cell>
          <cell r="Q150" t="str">
            <v>SUBDIRECCIÓN DE GESTIÓN ADMINISTRATIVA Y OPERACIONES</v>
          </cell>
          <cell r="R150" t="str">
            <v>Acuerdo Marco</v>
          </cell>
          <cell r="S150" t="str">
            <v>4 CON</v>
          </cell>
          <cell r="T150" t="str">
            <v>ET4</v>
          </cell>
        </row>
        <row r="151">
          <cell r="B151" t="str">
            <v>1128-C-2202-0700-45-0-2202046-02</v>
          </cell>
          <cell r="C151" t="str">
            <v>1128-C-2202-0700-45-0-2202046-02ET1</v>
          </cell>
          <cell r="D151" t="str">
            <v>1128</v>
          </cell>
          <cell r="E151" t="str">
            <v>G</v>
          </cell>
          <cell r="F151" t="str">
            <v xml:space="preserve">AUNAR ESFUERZOS PARA ORIENTAR AL SECTOR DE LA EDUCACIÓN SUPERIOR EN TEMAS DE PROTECCIÓN A LOS DERECHOS HUMANOS Y PRÁCTICAS DE PREVENCIÓN, DETECCIÓN Y ATENCIÓN A VIOLENCIAS DE GÉNERO Y SEXUALES EN LAS IES._x000D_
</v>
          </cell>
          <cell r="G151" t="str">
            <v>C-2202-0700-45-0-2202046-02</v>
          </cell>
          <cell r="H151" t="str">
            <v>11</v>
          </cell>
          <cell r="I151" t="str">
            <v>CSF</v>
          </cell>
          <cell r="J151" t="str">
            <v>Ok Distribución Pto</v>
          </cell>
          <cell r="K151">
            <v>150000000</v>
          </cell>
          <cell r="L151" t="str">
            <v>Inversión</v>
          </cell>
          <cell r="M151" t="str">
            <v>Fomento</v>
          </cell>
          <cell r="N151" t="str">
            <v>Ampliación de mecanismos de fomento de la Educación Superior Nacional</v>
          </cell>
          <cell r="O151" t="str">
            <v>Fomento ES</v>
          </cell>
          <cell r="P151" t="str">
            <v>VES</v>
          </cell>
          <cell r="Q151" t="str">
            <v>SUBDIRECCIÓN DE APOYO A LA GESTIÓN DE LAS INST. DE EDU. SUPERIOR</v>
          </cell>
          <cell r="R151" t="str">
            <v>Regímen Especial</v>
          </cell>
          <cell r="S151" t="str">
            <v>1 PLC</v>
          </cell>
          <cell r="T151" t="str">
            <v>ET1</v>
          </cell>
        </row>
        <row r="152">
          <cell r="B152" t="str">
            <v>1136-C-2202-0700-45-0-2202015-02</v>
          </cell>
          <cell r="C152" t="str">
            <v>1136-C-2202-0700-45-0-2202015-02ET2</v>
          </cell>
          <cell r="D152" t="str">
            <v>1136</v>
          </cell>
          <cell r="E152" t="str">
            <v>A</v>
          </cell>
          <cell r="F152" t="str">
            <v>AUNAR ESFUERZOS TÉCNICOS, ADMINISTRATIVOS Y FINANCIEROS PARA APLICAR LOS ELEMENTOS METODOLÓGICOS DEL MARCO NACIONAL DE CUALIFICACIONES EN LAS CATEGORÍAS DE ECONOMÍA NARANJA RELACIONADAS CON LAS INDUSTRIAS CULTURALES, CREACIONES FUNCIONALES, NUEVOS MEDIOS Y SOFTWARE DE CONTENIDOS, COMO PARTE DE LA ESTRATEGIA DEL GOBIERNO NACIONAL PARA OBTENER LAS CUALIFICACIONES Y REDUCIR LAS BRECHAS DE TALENTO HUMANO EN EL CAMPO DE LAS ACTIVIDADES ARTÍSTICAS, CREATIVAS, CULTURALES Y DE PROMOCIÓN DE LA DIVERSIDAD ÉTNICA COLOMBIANA.</v>
          </cell>
          <cell r="G152" t="str">
            <v>C-2202-0700-45-0-2202015-02</v>
          </cell>
          <cell r="H152" t="str">
            <v>11</v>
          </cell>
          <cell r="I152" t="str">
            <v>CSF</v>
          </cell>
          <cell r="J152" t="str">
            <v>Ok Distribución Pto</v>
          </cell>
          <cell r="K152">
            <v>350000000</v>
          </cell>
          <cell r="L152" t="str">
            <v>Inversión</v>
          </cell>
          <cell r="M152" t="str">
            <v>Fomento</v>
          </cell>
          <cell r="N152" t="str">
            <v>Ampliación de mecanismos de fomento de la Educación Superior Nacional</v>
          </cell>
          <cell r="O152" t="str">
            <v>Fomento ES</v>
          </cell>
          <cell r="P152" t="str">
            <v>VES</v>
          </cell>
          <cell r="Q152" t="str">
            <v>SUBDIRECCIÓN DE APOYO A LA GESTIÓN DE LAS INST. DE EDU. SUPERIOR</v>
          </cell>
          <cell r="R152" t="str">
            <v>Regímen Especial</v>
          </cell>
          <cell r="S152" t="str">
            <v>2 PES</v>
          </cell>
          <cell r="T152" t="str">
            <v>ET2</v>
          </cell>
        </row>
        <row r="153">
          <cell r="B153" t="str">
            <v>1137-C-2299-0700-8-0-2299062-02</v>
          </cell>
          <cell r="C153" t="str">
            <v>1137-C-2299-0700-8-0-2299062-02ET4</v>
          </cell>
          <cell r="D153" t="str">
            <v>1137</v>
          </cell>
          <cell r="E153" t="str">
            <v>A</v>
          </cell>
          <cell r="F153" t="str">
            <v>PRESTAR SERVICIOS PROFESIONALES A LA OFICINA DE TECNOLOGÍA Y SISTEMAS DE INFORMACIÓN EN ACTIVIDADES PROPIAS DE LAS FASES DEL CICLO DE SOFTWARE, COMO: ANÁLISIS, DISEÑO, MODELAMIENTO Y SOPORTE DE LOS SISTEMAS DE INFORMACIÓN DEL MINISTERIO DE EDUCACIÓN NACIONAL</v>
          </cell>
          <cell r="G153" t="str">
            <v>C-2299-0700-8-0-2299062-02</v>
          </cell>
          <cell r="H153" t="str">
            <v>10</v>
          </cell>
          <cell r="I153" t="str">
            <v>CSF</v>
          </cell>
          <cell r="J153" t="str">
            <v>Ok Distribución Pto</v>
          </cell>
          <cell r="K153">
            <v>43400000</v>
          </cell>
          <cell r="L153" t="str">
            <v>Inversión</v>
          </cell>
          <cell r="M153" t="str">
            <v>Tecnología</v>
          </cell>
          <cell r="N153" t="str">
            <v>Fortalecimiento del acceso a información estratégica e institucional del sector educativo  Nacional</v>
          </cell>
          <cell r="O153" t="str">
            <v>Transversales</v>
          </cell>
          <cell r="P153" t="str">
            <v>SGENERAL</v>
          </cell>
          <cell r="Q153" t="str">
            <v>OFICINA DE TECNOLOGÍA Y SISTEMAS DE INFORMACIÓN</v>
          </cell>
          <cell r="R153" t="str">
            <v>Contratación Directa</v>
          </cell>
          <cell r="S153" t="str">
            <v>4 CON</v>
          </cell>
          <cell r="T153" t="str">
            <v>ET4</v>
          </cell>
        </row>
        <row r="154">
          <cell r="B154" t="str">
            <v>114-C-2299-0700-9-0-2299054-02</v>
          </cell>
          <cell r="C154" t="str">
            <v>114-C-2299-0700-9-0-2299054-02ET4</v>
          </cell>
          <cell r="D154" t="str">
            <v>114</v>
          </cell>
          <cell r="E154" t="str">
            <v>A</v>
          </cell>
          <cell r="F154" t="str">
            <v>PRESTAR SERVICIOS PROFESIONALES DE ACOMPAÑAMIENTO Y ASESORÍA AL MINISTERIO DE EDUCACIÓN NACIONAL EN LA CONSOLIDACIÓN DEL PROYECTO DEFINITIVO DEL PLAN NACIONAL DE DESARROLLO, Y LA CONSTRUCCIÓN Y CONSOLIDACIÓN DE INSUMOS PARA PARA LA FUNDAMENTACIÓN CONCEPTUAL Y ESTRUCTURACIÓN PROGRAMÁTICA DEL PLAN SECTORIAL DE EDUCACIÓN 2018-2022</v>
          </cell>
          <cell r="G154" t="str">
            <v>C-2299-0700-9-0-2299054-02</v>
          </cell>
          <cell r="H154" t="str">
            <v>10</v>
          </cell>
          <cell r="I154" t="str">
            <v>CSF</v>
          </cell>
          <cell r="J154" t="str">
            <v>Ok Distribución Pto</v>
          </cell>
          <cell r="K154">
            <v>135673317</v>
          </cell>
          <cell r="L154" t="str">
            <v>Inversión</v>
          </cell>
          <cell r="M154" t="str">
            <v>Planeación y Finanzas</v>
          </cell>
          <cell r="N154" t="str">
            <v>Fortalecimiento de la planeación estratégica  del sector educativo  Nacional</v>
          </cell>
          <cell r="O154" t="str">
            <v>Transversales</v>
          </cell>
          <cell r="P154" t="str">
            <v>SGENERAL</v>
          </cell>
          <cell r="Q154" t="str">
            <v>OFICINA ASESORA DE PLANEACIÓN Y FINANZAS</v>
          </cell>
          <cell r="R154" t="str">
            <v>Contratación Directa</v>
          </cell>
          <cell r="S154" t="str">
            <v>4 CON</v>
          </cell>
          <cell r="T154" t="str">
            <v>ET4</v>
          </cell>
        </row>
        <row r="155">
          <cell r="B155" t="str">
            <v>1148-C-2201-0700-13-0-2201006-02</v>
          </cell>
          <cell r="C155" t="str">
            <v>1148-C-2201-0700-13-0-2201006-02ET2</v>
          </cell>
          <cell r="D155" t="str">
            <v>1148</v>
          </cell>
          <cell r="E155" t="str">
            <v>A</v>
          </cell>
          <cell r="F155"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55" t="str">
            <v>C-2201-0700-13-0-2201006-02</v>
          </cell>
          <cell r="H155" t="str">
            <v>10</v>
          </cell>
          <cell r="I155" t="str">
            <v>CSF</v>
          </cell>
          <cell r="J155" t="str">
            <v>Ok Distribución Pto</v>
          </cell>
          <cell r="K155">
            <v>70908309</v>
          </cell>
          <cell r="L155" t="str">
            <v>Inversión</v>
          </cell>
          <cell r="M155" t="str">
            <v>Calidad EPBM</v>
          </cell>
          <cell r="N155" t="str">
            <v>Mejoramiento de la calidad educativa preescolar, básica y media. Nacional</v>
          </cell>
          <cell r="O155" t="str">
            <v>Calidad</v>
          </cell>
          <cell r="P155" t="str">
            <v>VEPBM</v>
          </cell>
          <cell r="Q155" t="str">
            <v>SUBDIRECCIÓN DE GESTIÓN ADMINISTRATIVA Y OPERACIONES</v>
          </cell>
          <cell r="R155" t="str">
            <v>Concurso de Méritos</v>
          </cell>
          <cell r="S155" t="str">
            <v>2 PES</v>
          </cell>
          <cell r="T155" t="str">
            <v>ET2</v>
          </cell>
        </row>
        <row r="156">
          <cell r="B156" t="str">
            <v>1148-C-2201-0700-8-0-2201036-02</v>
          </cell>
          <cell r="C156" t="str">
            <v>1148-C-2201-0700-8-0-2201036-02ET2</v>
          </cell>
          <cell r="D156" t="str">
            <v>1148</v>
          </cell>
          <cell r="E156" t="str">
            <v>A</v>
          </cell>
          <cell r="F156"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56" t="str">
            <v>C-2201-0700-8-0-2201036-02</v>
          </cell>
          <cell r="H156" t="str">
            <v>10</v>
          </cell>
          <cell r="I156" t="str">
            <v>CSF</v>
          </cell>
          <cell r="J156" t="str">
            <v>Ok Distribución Pto</v>
          </cell>
          <cell r="K156">
            <v>7581061</v>
          </cell>
          <cell r="L156" t="str">
            <v>Inversión</v>
          </cell>
          <cell r="M156" t="str">
            <v>Innovación</v>
          </cell>
          <cell r="N156" t="str">
            <v>Implementación del Plan Nacional de innovación TIC para la educación urbana y rural Nacional</v>
          </cell>
          <cell r="O156" t="str">
            <v>Innovación EPBM</v>
          </cell>
          <cell r="P156" t="str">
            <v>VEPBM</v>
          </cell>
          <cell r="Q156" t="str">
            <v>SUBDIRECCIÓN DE GESTIÓN ADMINISTRATIVA Y OPERACIONES</v>
          </cell>
          <cell r="R156" t="str">
            <v>Concurso de Méritos</v>
          </cell>
          <cell r="S156" t="str">
            <v>2 PES</v>
          </cell>
          <cell r="T156" t="str">
            <v>ET2</v>
          </cell>
        </row>
        <row r="157">
          <cell r="B157" t="str">
            <v>1148-C-2201-0700-9-0-2201002-02</v>
          </cell>
          <cell r="C157" t="str">
            <v>1148-C-2201-0700-9-0-2201002-02ET2</v>
          </cell>
          <cell r="D157" t="str">
            <v>1148</v>
          </cell>
          <cell r="E157" t="str">
            <v>A</v>
          </cell>
          <cell r="F157"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57" t="str">
            <v>C-2201-0700-9-0-2201002-02</v>
          </cell>
          <cell r="H157" t="str">
            <v>10</v>
          </cell>
          <cell r="I157" t="str">
            <v>CSF</v>
          </cell>
          <cell r="J157" t="str">
            <v>Ok Distribución Pto</v>
          </cell>
          <cell r="K157">
            <v>6063448</v>
          </cell>
          <cell r="L157" t="str">
            <v>Inversión</v>
          </cell>
          <cell r="M157" t="str">
            <v>Cobertura</v>
          </cell>
          <cell r="N157" t="str">
            <v>Implementación del Programa de Alimentación Escolar en Colombia, Nacional</v>
          </cell>
          <cell r="O157" t="str">
            <v>PAE</v>
          </cell>
          <cell r="P157" t="str">
            <v>VEPBM</v>
          </cell>
          <cell r="Q157" t="str">
            <v>SUBDIRECCIÓN DE GESTIÓN ADMINISTRATIVA Y OPERACIONES</v>
          </cell>
          <cell r="R157" t="str">
            <v>Concurso de Méritos</v>
          </cell>
          <cell r="S157" t="str">
            <v>2 PES</v>
          </cell>
          <cell r="T157" t="str">
            <v>ET2</v>
          </cell>
        </row>
        <row r="158">
          <cell r="B158" t="str">
            <v>1148-C-2202-0700-32-0-2202010-02</v>
          </cell>
          <cell r="C158" t="str">
            <v>1148-C-2202-0700-32-0-2202010-02ET2</v>
          </cell>
          <cell r="D158" t="str">
            <v>1148</v>
          </cell>
          <cell r="E158" t="str">
            <v>A</v>
          </cell>
          <cell r="F158"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58" t="str">
            <v>C-2202-0700-32-0-2202010-02</v>
          </cell>
          <cell r="H158" t="str">
            <v>10</v>
          </cell>
          <cell r="I158" t="str">
            <v>CSF</v>
          </cell>
          <cell r="J158" t="str">
            <v>Ok Distribución Pto</v>
          </cell>
          <cell r="K158">
            <v>6840351</v>
          </cell>
          <cell r="L158" t="str">
            <v>Inversión</v>
          </cell>
          <cell r="M158" t="str">
            <v>Calidad ES</v>
          </cell>
          <cell r="N158" t="str">
            <v>Incremento de la calidad en la prestación del servicio público de educación superior en Colombia. Nacional</v>
          </cell>
          <cell r="O158" t="str">
            <v>Calidad ES</v>
          </cell>
          <cell r="P158" t="str">
            <v>VES</v>
          </cell>
          <cell r="Q158" t="str">
            <v>SUBDIRECCIÓN DE GESTIÓN ADMINISTRATIVA Y OPERACIONES</v>
          </cell>
          <cell r="R158" t="str">
            <v>Concurso de Méritos</v>
          </cell>
          <cell r="S158" t="str">
            <v>2 PES</v>
          </cell>
          <cell r="T158" t="str">
            <v>ET2</v>
          </cell>
        </row>
        <row r="159">
          <cell r="B159" t="str">
            <v>1148-C-2202-0700-32-0-2202014-02</v>
          </cell>
          <cell r="C159" t="str">
            <v>1148-C-2202-0700-32-0-2202014-02ET2</v>
          </cell>
          <cell r="D159" t="str">
            <v>1148</v>
          </cell>
          <cell r="E159" t="str">
            <v>A</v>
          </cell>
          <cell r="F159"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59" t="str">
            <v>C-2202-0700-32-0-2202014-02</v>
          </cell>
          <cell r="H159" t="str">
            <v>10</v>
          </cell>
          <cell r="I159" t="str">
            <v>CSF</v>
          </cell>
          <cell r="J159" t="str">
            <v>Ok Distribución Pto</v>
          </cell>
          <cell r="K159">
            <v>6271026</v>
          </cell>
          <cell r="L159" t="str">
            <v>Inversión</v>
          </cell>
          <cell r="M159" t="str">
            <v>Calidad ES</v>
          </cell>
          <cell r="N159" t="str">
            <v>Incremento de la calidad en la prestación del servicio público de educación superior en Colombia. Nacional</v>
          </cell>
          <cell r="O159" t="str">
            <v>Calidad ES</v>
          </cell>
          <cell r="P159" t="str">
            <v>VES</v>
          </cell>
          <cell r="Q159" t="str">
            <v>SUBDIRECCIÓN DE GESTIÓN ADMINISTRATIVA Y OPERACIONES</v>
          </cell>
          <cell r="R159" t="str">
            <v>Concurso de Méritos</v>
          </cell>
          <cell r="S159" t="str">
            <v>2 PES</v>
          </cell>
          <cell r="T159" t="str">
            <v>ET2</v>
          </cell>
        </row>
        <row r="160">
          <cell r="B160" t="str">
            <v>1148-C-2202-0700-32-0-2202045-02</v>
          </cell>
          <cell r="C160" t="str">
            <v>1148-C-2202-0700-32-0-2202045-02ET2</v>
          </cell>
          <cell r="D160" t="str">
            <v>1148</v>
          </cell>
          <cell r="E160" t="str">
            <v>A</v>
          </cell>
          <cell r="F160"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0" t="str">
            <v>C-2202-0700-32-0-2202045-02</v>
          </cell>
          <cell r="H160" t="str">
            <v>10</v>
          </cell>
          <cell r="I160" t="str">
            <v>CSF</v>
          </cell>
          <cell r="J160" t="str">
            <v>Ok Distribución Pto</v>
          </cell>
          <cell r="K160">
            <v>1906120</v>
          </cell>
          <cell r="L160" t="str">
            <v>Inversión</v>
          </cell>
          <cell r="M160" t="str">
            <v>Calidad ES</v>
          </cell>
          <cell r="N160" t="str">
            <v>Incremento de la calidad en la prestación del servicio público de educación superior en Colombia. Nacional</v>
          </cell>
          <cell r="O160" t="str">
            <v>Calidad ES</v>
          </cell>
          <cell r="P160" t="str">
            <v>VES</v>
          </cell>
          <cell r="Q160" t="str">
            <v>SUBDIRECCIÓN DE GESTIÓN ADMINISTRATIVA Y OPERACIONES</v>
          </cell>
          <cell r="R160" t="str">
            <v>Concurso de Méritos</v>
          </cell>
          <cell r="S160" t="str">
            <v>2 PES</v>
          </cell>
          <cell r="T160" t="str">
            <v>ET2</v>
          </cell>
        </row>
        <row r="161">
          <cell r="B161" t="str">
            <v>1148-A-03-03-04-021</v>
          </cell>
          <cell r="C161" t="str">
            <v>1148-A-03-03-04-021ET2</v>
          </cell>
          <cell r="D161" t="str">
            <v>1148</v>
          </cell>
          <cell r="E161" t="str">
            <v>A</v>
          </cell>
          <cell r="F161"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1" t="str">
            <v>A-03-03-04-021</v>
          </cell>
          <cell r="H161" t="str">
            <v>16</v>
          </cell>
          <cell r="I161" t="str">
            <v>SSF</v>
          </cell>
          <cell r="J161" t="str">
            <v>Ok Distribución Pto</v>
          </cell>
          <cell r="K161">
            <v>6827206</v>
          </cell>
          <cell r="L161" t="str">
            <v>Funcionamiento</v>
          </cell>
          <cell r="M161" t="str">
            <v>Calidad ES</v>
          </cell>
          <cell r="N161" t="str">
            <v>CNA</v>
          </cell>
          <cell r="O161" t="str">
            <v>Aseguramiento ES</v>
          </cell>
          <cell r="P161" t="str">
            <v>VES</v>
          </cell>
          <cell r="Q161" t="str">
            <v>SUBDIRECCIÓN DE GESTIÓN ADMINISTRATIVA Y OPERACIONES</v>
          </cell>
          <cell r="R161" t="str">
            <v>Concurso de Méritos</v>
          </cell>
          <cell r="S161" t="str">
            <v>2 PES</v>
          </cell>
          <cell r="T161" t="str">
            <v>ET2</v>
          </cell>
        </row>
        <row r="162">
          <cell r="B162" t="str">
            <v>1148-C-2202-0700-45-0-2202038-02</v>
          </cell>
          <cell r="C162" t="str">
            <v>1148-C-2202-0700-45-0-2202038-02ET2</v>
          </cell>
          <cell r="D162" t="str">
            <v>1148</v>
          </cell>
          <cell r="E162" t="str">
            <v>A</v>
          </cell>
          <cell r="F162"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2" t="str">
            <v>C-2202-0700-45-0-2202038-02</v>
          </cell>
          <cell r="H162" t="str">
            <v>11</v>
          </cell>
          <cell r="I162" t="str">
            <v>CSF</v>
          </cell>
          <cell r="J162" t="str">
            <v>Ok Distribución Pto</v>
          </cell>
          <cell r="K162">
            <v>54205838</v>
          </cell>
          <cell r="L162" t="str">
            <v>Inversión</v>
          </cell>
          <cell r="M162" t="str">
            <v>Fomento</v>
          </cell>
          <cell r="N162" t="str">
            <v>Ampliación de mecanismos de fomento de la Educación Superior Nacional</v>
          </cell>
          <cell r="O162" t="str">
            <v>Fomento ES</v>
          </cell>
          <cell r="P162" t="str">
            <v>VES</v>
          </cell>
          <cell r="Q162" t="str">
            <v>SUBDIRECCIÓN DE GESTIÓN ADMINISTRATIVA Y OPERACIONES</v>
          </cell>
          <cell r="R162" t="str">
            <v>Concurso de Méritos</v>
          </cell>
          <cell r="S162" t="str">
            <v>2 PES</v>
          </cell>
          <cell r="T162" t="str">
            <v>ET2</v>
          </cell>
        </row>
        <row r="163">
          <cell r="B163" t="str">
            <v>1148-C-2299-0700-8-0-2299058-02</v>
          </cell>
          <cell r="C163" t="str">
            <v>1148-C-2299-0700-8-0-2299058-02ET2</v>
          </cell>
          <cell r="D163" t="str">
            <v>1148</v>
          </cell>
          <cell r="E163" t="str">
            <v>A</v>
          </cell>
          <cell r="F163"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3" t="str">
            <v>C-2299-0700-8-0-2299058-02</v>
          </cell>
          <cell r="H163" t="str">
            <v>10</v>
          </cell>
          <cell r="I163" t="str">
            <v>CSF</v>
          </cell>
          <cell r="J163" t="str">
            <v>Ok Distribución Pto</v>
          </cell>
          <cell r="K163">
            <v>21009869</v>
          </cell>
          <cell r="L163" t="str">
            <v>Inversión</v>
          </cell>
          <cell r="M163" t="str">
            <v>Comunicaciones y Cooperación</v>
          </cell>
          <cell r="N163" t="str">
            <v>Fortalecimiento del acceso a información estratégica e institucional del sector educativo  Nacional</v>
          </cell>
          <cell r="O163" t="str">
            <v>Transversales</v>
          </cell>
          <cell r="P163" t="str">
            <v>SGENERAL</v>
          </cell>
          <cell r="Q163" t="str">
            <v>SUBDIRECCIÓN DE GESTIÓN ADMINISTRATIVA Y OPERACIONES</v>
          </cell>
          <cell r="R163" t="str">
            <v>Concurso de Méritos</v>
          </cell>
          <cell r="S163" t="str">
            <v>2 PES</v>
          </cell>
          <cell r="T163" t="str">
            <v>ET2</v>
          </cell>
        </row>
        <row r="164">
          <cell r="B164" t="str">
            <v>1148-C-2299-0700-8-0-2299058-02</v>
          </cell>
          <cell r="C164" t="str">
            <v>1148-C-2299-0700-8-0-2299058-02ET2</v>
          </cell>
          <cell r="D164" t="str">
            <v>1148</v>
          </cell>
          <cell r="E164" t="str">
            <v>A</v>
          </cell>
          <cell r="F164"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4" t="str">
            <v>C-2299-0700-8-0-2299058-02</v>
          </cell>
          <cell r="H164" t="str">
            <v>10</v>
          </cell>
          <cell r="I164" t="str">
            <v>CSF</v>
          </cell>
          <cell r="J164" t="str">
            <v>Ok Distribución Pto</v>
          </cell>
          <cell r="K164">
            <v>7236733</v>
          </cell>
          <cell r="L164" t="str">
            <v>Inversión</v>
          </cell>
          <cell r="M164" t="str">
            <v>Comunicaciones y Cooperación</v>
          </cell>
          <cell r="N164" t="str">
            <v>Fortalecimiento del acceso a información estratégica e institucional del sector educativo  Nacional</v>
          </cell>
          <cell r="O164" t="str">
            <v>Transversales</v>
          </cell>
          <cell r="P164" t="str">
            <v>SGENERAL</v>
          </cell>
          <cell r="Q164" t="str">
            <v>SUBDIRECCIÓN DE GESTIÓN ADMINISTRATIVA Y OPERACIONES</v>
          </cell>
          <cell r="R164" t="str">
            <v>Concurso de Méritos</v>
          </cell>
          <cell r="S164" t="str">
            <v>2 PES</v>
          </cell>
          <cell r="T164" t="str">
            <v>ET2</v>
          </cell>
        </row>
        <row r="165">
          <cell r="B165" t="str">
            <v>1148-C-2299-0700-8-0-2299060-02</v>
          </cell>
          <cell r="C165" t="str">
            <v>1148-C-2299-0700-8-0-2299060-02ET2</v>
          </cell>
          <cell r="D165" t="str">
            <v>1148</v>
          </cell>
          <cell r="E165" t="str">
            <v>A</v>
          </cell>
          <cell r="F165"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5" t="str">
            <v>C-2299-0700-8-0-2299060-02</v>
          </cell>
          <cell r="H165" t="str">
            <v>10</v>
          </cell>
          <cell r="I165" t="str">
            <v>CSF</v>
          </cell>
          <cell r="J165" t="str">
            <v>Ok Distribución Pto</v>
          </cell>
          <cell r="K165">
            <v>16806504</v>
          </cell>
          <cell r="L165" t="str">
            <v>Inversión</v>
          </cell>
          <cell r="M165" t="str">
            <v>Desarrollo, Unidad, T Humano</v>
          </cell>
          <cell r="N165" t="str">
            <v>Fortalecimiento del acceso a información estratégica e institucional del sector educativo  Nacional</v>
          </cell>
          <cell r="O165" t="str">
            <v>Transversales</v>
          </cell>
          <cell r="P165" t="str">
            <v>SGENERAL</v>
          </cell>
          <cell r="Q165" t="str">
            <v>SUBDIRECCIÓN DE GESTIÓN ADMINISTRATIVA Y OPERACIONES</v>
          </cell>
          <cell r="R165" t="str">
            <v>Concurso de Méritos</v>
          </cell>
          <cell r="S165" t="str">
            <v>2 PES</v>
          </cell>
          <cell r="T165" t="str">
            <v>ET2</v>
          </cell>
        </row>
        <row r="166">
          <cell r="B166" t="str">
            <v>1148-C-2201-0700-10-0-2201002-02</v>
          </cell>
          <cell r="C166" t="str">
            <v>1148-C-2201-0700-10-0-2201002-02ET2</v>
          </cell>
          <cell r="D166" t="str">
            <v>1148</v>
          </cell>
          <cell r="E166" t="str">
            <v>A</v>
          </cell>
          <cell r="F166"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6" t="str">
            <v>C-2201-0700-10-0-2201002-02</v>
          </cell>
          <cell r="H166" t="str">
            <v>10</v>
          </cell>
          <cell r="I166" t="str">
            <v>CSF</v>
          </cell>
          <cell r="J166" t="str">
            <v>Ok Distribución Pto</v>
          </cell>
          <cell r="K166">
            <v>20716782</v>
          </cell>
          <cell r="L166" t="str">
            <v>Inversión</v>
          </cell>
          <cell r="M166" t="str">
            <v>Primera Infancia</v>
          </cell>
          <cell r="N166" t="str">
            <v>Fortalecimiento de la calidad del servicio educativo de primera infancia Nacional</v>
          </cell>
          <cell r="O166" t="str">
            <v>Primera Infancia</v>
          </cell>
          <cell r="P166" t="str">
            <v>VEPBM</v>
          </cell>
          <cell r="Q166" t="str">
            <v>SUBDIRECCIÓN DE GESTIÓN ADMINISTRATIVA Y OPERACIONES</v>
          </cell>
          <cell r="R166" t="str">
            <v>Concurso de Méritos</v>
          </cell>
          <cell r="S166" t="str">
            <v>2 PES</v>
          </cell>
          <cell r="T166" t="str">
            <v>ET2</v>
          </cell>
        </row>
        <row r="167">
          <cell r="B167" t="str">
            <v>1148-C-2201-0700-12-0-2201015-02</v>
          </cell>
          <cell r="C167" t="str">
            <v>1148-C-2201-0700-12-0-2201015-02ET2</v>
          </cell>
          <cell r="D167" t="str">
            <v>1148</v>
          </cell>
          <cell r="E167" t="str">
            <v>A</v>
          </cell>
          <cell r="F167"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7" t="str">
            <v>C-2201-0700-12-0-2201015-02</v>
          </cell>
          <cell r="H167" t="str">
            <v>10</v>
          </cell>
          <cell r="I167" t="str">
            <v>CSF</v>
          </cell>
          <cell r="J167" t="str">
            <v>Ok Distribución Pto</v>
          </cell>
          <cell r="K167">
            <v>3151480</v>
          </cell>
          <cell r="L167" t="str">
            <v>Inversión</v>
          </cell>
          <cell r="M167" t="str">
            <v>Fortalecimiento</v>
          </cell>
          <cell r="N167" t="str">
            <v>Fortalecimiento a la gestión territorial de la educación Inicial, Preescolar, Básica y Media.   Nacional</v>
          </cell>
          <cell r="O167" t="str">
            <v>Fortalecimiento</v>
          </cell>
          <cell r="P167" t="str">
            <v>VEPBM</v>
          </cell>
          <cell r="Q167" t="str">
            <v>SUBDIRECCIÓN DE GESTIÓN ADMINISTRATIVA Y OPERACIONES</v>
          </cell>
          <cell r="R167" t="str">
            <v>Concurso de Méritos</v>
          </cell>
          <cell r="S167" t="str">
            <v>2 PES</v>
          </cell>
          <cell r="T167" t="str">
            <v>ET2</v>
          </cell>
        </row>
        <row r="168">
          <cell r="B168" t="str">
            <v>1148-C-2201-0700-14-0-2201056-02</v>
          </cell>
          <cell r="C168" t="str">
            <v>1148-C-2201-0700-14-0-2201056-02ET2</v>
          </cell>
          <cell r="D168" t="str">
            <v>1148</v>
          </cell>
          <cell r="E168" t="str">
            <v>A</v>
          </cell>
          <cell r="F168"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8" t="str">
            <v>C-2201-0700-14-0-2201056-02</v>
          </cell>
          <cell r="H168" t="str">
            <v>10</v>
          </cell>
          <cell r="I168" t="str">
            <v>CSF</v>
          </cell>
          <cell r="J168" t="str">
            <v>Ok Distribución Pto</v>
          </cell>
          <cell r="K168">
            <v>909518</v>
          </cell>
          <cell r="L168" t="str">
            <v>Inversión</v>
          </cell>
          <cell r="M168" t="str">
            <v>Fortalecimiento</v>
          </cell>
          <cell r="N168" t="str">
            <v>Fortalecimiento de la educación con enfoque diferencial para los niños, niñas y jóvenes de los grupos étnicos a nivel  Nacional</v>
          </cell>
          <cell r="O168" t="str">
            <v>Etnoeducación</v>
          </cell>
          <cell r="P168" t="str">
            <v>VEPBM</v>
          </cell>
          <cell r="Q168" t="str">
            <v>SUBDIRECCIÓN DE GESTIÓN ADMINISTRATIVA Y OPERACIONES</v>
          </cell>
          <cell r="R168" t="str">
            <v>Concurso de Méritos</v>
          </cell>
          <cell r="S168" t="str">
            <v>2 PES</v>
          </cell>
          <cell r="T168" t="str">
            <v>ET2</v>
          </cell>
        </row>
        <row r="169">
          <cell r="B169" t="str">
            <v>1148-C-2201-0700-14-0-2201004-02</v>
          </cell>
          <cell r="C169" t="str">
            <v>1148-C-2201-0700-14-0-2201004-02ET2</v>
          </cell>
          <cell r="D169" t="str">
            <v>1148</v>
          </cell>
          <cell r="E169" t="str">
            <v>A</v>
          </cell>
          <cell r="F169"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69" t="str">
            <v>C-2201-0700-14-0-2201004-02</v>
          </cell>
          <cell r="H169" t="str">
            <v>10</v>
          </cell>
          <cell r="I169" t="str">
            <v>CSF</v>
          </cell>
          <cell r="J169" t="str">
            <v>Ok Distribución Pto</v>
          </cell>
          <cell r="K169">
            <v>20282255</v>
          </cell>
          <cell r="L169" t="str">
            <v>Inversión</v>
          </cell>
          <cell r="M169" t="str">
            <v>Fortalecimiento</v>
          </cell>
          <cell r="N169" t="str">
            <v>Fortalecimiento de la educación con enfoque diferencial para los niños, niñas y jóvenes de los grupos étnicos a nivel  Nacional</v>
          </cell>
          <cell r="O169" t="str">
            <v>Etnoeducación</v>
          </cell>
          <cell r="P169" t="str">
            <v>VEPBM</v>
          </cell>
          <cell r="Q169" t="str">
            <v>SUBDIRECCIÓN DE GESTIÓN ADMINISTRATIVA Y OPERACIONES</v>
          </cell>
          <cell r="R169" t="str">
            <v>Concurso de Méritos</v>
          </cell>
          <cell r="S169" t="str">
            <v>2 PES</v>
          </cell>
          <cell r="T169" t="str">
            <v>ET2</v>
          </cell>
        </row>
        <row r="170">
          <cell r="B170" t="str">
            <v>1148-C-2201-0700-14-0-2201006-02</v>
          </cell>
          <cell r="C170" t="str">
            <v>1148-C-2201-0700-14-0-2201006-02ET2</v>
          </cell>
          <cell r="D170" t="str">
            <v>1148</v>
          </cell>
          <cell r="E170" t="str">
            <v>A</v>
          </cell>
          <cell r="F170"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70" t="str">
            <v>C-2201-0700-14-0-2201006-02</v>
          </cell>
          <cell r="H170" t="str">
            <v>10</v>
          </cell>
          <cell r="I170" t="str">
            <v>CSF</v>
          </cell>
          <cell r="J170" t="str">
            <v>Ok Distribución Pto</v>
          </cell>
          <cell r="K170">
            <v>3880611</v>
          </cell>
          <cell r="L170" t="str">
            <v>Inversión</v>
          </cell>
          <cell r="M170" t="str">
            <v>Fortalecimiento</v>
          </cell>
          <cell r="N170" t="str">
            <v>Fortalecimiento de la educación con enfoque diferencial para los niños, niñas y jóvenes de los grupos étnicos a nivel  Nacional</v>
          </cell>
          <cell r="O170" t="str">
            <v>Etnoeducación</v>
          </cell>
          <cell r="P170" t="str">
            <v>VEPBM</v>
          </cell>
          <cell r="Q170" t="str">
            <v>SUBDIRECCIÓN DE GESTIÓN ADMINISTRATIVA Y OPERACIONES</v>
          </cell>
          <cell r="R170" t="str">
            <v>Concurso de Méritos</v>
          </cell>
          <cell r="S170" t="str">
            <v>2 PES</v>
          </cell>
          <cell r="T170" t="str">
            <v>ET2</v>
          </cell>
        </row>
        <row r="171">
          <cell r="B171" t="str">
            <v>1148-C-2201-0700-12-0-2201006-02</v>
          </cell>
          <cell r="C171" t="str">
            <v>1148-C-2201-0700-12-0-2201006-02ET2</v>
          </cell>
          <cell r="D171" t="str">
            <v>1148</v>
          </cell>
          <cell r="E171" t="str">
            <v>A</v>
          </cell>
          <cell r="F171"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71" t="str">
            <v>C-2201-0700-12-0-2201006-02</v>
          </cell>
          <cell r="H171" t="str">
            <v>10</v>
          </cell>
          <cell r="I171" t="str">
            <v>CSF</v>
          </cell>
          <cell r="J171" t="str">
            <v>Ok Distribución Pto</v>
          </cell>
          <cell r="K171">
            <v>143922444</v>
          </cell>
          <cell r="L171" t="str">
            <v>Inversión</v>
          </cell>
          <cell r="M171" t="str">
            <v>Fortalecimiento</v>
          </cell>
          <cell r="N171" t="str">
            <v>Fortalecimiento a la gestión territorial de la educación Inicial, Preescolar, Básica y Media.   Nacional</v>
          </cell>
          <cell r="O171" t="str">
            <v>Fortalecimiento</v>
          </cell>
          <cell r="P171" t="str">
            <v>VEPBM</v>
          </cell>
          <cell r="Q171" t="str">
            <v>SUBDIRECCIÓN DE GESTIÓN ADMINISTRATIVA Y OPERACIONES</v>
          </cell>
          <cell r="R171" t="str">
            <v>Concurso de Méritos</v>
          </cell>
          <cell r="S171" t="str">
            <v>2 PES</v>
          </cell>
          <cell r="T171" t="str">
            <v>ET2</v>
          </cell>
        </row>
        <row r="172">
          <cell r="B172" t="str">
            <v>1148-A-03-03-04-022</v>
          </cell>
          <cell r="C172" t="str">
            <v>1148-A-03-03-04-022ET2</v>
          </cell>
          <cell r="D172" t="str">
            <v>1148</v>
          </cell>
          <cell r="E172" t="str">
            <v>A</v>
          </cell>
          <cell r="F172"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72" t="str">
            <v>A-03-03-04-022</v>
          </cell>
          <cell r="H172" t="str">
            <v>16</v>
          </cell>
          <cell r="I172" t="str">
            <v>SSF</v>
          </cell>
          <cell r="J172" t="str">
            <v>Ok Distribución Pto</v>
          </cell>
          <cell r="K172">
            <v>3165375</v>
          </cell>
          <cell r="L172" t="str">
            <v>Funcionamiento</v>
          </cell>
          <cell r="M172" t="str">
            <v>Calidad ES</v>
          </cell>
          <cell r="N172" t="str">
            <v>CNA</v>
          </cell>
          <cell r="O172" t="str">
            <v>Aseguramiento ES</v>
          </cell>
          <cell r="P172" t="str">
            <v>VES</v>
          </cell>
          <cell r="Q172" t="str">
            <v>SUBDIRECCIÓN DE GESTIÓN ADMINISTRATIVA Y OPERACIONES</v>
          </cell>
          <cell r="R172" t="str">
            <v>Concurso de Méritos</v>
          </cell>
          <cell r="S172" t="str">
            <v>2 PES</v>
          </cell>
          <cell r="T172" t="str">
            <v>ET2</v>
          </cell>
        </row>
        <row r="173">
          <cell r="B173" t="str">
            <v>1148-C-2201-0700-15-0-2201006-02</v>
          </cell>
          <cell r="C173" t="str">
            <v>1148-C-2201-0700-15-0-2201006-02ET2</v>
          </cell>
          <cell r="D173" t="str">
            <v>1148</v>
          </cell>
          <cell r="E173" t="str">
            <v>A</v>
          </cell>
          <cell r="F173" t="str">
            <v>CONTRATAR LA INTERVENTORÍA TÉCNICA, ADMINISTRATIVA, JURÍDICA Y FINANCIERA DEL CONTRATO DE PRESTACIÓN DE SERVICIOS DEL OPERADOR LOGÍSTICO, PARA LA PLANEACIÓN, ORGANIZACIÓN, ADMINISTRACIÓN, PRODUCCIÓN, EJECUCIÓN Y DEMÁS ACCIONES LOGÍSTICAS NECESARIAS PARA LA REALIZACIÓN DE LOS EVENTOS PROGRAMADOS POR LAS DEPENDENCIAS DEL MINISTERIO DE EDUCACIÓN NACIONAL</v>
          </cell>
          <cell r="G173" t="str">
            <v>C-2201-0700-15-0-2201006-02</v>
          </cell>
          <cell r="H173" t="str">
            <v>10</v>
          </cell>
          <cell r="I173" t="str">
            <v>CSF</v>
          </cell>
          <cell r="J173" t="str">
            <v>Ok Distribución Pto</v>
          </cell>
          <cell r="K173">
            <v>5518587</v>
          </cell>
          <cell r="L173" t="str">
            <v>Inversión</v>
          </cell>
          <cell r="M173" t="str">
            <v>Cobertura</v>
          </cell>
          <cell r="N173" t="str">
            <v>Implementación de estrategias de  acceso y permanencia educativa en condiciones de equidad, para la población vulnerable a nivel nacional</v>
          </cell>
          <cell r="O173" t="str">
            <v>Permanencia</v>
          </cell>
          <cell r="P173" t="str">
            <v>VEPBM</v>
          </cell>
          <cell r="Q173" t="str">
            <v>SUBDIRECCIÓN DE GESTIÓN ADMINISTRATIVA Y OPERACIONES</v>
          </cell>
          <cell r="R173" t="str">
            <v>Concurso de Méritos</v>
          </cell>
          <cell r="S173" t="str">
            <v>2 PES</v>
          </cell>
          <cell r="T173" t="str">
            <v>ET2</v>
          </cell>
        </row>
        <row r="174">
          <cell r="B174" t="str">
            <v>1153-C-2202-0700-47-0-2202007-03</v>
          </cell>
          <cell r="C174" t="str">
            <v>1153-C-2202-0700-47-0-2202007-03ET1</v>
          </cell>
          <cell r="D174" t="str">
            <v>1153</v>
          </cell>
          <cell r="E174" t="str">
            <v>A</v>
          </cell>
          <cell r="F174" t="str">
            <v xml:space="preserve">ADICIONAR CONVENIO 44 DE 2010 - FONDO POBLACIÓN CON DISCAPACIDAD._x000D_
</v>
          </cell>
          <cell r="G174" t="str">
            <v>C-2202-0700-47-0-2202007-03</v>
          </cell>
          <cell r="H174" t="str">
            <v>10</v>
          </cell>
          <cell r="I174" t="str">
            <v>CSF</v>
          </cell>
          <cell r="J174" t="str">
            <v>Ok Distribución Pto</v>
          </cell>
          <cell r="K174">
            <v>101854426</v>
          </cell>
          <cell r="L174" t="str">
            <v>Inversión</v>
          </cell>
          <cell r="M174" t="str">
            <v>Fomento</v>
          </cell>
          <cell r="N174" t="str">
            <v>Apoyo para fomentar el acceso con calidad a la educación superior a través de incentivos a la demanda en Colombia Nacional</v>
          </cell>
          <cell r="O174" t="str">
            <v>ICETEX</v>
          </cell>
          <cell r="P174" t="str">
            <v>VES</v>
          </cell>
          <cell r="Q174" t="str">
            <v>SUBDIRECCIÓN DE APOYO A LA GESTIÓN DE LAS INST. DE EDU. SUPERIOR</v>
          </cell>
          <cell r="R174" t="str">
            <v>Contratación Directa</v>
          </cell>
          <cell r="S174" t="str">
            <v>1 PLC</v>
          </cell>
          <cell r="T174" t="str">
            <v>ET1</v>
          </cell>
        </row>
        <row r="175">
          <cell r="B175" t="str">
            <v>1154-C-2202-0700-47-0-2202007-03</v>
          </cell>
          <cell r="C175" t="str">
            <v>1154-C-2202-0700-47-0-2202007-03ET1</v>
          </cell>
          <cell r="D175" t="str">
            <v>1154</v>
          </cell>
          <cell r="E175" t="str">
            <v>A</v>
          </cell>
          <cell r="F175" t="str">
            <v xml:space="preserve">ADICIONAR CONVENIO 1589 DE 2015 - FONDO POBLACIÓN ROOM_x000D_
</v>
          </cell>
          <cell r="G175" t="str">
            <v>C-2202-0700-47-0-2202007-03</v>
          </cell>
          <cell r="H175" t="str">
            <v>10</v>
          </cell>
          <cell r="I175" t="str">
            <v>CSF</v>
          </cell>
          <cell r="J175" t="str">
            <v>Ok Distribución Pto</v>
          </cell>
          <cell r="K175">
            <v>119957413</v>
          </cell>
          <cell r="L175" t="str">
            <v>Inversión</v>
          </cell>
          <cell r="M175" t="str">
            <v>Fomento</v>
          </cell>
          <cell r="N175" t="str">
            <v>Apoyo para fomentar el acceso con calidad a la educación superior a través de incentivos a la demanda en Colombia Nacional</v>
          </cell>
          <cell r="O175" t="str">
            <v>ICETEX</v>
          </cell>
          <cell r="P175" t="str">
            <v>VES</v>
          </cell>
          <cell r="Q175" t="str">
            <v>SUBDIRECCIÓN DE APOYO A LA GESTIÓN DE LAS INST. DE EDU. SUPERIOR</v>
          </cell>
          <cell r="R175" t="str">
            <v>Contratación Directa</v>
          </cell>
          <cell r="S175" t="str">
            <v>1 PLC</v>
          </cell>
          <cell r="T175" t="str">
            <v>ET1</v>
          </cell>
        </row>
        <row r="176">
          <cell r="B176" t="str">
            <v>1155-C-2202-0700-47-0-2202007-03</v>
          </cell>
          <cell r="C176" t="str">
            <v>1155-C-2202-0700-47-0-2202007-03ET1</v>
          </cell>
          <cell r="D176" t="str">
            <v>1155</v>
          </cell>
          <cell r="E176" t="str">
            <v>A</v>
          </cell>
          <cell r="F176" t="str">
            <v xml:space="preserve">ADICIONAR CONVENIO 1212 DE 2017 -  FONDO BECAS "JOVENES CIUDADANOS DE PAZ" - DECRETO 507 DE 2017 _x000D_
</v>
          </cell>
          <cell r="G176" t="str">
            <v>C-2202-0700-47-0-2202007-03</v>
          </cell>
          <cell r="H176" t="str">
            <v>10</v>
          </cell>
          <cell r="I176" t="str">
            <v>CSF</v>
          </cell>
          <cell r="J176" t="str">
            <v>Ok Distribución Pto</v>
          </cell>
          <cell r="K176">
            <v>374068662</v>
          </cell>
          <cell r="L176" t="str">
            <v>Inversión</v>
          </cell>
          <cell r="M176" t="str">
            <v>Fomento</v>
          </cell>
          <cell r="N176" t="str">
            <v>Apoyo para fomentar el acceso con calidad a la educación superior a través de incentivos a la demanda en Colombia Nacional</v>
          </cell>
          <cell r="O176" t="str">
            <v>ICETEX</v>
          </cell>
          <cell r="P176" t="str">
            <v>VES</v>
          </cell>
          <cell r="Q176" t="str">
            <v>SUBDIRECCIÓN DE APOYO A LA GESTIÓN DE LAS INST. DE EDU. SUPERIOR</v>
          </cell>
          <cell r="R176" t="str">
            <v>Acuerdo Marco</v>
          </cell>
          <cell r="S176" t="str">
            <v>1 PLC</v>
          </cell>
          <cell r="T176" t="str">
            <v>ET1</v>
          </cell>
        </row>
        <row r="177">
          <cell r="B177" t="str">
            <v>1156-C-2202-0700-47-0-2202007-03</v>
          </cell>
          <cell r="C177" t="str">
            <v>1156-C-2202-0700-47-0-2202007-03ET1</v>
          </cell>
          <cell r="D177" t="str">
            <v>1156</v>
          </cell>
          <cell r="E177" t="str">
            <v>A</v>
          </cell>
          <cell r="F177" t="str">
            <v xml:space="preserve">ADICIONAR CONVENIO 389 DE 2013 -FONDO POBLACIÓN VÍCTIMAS DEL CONFLICTO ARMADO_x000D_
</v>
          </cell>
          <cell r="G177" t="str">
            <v>C-2202-0700-47-0-2202007-03</v>
          </cell>
          <cell r="H177" t="str">
            <v>10</v>
          </cell>
          <cell r="I177" t="str">
            <v>CSF</v>
          </cell>
          <cell r="J177" t="str">
            <v>Ok Distribución Pto</v>
          </cell>
          <cell r="K177">
            <v>8159150492</v>
          </cell>
          <cell r="L177" t="str">
            <v>Inversión</v>
          </cell>
          <cell r="M177" t="str">
            <v>Fomento</v>
          </cell>
          <cell r="N177" t="str">
            <v>Apoyo para fomentar el acceso con calidad a la educación superior a través de incentivos a la demanda en Colombia Nacional</v>
          </cell>
          <cell r="O177" t="str">
            <v>ICETEX</v>
          </cell>
          <cell r="P177" t="str">
            <v>VES</v>
          </cell>
          <cell r="Q177" t="str">
            <v>SUBDIRECCIÓN DE APOYO A LA GESTIÓN DE LAS INST. DE EDU. SUPERIOR</v>
          </cell>
          <cell r="R177" t="str">
            <v>Contratación Directa</v>
          </cell>
          <cell r="S177" t="str">
            <v>1 PLC</v>
          </cell>
          <cell r="T177" t="str">
            <v>ET1</v>
          </cell>
        </row>
        <row r="178">
          <cell r="B178" t="str">
            <v>1157-C-2202-0700-47-0-2202007-03</v>
          </cell>
          <cell r="C178" t="str">
            <v>1157-C-2202-0700-47-0-2202007-03ET1</v>
          </cell>
          <cell r="D178" t="str">
            <v>1157</v>
          </cell>
          <cell r="E178" t="str">
            <v>A</v>
          </cell>
          <cell r="F178" t="str">
            <v xml:space="preserve">CONSTITUIR EL FONDO EN ADMINISTRACIÓN DE RECURSOS PARA POSGRADO A LA POBLACIÓN DEL LITORAL PACIFICO_x000D_
</v>
          </cell>
          <cell r="G178" t="str">
            <v>C-2202-0700-47-0-2202007-03</v>
          </cell>
          <cell r="H178" t="str">
            <v>10</v>
          </cell>
          <cell r="I178" t="str">
            <v>CSF</v>
          </cell>
          <cell r="J178" t="str">
            <v>Ok Distribución Pto</v>
          </cell>
          <cell r="K178">
            <v>1523179312</v>
          </cell>
          <cell r="L178" t="str">
            <v>Inversión</v>
          </cell>
          <cell r="M178" t="str">
            <v>Fomento</v>
          </cell>
          <cell r="N178" t="str">
            <v>Apoyo para fomentar el acceso con calidad a la educación superior a través de incentivos a la demanda en Colombia Nacional</v>
          </cell>
          <cell r="O178" t="str">
            <v>ICETEX</v>
          </cell>
          <cell r="P178" t="str">
            <v>VES</v>
          </cell>
          <cell r="Q178" t="str">
            <v>SUBDIRECCIÓN DE APOYO A LA GESTIÓN DE LAS INST. DE EDU. SUPERIOR</v>
          </cell>
          <cell r="R178" t="str">
            <v>Contratación Directa</v>
          </cell>
          <cell r="S178" t="str">
            <v>1 PLC</v>
          </cell>
          <cell r="T178" t="str">
            <v>ET1</v>
          </cell>
        </row>
        <row r="179">
          <cell r="B179" t="str">
            <v>116-C-2201-0700-9-0-2201002-02</v>
          </cell>
          <cell r="C179" t="str">
            <v>116-C-2201-0700-9-0-2201002-02ET4</v>
          </cell>
          <cell r="D179" t="str">
            <v>116</v>
          </cell>
          <cell r="E179" t="str">
            <v>A</v>
          </cell>
          <cell r="F179" t="str">
            <v>PRESTACIÓN DE SERVICIOS PROFESIONALES AL GRUPO DE INFORMACIÓN Y ANÁLISIS SECTORIAL DE LA OFICINA ASESORA DE PLANEACIÓN Y FINANZAS EN LA GENERACIÓN Y VALIDACIÓN DE INFORMACIÓN CONSOLIDADA DE MATRÍCULA DE EDUCACIÓN PREESCOLAR, BÁSICA Y MEDIA Y APOYAR LA PRODUCCIÓN Y DIVULGACIÓN DE INFORMACIÓN ESTADÍSTICA SECTORIAL.</v>
          </cell>
          <cell r="G179" t="str">
            <v>C-2201-0700-9-0-2201002-02</v>
          </cell>
          <cell r="H179" t="str">
            <v>10</v>
          </cell>
          <cell r="I179" t="str">
            <v>CSF</v>
          </cell>
          <cell r="J179" t="str">
            <v>Ok Distribución Pto</v>
          </cell>
          <cell r="K179">
            <v>28000000</v>
          </cell>
          <cell r="L179" t="str">
            <v>Inversión</v>
          </cell>
          <cell r="M179" t="str">
            <v>Cobertura</v>
          </cell>
          <cell r="N179" t="str">
            <v>Implementación del Programa de Alimentación Escolar en Colombia, Nacional</v>
          </cell>
          <cell r="O179" t="str">
            <v>PAE</v>
          </cell>
          <cell r="P179" t="str">
            <v>VEPBM</v>
          </cell>
          <cell r="Q179" t="str">
            <v>OFICINA ASESORA DE PLANEACIÓN Y FINANZAS</v>
          </cell>
          <cell r="R179" t="str">
            <v>Contratación Directa</v>
          </cell>
          <cell r="S179" t="str">
            <v>4 CON</v>
          </cell>
          <cell r="T179" t="str">
            <v>ET4</v>
          </cell>
        </row>
        <row r="180">
          <cell r="B180" t="str">
            <v>1162-A-02-02-02-008</v>
          </cell>
          <cell r="C180" t="str">
            <v>1162-A-02-02-02-008ET4</v>
          </cell>
          <cell r="D180" t="str">
            <v>1162</v>
          </cell>
          <cell r="E180" t="str">
            <v>A</v>
          </cell>
          <cell r="F180" t="str">
            <v xml:space="preserve">ADICION CONTRATO 1160 DE 2018 </v>
          </cell>
          <cell r="G180" t="str">
            <v>A-02-02-02-008</v>
          </cell>
          <cell r="H180" t="str">
            <v>16</v>
          </cell>
          <cell r="I180" t="str">
            <v>SSF</v>
          </cell>
          <cell r="J180" t="str">
            <v>Ok Distribución Pto</v>
          </cell>
          <cell r="K180">
            <v>85932397</v>
          </cell>
          <cell r="L180" t="str">
            <v>Funcionamiento</v>
          </cell>
          <cell r="M180" t="str">
            <v>Talento Humano</v>
          </cell>
          <cell r="N180" t="str">
            <v>Gestión</v>
          </cell>
          <cell r="O180" t="str">
            <v>Gestión</v>
          </cell>
          <cell r="P180" t="str">
            <v>SGENERAL</v>
          </cell>
          <cell r="Q180" t="str">
            <v>UNIDAD DE ATENCIÓN AL CIUDADANO</v>
          </cell>
          <cell r="R180" t="str">
            <v>Modificatorios</v>
          </cell>
          <cell r="S180" t="str">
            <v>4 CON</v>
          </cell>
          <cell r="T180" t="str">
            <v>ET4</v>
          </cell>
        </row>
        <row r="181">
          <cell r="B181" t="str">
            <v>1163-A-03-03-04-020</v>
          </cell>
          <cell r="C181" t="str">
            <v>1163-A-03-03-04-020ET4</v>
          </cell>
          <cell r="D181" t="str">
            <v>1163</v>
          </cell>
          <cell r="E181" t="str">
            <v>A</v>
          </cell>
          <cell r="F181" t="str">
            <v>ADICION CONTRATO 1170 DE 2018</v>
          </cell>
          <cell r="G181" t="str">
            <v>A-03-03-04-020</v>
          </cell>
          <cell r="H181" t="str">
            <v>16</v>
          </cell>
          <cell r="I181" t="str">
            <v>SSF</v>
          </cell>
          <cell r="J181" t="str">
            <v>Ok Distribución Pto</v>
          </cell>
          <cell r="K181">
            <v>309000000</v>
          </cell>
          <cell r="L181" t="str">
            <v>Funcionamiento</v>
          </cell>
          <cell r="M181" t="str">
            <v>Calidad ES</v>
          </cell>
          <cell r="N181" t="str">
            <v>Conaces</v>
          </cell>
          <cell r="O181" t="str">
            <v>Aseguramiento ES</v>
          </cell>
          <cell r="P181" t="str">
            <v>VES</v>
          </cell>
          <cell r="Q181" t="str">
            <v>UNIDAD DE ATENCIÓN AL CIUDADANO</v>
          </cell>
          <cell r="R181" t="str">
            <v>Modificatorios</v>
          </cell>
          <cell r="S181" t="str">
            <v>4 CON</v>
          </cell>
          <cell r="T181" t="str">
            <v>ET4</v>
          </cell>
        </row>
        <row r="182">
          <cell r="B182" t="str">
            <v>1163-A-02-02-02-008</v>
          </cell>
          <cell r="C182" t="str">
            <v>1163-A-02-02-02-008ET4</v>
          </cell>
          <cell r="D182" t="str">
            <v>1163</v>
          </cell>
          <cell r="E182" t="str">
            <v>A</v>
          </cell>
          <cell r="F182" t="str">
            <v>ADICION CONTRATO 1170 DE 2018</v>
          </cell>
          <cell r="G182" t="str">
            <v>A-02-02-02-008</v>
          </cell>
          <cell r="H182" t="str">
            <v>16</v>
          </cell>
          <cell r="I182" t="str">
            <v>SSF</v>
          </cell>
          <cell r="J182" t="str">
            <v>Ok Distribución Pto</v>
          </cell>
          <cell r="K182">
            <v>159096759.50999999</v>
          </cell>
          <cell r="L182" t="str">
            <v>Funcionamiento</v>
          </cell>
          <cell r="M182" t="str">
            <v>Talento Humano</v>
          </cell>
          <cell r="N182" t="str">
            <v>Gestión</v>
          </cell>
          <cell r="O182" t="str">
            <v>Gestión</v>
          </cell>
          <cell r="P182" t="str">
            <v>SGENERAL</v>
          </cell>
          <cell r="Q182" t="str">
            <v>UNIDAD DE ATENCIÓN AL CIUDADANO</v>
          </cell>
          <cell r="R182" t="str">
            <v>Modificatorios</v>
          </cell>
          <cell r="S182" t="str">
            <v>4 CON</v>
          </cell>
          <cell r="T182" t="str">
            <v>ET4</v>
          </cell>
        </row>
        <row r="183">
          <cell r="B183" t="str">
            <v>1166-C-2202-0700-45-0-2202013-02</v>
          </cell>
          <cell r="C183" t="str">
            <v>1166-C-2202-0700-45-0-2202013-02ET2</v>
          </cell>
          <cell r="D183" t="str">
            <v>1166</v>
          </cell>
          <cell r="E183" t="str">
            <v>A</v>
          </cell>
          <cell r="F183" t="str">
            <v>AUNAR ESFUERZOS ENTRE EL MEN Y COLCIENCIAS PARA FORTALECER ESTRATEGIAS Y ACCIONES CONJUNTAS PARA FOMENTAR EL DESARROLLO DE LAS CAPACIDADES INVESTIGATIVAS EN LAS IES</v>
          </cell>
          <cell r="G183" t="str">
            <v>C-2202-0700-45-0-2202013-02</v>
          </cell>
          <cell r="H183" t="str">
            <v>10</v>
          </cell>
          <cell r="I183" t="str">
            <v>CSF</v>
          </cell>
          <cell r="J183" t="str">
            <v>Ok Distribución Pto</v>
          </cell>
          <cell r="K183">
            <v>5000000000</v>
          </cell>
          <cell r="L183" t="str">
            <v>Inversión</v>
          </cell>
          <cell r="M183" t="str">
            <v>Fomento</v>
          </cell>
          <cell r="N183" t="str">
            <v>Ampliación de mecanismos de fomento de la Educación Superior Nacional</v>
          </cell>
          <cell r="O183" t="str">
            <v>Fomento ES</v>
          </cell>
          <cell r="P183" t="str">
            <v>VES</v>
          </cell>
          <cell r="Q183" t="str">
            <v>SUBDIRECCIÓN DE APOYO A LA GESTIÓN DE LAS INST. DE EDU. SUPERIOR</v>
          </cell>
          <cell r="R183" t="str">
            <v>Regímen Especial</v>
          </cell>
          <cell r="S183" t="str">
            <v>2 PES</v>
          </cell>
          <cell r="T183" t="str">
            <v>ET2</v>
          </cell>
        </row>
        <row r="184">
          <cell r="B184" t="str">
            <v>1167-C-2299-0700-9-0-2299062-02</v>
          </cell>
          <cell r="C184" t="str">
            <v>1167-C-2299-0700-9-0-2299062-02ET4</v>
          </cell>
          <cell r="D184" t="str">
            <v>1167</v>
          </cell>
          <cell r="E184" t="str">
            <v>A</v>
          </cell>
          <cell r="F184" t="str">
            <v>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v>
          </cell>
          <cell r="G184" t="str">
            <v>C-2299-0700-9-0-2299062-02</v>
          </cell>
          <cell r="H184" t="str">
            <v>10</v>
          </cell>
          <cell r="I184" t="str">
            <v>CSF</v>
          </cell>
          <cell r="J184" t="str">
            <v>Ok Distribución Pto</v>
          </cell>
          <cell r="K184">
            <v>27315000</v>
          </cell>
          <cell r="L184" t="str">
            <v>Inversión</v>
          </cell>
          <cell r="M184" t="str">
            <v>Planeación y Finanzas</v>
          </cell>
          <cell r="N184" t="str">
            <v>Fortalecimiento de la planeación estratégica  del sector educativo  Nacional</v>
          </cell>
          <cell r="O184" t="str">
            <v>Transversales</v>
          </cell>
          <cell r="P184" t="str">
            <v>SGENERAL</v>
          </cell>
          <cell r="Q184" t="str">
            <v>OFICINA ASESORA DE PLANEACIÓN Y FINANZAS</v>
          </cell>
          <cell r="R184" t="str">
            <v>Contratación Directa</v>
          </cell>
          <cell r="S184" t="str">
            <v>4 CON</v>
          </cell>
          <cell r="T184" t="str">
            <v>ET4</v>
          </cell>
        </row>
        <row r="185">
          <cell r="B185" t="str">
            <v>1168-C-2299-0700-9-0-2299062-02</v>
          </cell>
          <cell r="C185" t="str">
            <v>1168-C-2299-0700-9-0-2299062-02ET4</v>
          </cell>
          <cell r="D185" t="str">
            <v>1168</v>
          </cell>
          <cell r="E185" t="str">
            <v>A</v>
          </cell>
          <cell r="F185" t="str">
            <v>PRESTACIÓN DE SERVICIOS PROFESIONALES PARA APOYAR A LA OFICINA ASESORA DE PLANEACIÓN Y FINANZAS EN LA GENERACIÓN, ANÁLISIS, VALIDACIÓN DE INFORMACIÓN ESTADÍSTICA GEORREFERENCIADA, MEJORAMIENTO Y MANTENIMIENTO DE LAS BASES DE DATOS, PRODUCCIÓN DE DOCUMENTOS TEMÁTICOS Y REPORTES ESTRATÉGICOS Y EL CALCULO DE LOS  INDICADORES SECTORIALES DEL SECTOR EDUCATIVO</v>
          </cell>
          <cell r="G185" t="str">
            <v>C-2299-0700-9-0-2299062-02</v>
          </cell>
          <cell r="H185" t="str">
            <v>10</v>
          </cell>
          <cell r="I185" t="str">
            <v>CSF</v>
          </cell>
          <cell r="J185" t="str">
            <v>Ok Distribución Pto</v>
          </cell>
          <cell r="K185">
            <v>96000000</v>
          </cell>
          <cell r="L185" t="str">
            <v>Inversión</v>
          </cell>
          <cell r="M185" t="str">
            <v>Planeación y Finanzas</v>
          </cell>
          <cell r="N185" t="str">
            <v>Fortalecimiento de la planeación estratégica  del sector educativo  Nacional</v>
          </cell>
          <cell r="O185" t="str">
            <v>Transversales</v>
          </cell>
          <cell r="P185" t="str">
            <v>SGENERAL</v>
          </cell>
          <cell r="Q185" t="str">
            <v>OFICINA ASESORA DE PLANEACIÓN Y FINANZAS</v>
          </cell>
          <cell r="R185" t="str">
            <v>Contratación Directa</v>
          </cell>
          <cell r="S185" t="str">
            <v>4 CON</v>
          </cell>
          <cell r="T185" t="str">
            <v>ET4</v>
          </cell>
        </row>
        <row r="186">
          <cell r="B186" t="str">
            <v>117-C-2299-0700-9-0-2299062-02</v>
          </cell>
          <cell r="C186" t="str">
            <v>117-C-2299-0700-9-0-2299062-02ET1</v>
          </cell>
          <cell r="D186" t="str">
            <v>117</v>
          </cell>
          <cell r="E186" t="str">
            <v>G</v>
          </cell>
          <cell r="F186" t="str">
            <v>PRESTACIÓN DE SERVICIOS PROFESIONALES A LA OFICINA ASESORA DE PLANEACIÓN Y FINANZAS EN EL MEJORAMIENTO Y MANTENIMIENTO DE LA BASE DE DATOS ÚNICA DE PERSONAS COMO FUENTE PARA EL CÁLCULO DE INDICADORES SECTORIALES, SOPORTAR LOS PROCESOS DE INTERCAMBIO DE INFORMACIÓN CON ENTIDADES EXTERNAS, Y REALIZAR ANÁLISIS, VALIDACIÓN Y GENERACIÓN DE REPORTES ESTADÍSTICOS DEL SECTOR.</v>
          </cell>
          <cell r="G186" t="str">
            <v>C-2299-0700-9-0-2299062-02</v>
          </cell>
          <cell r="H186" t="str">
            <v>10</v>
          </cell>
          <cell r="I186" t="str">
            <v>CSF</v>
          </cell>
          <cell r="J186" t="str">
            <v>Ok Distribución Pto</v>
          </cell>
          <cell r="K186">
            <v>26520000</v>
          </cell>
          <cell r="L186" t="str">
            <v>Inversión</v>
          </cell>
          <cell r="M186" t="str">
            <v>Planeación y Finanzas</v>
          </cell>
          <cell r="N186" t="str">
            <v>Fortalecimiento de la planeación estratégica  del sector educativo  Nacional</v>
          </cell>
          <cell r="O186" t="str">
            <v>Transversales</v>
          </cell>
          <cell r="P186" t="str">
            <v>SGENERAL</v>
          </cell>
          <cell r="Q186" t="str">
            <v>OFICINA ASESORA DE PLANEACIÓN Y FINANZAS</v>
          </cell>
          <cell r="R186" t="str">
            <v>Contratación Directa</v>
          </cell>
          <cell r="S186" t="str">
            <v>1 PLC</v>
          </cell>
          <cell r="T186" t="str">
            <v>ET1</v>
          </cell>
        </row>
        <row r="187">
          <cell r="B187" t="str">
            <v>1174-C-2202-0700-47-0-2202008-03</v>
          </cell>
          <cell r="C187" t="str">
            <v>1174-C-2202-0700-47-0-2202008-03ET1</v>
          </cell>
          <cell r="D187" t="str">
            <v>1174</v>
          </cell>
          <cell r="E187" t="str">
            <v>A</v>
          </cell>
          <cell r="F187" t="str">
            <v xml:space="preserve">ADICIONAR EL FONDO EN ADMINISTRACIÓN PARA EL COMPONENTE DE EQUIDAD DEL PROGRAMA GENERACIÓN E, QUE FOMENTE EL ACCESO, PERMANENCIA Y GRADUACIÓN A LA EDUCACIÓN SUPERIOR DE ESTUDIANTES DEL PAÍS EN CONDICIÓN DE VULNERABILIDAD ECONÓMICA, A TRAVÉS DE SUBSIDIOS DE MATRÍCULA Y SUBSIDIOS DE GASTOS ACADÉMICOS PARA CURSAR ESTUDIOS DE PREGRADO EN INSTITUCIONES DE EDUCACIÓN SUPERIOR PÚBLICAS_x000D_
</v>
          </cell>
          <cell r="G187" t="str">
            <v>C-2202-0700-47-0-2202008-03</v>
          </cell>
          <cell r="H187" t="str">
            <v>11</v>
          </cell>
          <cell r="I187" t="str">
            <v>CSF</v>
          </cell>
          <cell r="J187" t="str">
            <v>Ok Distribución Pto</v>
          </cell>
          <cell r="K187">
            <v>40333237627</v>
          </cell>
          <cell r="L187" t="str">
            <v>Inversión</v>
          </cell>
          <cell r="M187" t="str">
            <v>Fomento</v>
          </cell>
          <cell r="N187" t="str">
            <v>Apoyo para fomentar el acceso con calidad a la educación superior a través de incentivos a la demanda en Colombia Nacional</v>
          </cell>
          <cell r="O187" t="str">
            <v>ICETEX</v>
          </cell>
          <cell r="P187" t="str">
            <v>VES</v>
          </cell>
          <cell r="Q187" t="str">
            <v>SUBDIRECCIÓN DE APOYO A LA GESTIÓN DE LAS INST. DE EDU. SUPERIOR</v>
          </cell>
          <cell r="R187" t="str">
            <v>Modificatorios</v>
          </cell>
          <cell r="S187" t="str">
            <v>1 PLC</v>
          </cell>
          <cell r="T187" t="str">
            <v>ET1</v>
          </cell>
        </row>
        <row r="188">
          <cell r="B188" t="str">
            <v>1176-C-2202-0700-47-0-2202008-03</v>
          </cell>
          <cell r="C188" t="str">
            <v>1176-C-2202-0700-47-0-2202008-03ET1</v>
          </cell>
          <cell r="D188" t="str">
            <v>1176</v>
          </cell>
          <cell r="E188" t="str">
            <v>A</v>
          </cell>
          <cell r="F188" t="str">
            <v xml:space="preserve">ADICIONAR EL CONVEINO 373 DE 2019 - EXCELENCIA GENERACIÓN E_x000D_
</v>
          </cell>
          <cell r="G188" t="str">
            <v>C-2202-0700-47-0-2202008-03</v>
          </cell>
          <cell r="H188" t="str">
            <v>11</v>
          </cell>
          <cell r="I188" t="str">
            <v>CSF</v>
          </cell>
          <cell r="J188" t="str">
            <v>Ok Distribución Pto</v>
          </cell>
          <cell r="K188">
            <v>49226000000</v>
          </cell>
          <cell r="L188" t="str">
            <v>Inversión</v>
          </cell>
          <cell r="M188" t="str">
            <v>Fomento</v>
          </cell>
          <cell r="N188" t="str">
            <v>Apoyo para fomentar el acceso con calidad a la educación superior a través de incentivos a la demanda en Colombia Nacional</v>
          </cell>
          <cell r="O188" t="str">
            <v>ICETEX</v>
          </cell>
          <cell r="P188" t="str">
            <v>VES</v>
          </cell>
          <cell r="Q188" t="str">
            <v>SUBDIRECCIÓN DE APOYO A LA GESTIÓN DE LAS INST. DE EDU. SUPERIOR</v>
          </cell>
          <cell r="R188" t="str">
            <v>Modificatorios</v>
          </cell>
          <cell r="S188" t="str">
            <v>1 PLC</v>
          </cell>
          <cell r="T188" t="str">
            <v>ET1</v>
          </cell>
        </row>
        <row r="189">
          <cell r="B189" t="str">
            <v>1177-C-2202-0700-47-0-2202008-03</v>
          </cell>
          <cell r="C189" t="str">
            <v>1177-C-2202-0700-47-0-2202008-03ET1</v>
          </cell>
          <cell r="D189" t="str">
            <v>1177</v>
          </cell>
          <cell r="E189" t="str">
            <v>A</v>
          </cell>
          <cell r="F189" t="str">
            <v xml:space="preserve">ADICIÓN AL VALOR DEL CONVENIO 042 DE 2016 - SER PILO PAGA 1 Y 2_x000D_
</v>
          </cell>
          <cell r="G189" t="str">
            <v>C-2202-0700-47-0-2202008-03</v>
          </cell>
          <cell r="H189" t="str">
            <v>10</v>
          </cell>
          <cell r="I189" t="str">
            <v>CSF</v>
          </cell>
          <cell r="J189" t="str">
            <v>Ok Distribución Pto</v>
          </cell>
          <cell r="K189">
            <v>51895689277</v>
          </cell>
          <cell r="L189" t="str">
            <v>Inversión</v>
          </cell>
          <cell r="M189" t="str">
            <v>Fomento</v>
          </cell>
          <cell r="N189" t="str">
            <v>Apoyo para fomentar el acceso con calidad a la educación superior a través de incentivos a la demanda en Colombia Nacional</v>
          </cell>
          <cell r="O189" t="str">
            <v>ICETEX</v>
          </cell>
          <cell r="P189" t="str">
            <v>VES</v>
          </cell>
          <cell r="Q189" t="str">
            <v>SUBDIRECCIÓN DE APOYO A LA GESTIÓN DE LAS INST. DE EDU. SUPERIOR</v>
          </cell>
          <cell r="R189" t="str">
            <v>Modificatorios</v>
          </cell>
          <cell r="S189" t="str">
            <v>1 PLC</v>
          </cell>
          <cell r="T189" t="str">
            <v>ET1</v>
          </cell>
        </row>
        <row r="190">
          <cell r="B190" t="str">
            <v>1178-C-2299-0700-8-0-2299058-02</v>
          </cell>
          <cell r="C190" t="str">
            <v>1178-C-2299-0700-8-0-2299058-02ET4</v>
          </cell>
          <cell r="D190" t="str">
            <v>1178</v>
          </cell>
          <cell r="E190" t="str">
            <v>A</v>
          </cell>
          <cell r="F190" t="str">
            <v>PRESTACIÓN DE SERVICIOS PROFESIONALES PARA REALIZAR Y ASISTIR EN LA PRODUCCIÓN DE PIEZAS AUDIOVISUALES PARA EL MINISTERIO DE EDUCACIÓN NACIONAL.</v>
          </cell>
          <cell r="G190" t="str">
            <v>C-2299-0700-8-0-2299058-02</v>
          </cell>
          <cell r="H190" t="str">
            <v>10</v>
          </cell>
          <cell r="I190" t="str">
            <v>CSF</v>
          </cell>
          <cell r="J190" t="str">
            <v>Ok Distribución Pto</v>
          </cell>
          <cell r="K190">
            <v>63000000</v>
          </cell>
          <cell r="L190" t="str">
            <v>Inversión</v>
          </cell>
          <cell r="M190" t="str">
            <v>Comunicaciones y Cooperación</v>
          </cell>
          <cell r="N190" t="str">
            <v>Fortalecimiento del acceso a información estratégica e institucional del sector educativo  Nacional</v>
          </cell>
          <cell r="O190" t="str">
            <v>Transversales</v>
          </cell>
          <cell r="P190" t="str">
            <v>SGENERAL</v>
          </cell>
          <cell r="Q190" t="str">
            <v>OFICINA ASESORA DE COMUNICACIONES</v>
          </cell>
          <cell r="R190" t="str">
            <v>Contratación Directa</v>
          </cell>
          <cell r="S190" t="str">
            <v>4 CON</v>
          </cell>
          <cell r="T190" t="str">
            <v>ET4</v>
          </cell>
        </row>
        <row r="191">
          <cell r="B191" t="str">
            <v>1179-C-2202-0700-47-0-2202008-03</v>
          </cell>
          <cell r="C191" t="str">
            <v>1179-C-2202-0700-47-0-2202008-03ET1</v>
          </cell>
          <cell r="D191" t="str">
            <v>1179</v>
          </cell>
          <cell r="E191" t="str">
            <v>A</v>
          </cell>
          <cell r="F191" t="str">
            <v xml:space="preserve">ADICIÓN AL VALOR DEL CONVENIO 259 DE 2017 - SER PILO PAGA 3_x000D_
</v>
          </cell>
          <cell r="G191" t="str">
            <v>C-2202-0700-47-0-2202008-03</v>
          </cell>
          <cell r="H191" t="str">
            <v>10</v>
          </cell>
          <cell r="I191" t="str">
            <v>CSF</v>
          </cell>
          <cell r="J191" t="str">
            <v>Ok Distribución Pto</v>
          </cell>
          <cell r="K191">
            <v>25760231414</v>
          </cell>
          <cell r="L191" t="str">
            <v>Inversión</v>
          </cell>
          <cell r="M191" t="str">
            <v>Fomento</v>
          </cell>
          <cell r="N191" t="str">
            <v>Apoyo para fomentar el acceso con calidad a la educación superior a través de incentivos a la demanda en Colombia Nacional</v>
          </cell>
          <cell r="O191" t="str">
            <v>ICETEX</v>
          </cell>
          <cell r="P191" t="str">
            <v>VES</v>
          </cell>
          <cell r="Q191" t="str">
            <v>SUBDIRECCIÓN DE APOYO A LA GESTIÓN DE LAS INST. DE EDU. SUPERIOR</v>
          </cell>
          <cell r="R191" t="str">
            <v>Modificatorios</v>
          </cell>
          <cell r="S191" t="str">
            <v>1 PLC</v>
          </cell>
          <cell r="T191" t="str">
            <v>ET1</v>
          </cell>
        </row>
        <row r="192">
          <cell r="B192" t="str">
            <v>118-C-2299-0700-9-0-2299054-02</v>
          </cell>
          <cell r="C192" t="str">
            <v>118-C-2299-0700-9-0-2299054-02ET4</v>
          </cell>
          <cell r="D192" t="str">
            <v>118</v>
          </cell>
          <cell r="E192" t="str">
            <v>A</v>
          </cell>
          <cell r="F192" t="str">
            <v>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DE INFORMES DE ANÁLISIS DE CUMPLIMIENTO DE LAS METAS DEL MINISTERIO DE EDUCACIÓN NACIONAL Y DEL SECTOR EDUCATIVO</v>
          </cell>
          <cell r="G192" t="str">
            <v>C-2299-0700-9-0-2299054-02</v>
          </cell>
          <cell r="H192" t="str">
            <v>10</v>
          </cell>
          <cell r="I192" t="str">
            <v>CSF</v>
          </cell>
          <cell r="J192" t="str">
            <v>Ok Distribución Pto</v>
          </cell>
          <cell r="K192">
            <v>41200000</v>
          </cell>
          <cell r="L192" t="str">
            <v>Inversión</v>
          </cell>
          <cell r="M192" t="str">
            <v>Planeación y Finanzas</v>
          </cell>
          <cell r="N192" t="str">
            <v>Fortalecimiento de la planeación estratégica  del sector educativo  Nacional</v>
          </cell>
          <cell r="O192" t="str">
            <v>Transversales</v>
          </cell>
          <cell r="P192" t="str">
            <v>SGENERAL</v>
          </cell>
          <cell r="Q192" t="str">
            <v>OFICINA ASESORA DE PLANEACIÓN Y FINANZAS</v>
          </cell>
          <cell r="R192" t="str">
            <v>Contratación Directa</v>
          </cell>
          <cell r="S192" t="str">
            <v>4 CON</v>
          </cell>
          <cell r="T192" t="str">
            <v>ET4</v>
          </cell>
        </row>
        <row r="193">
          <cell r="B193" t="str">
            <v>1180-C-2202-0700-47-0-2202008-03</v>
          </cell>
          <cell r="C193" t="str">
            <v>1180-C-2202-0700-47-0-2202008-03ET1</v>
          </cell>
          <cell r="D193" t="str">
            <v>1180</v>
          </cell>
          <cell r="E193" t="str">
            <v>A</v>
          </cell>
          <cell r="F193" t="str">
            <v xml:space="preserve">ADICIÓN AL VALOR DEL CONVENIO 757 DE 2018 - SER PILO PAGA 4_x000D_
</v>
          </cell>
          <cell r="G193" t="str">
            <v>C-2202-0700-47-0-2202008-03</v>
          </cell>
          <cell r="H193" t="str">
            <v>10</v>
          </cell>
          <cell r="I193" t="str">
            <v>CSF</v>
          </cell>
          <cell r="J193" t="str">
            <v>Ok Distribución Pto</v>
          </cell>
          <cell r="K193">
            <v>23402520989</v>
          </cell>
          <cell r="L193" t="str">
            <v>Inversión</v>
          </cell>
          <cell r="M193" t="str">
            <v>Fomento</v>
          </cell>
          <cell r="N193" t="str">
            <v>Apoyo para fomentar el acceso con calidad a la educación superior a través de incentivos a la demanda en Colombia Nacional</v>
          </cell>
          <cell r="O193" t="str">
            <v>ICETEX</v>
          </cell>
          <cell r="P193" t="str">
            <v>VES</v>
          </cell>
          <cell r="Q193" t="str">
            <v>SUBDIRECCIÓN DE APOYO A LA GESTIÓN DE LAS INST. DE EDU. SUPERIOR</v>
          </cell>
          <cell r="R193" t="str">
            <v>Modificatorios</v>
          </cell>
          <cell r="S193" t="str">
            <v>1 PLC</v>
          </cell>
          <cell r="T193" t="str">
            <v>ET1</v>
          </cell>
        </row>
        <row r="194">
          <cell r="B194" t="str">
            <v>1181-C-2299-0700-8-0-2299058-02</v>
          </cell>
          <cell r="C194" t="str">
            <v>1181-C-2299-0700-8-0-2299058-02ET4</v>
          </cell>
          <cell r="D194" t="str">
            <v>1181</v>
          </cell>
          <cell r="E194" t="str">
            <v>A</v>
          </cell>
          <cell r="F194" t="str">
            <v>PRESTAR SERVICIOS PROFESIONALES PARA APOYAR LA EJECUCIÓN DE ESTRATEGIAS DE COMUNICACIÓN DIGITAL Y REDES SOCIALES PARA EL MINISTERIO DE EDUCACIÓN NACIONAL.</v>
          </cell>
          <cell r="G194" t="str">
            <v>C-2299-0700-8-0-2299058-02</v>
          </cell>
          <cell r="H194" t="str">
            <v>10</v>
          </cell>
          <cell r="I194" t="str">
            <v>CSF</v>
          </cell>
          <cell r="J194" t="str">
            <v>Ok Distribución Pto</v>
          </cell>
          <cell r="K194">
            <v>27400000</v>
          </cell>
          <cell r="L194" t="str">
            <v>Inversión</v>
          </cell>
          <cell r="M194" t="str">
            <v>Comunicaciones y Cooperación</v>
          </cell>
          <cell r="N194" t="str">
            <v>Fortalecimiento del acceso a información estratégica e institucional del sector educativo  Nacional</v>
          </cell>
          <cell r="O194" t="str">
            <v>Transversales</v>
          </cell>
          <cell r="P194" t="str">
            <v>SGENERAL</v>
          </cell>
          <cell r="Q194" t="str">
            <v>OFICINA ASESORA DE COMUNICACIONES</v>
          </cell>
          <cell r="R194" t="str">
            <v>Contratación Directa</v>
          </cell>
          <cell r="S194" t="str">
            <v>4 CON</v>
          </cell>
          <cell r="T194" t="str">
            <v>ET4</v>
          </cell>
        </row>
        <row r="195">
          <cell r="B195" t="str">
            <v>1182-C-2202-0700-47-0-2202008-03</v>
          </cell>
          <cell r="C195" t="str">
            <v>1182-C-2202-0700-47-0-2202008-03ET1</v>
          </cell>
          <cell r="D195" t="str">
            <v>1182</v>
          </cell>
          <cell r="E195" t="str">
            <v>G</v>
          </cell>
          <cell r="F195" t="str">
            <v xml:space="preserve">ADICIÓN AL VALOR DEL CONVENIO 757 DE 2018 - SER PILO PAGA 4_x000D_
</v>
          </cell>
          <cell r="G195" t="str">
            <v>C-2202-0700-47-0-2202008-03</v>
          </cell>
          <cell r="H195" t="str">
            <v>11</v>
          </cell>
          <cell r="I195" t="str">
            <v>CSF</v>
          </cell>
          <cell r="J195" t="str">
            <v>Ok Distribución Pto</v>
          </cell>
          <cell r="K195">
            <v>55983099048</v>
          </cell>
          <cell r="L195" t="str">
            <v>Inversión</v>
          </cell>
          <cell r="M195" t="str">
            <v>Fomento</v>
          </cell>
          <cell r="N195" t="str">
            <v>Apoyo para fomentar el acceso con calidad a la educación superior a través de incentivos a la demanda en Colombia Nacional</v>
          </cell>
          <cell r="O195" t="str">
            <v>ICETEX</v>
          </cell>
          <cell r="P195" t="str">
            <v>VES</v>
          </cell>
          <cell r="Q195" t="str">
            <v>SUBDIRECCIÓN DE APOYO A LA GESTIÓN DE LAS INST. DE EDU. SUPERIOR</v>
          </cell>
          <cell r="R195" t="str">
            <v>Modificatorios</v>
          </cell>
          <cell r="S195" t="str">
            <v>1 PLC</v>
          </cell>
          <cell r="T195" t="str">
            <v>ET1</v>
          </cell>
        </row>
        <row r="196">
          <cell r="B196" t="str">
            <v>1183-C-2299-0700-8-0-2299058-02</v>
          </cell>
          <cell r="C196" t="str">
            <v>1183-C-2299-0700-8-0-2299058-02ET4</v>
          </cell>
          <cell r="D196" t="str">
            <v>1183</v>
          </cell>
          <cell r="E196" t="str">
            <v>A</v>
          </cell>
          <cell r="F196" t="str">
            <v>PRESTACIÓN DE SERVICIOS PROFESIONALES PARA APOYAR LA IMAGEN DEL MINISTERIO DE EDUCACIÓN NACIONAL EN LAS REDES SOCIALES.</v>
          </cell>
          <cell r="G196" t="str">
            <v>C-2299-0700-8-0-2299058-02</v>
          </cell>
          <cell r="H196" t="str">
            <v>10</v>
          </cell>
          <cell r="I196" t="str">
            <v>CSF</v>
          </cell>
          <cell r="J196" t="str">
            <v>Ok Distribución Pto</v>
          </cell>
          <cell r="K196">
            <v>58500000</v>
          </cell>
          <cell r="L196" t="str">
            <v>Inversión</v>
          </cell>
          <cell r="M196" t="str">
            <v>Comunicaciones y Cooperación</v>
          </cell>
          <cell r="N196" t="str">
            <v>Fortalecimiento del acceso a información estratégica e institucional del sector educativo  Nacional</v>
          </cell>
          <cell r="O196" t="str">
            <v>Transversales</v>
          </cell>
          <cell r="P196" t="str">
            <v>SGENERAL</v>
          </cell>
          <cell r="Q196" t="str">
            <v>OFICINA ASESORA DE COMUNICACIONES</v>
          </cell>
          <cell r="R196" t="str">
            <v>Contratación Directa</v>
          </cell>
          <cell r="S196" t="str">
            <v>4 CON</v>
          </cell>
          <cell r="T196" t="str">
            <v>ET4</v>
          </cell>
        </row>
        <row r="197">
          <cell r="B197" t="str">
            <v>1184-C-2202-0700-47-0-2202008-03</v>
          </cell>
          <cell r="C197" t="str">
            <v>1184-C-2202-0700-47-0-2202008-03ET1</v>
          </cell>
          <cell r="D197" t="str">
            <v>1184</v>
          </cell>
          <cell r="E197" t="str">
            <v>G</v>
          </cell>
          <cell r="F197" t="str">
            <v xml:space="preserve">ADICIÓN AL VALOR DEL CONVENIO 259 DE 2017 - SER PILO PAGA 3_x000D_
</v>
          </cell>
          <cell r="G197" t="str">
            <v>C-2202-0700-47-0-2202008-03</v>
          </cell>
          <cell r="H197" t="str">
            <v>11</v>
          </cell>
          <cell r="I197" t="str">
            <v>CSF</v>
          </cell>
          <cell r="J197" t="str">
            <v>Ok Distribución Pto</v>
          </cell>
          <cell r="K197">
            <v>61623172454</v>
          </cell>
          <cell r="L197" t="str">
            <v>Inversión</v>
          </cell>
          <cell r="M197" t="str">
            <v>Fomento</v>
          </cell>
          <cell r="N197" t="str">
            <v>Apoyo para fomentar el acceso con calidad a la educación superior a través de incentivos a la demanda en Colombia Nacional</v>
          </cell>
          <cell r="O197" t="str">
            <v>ICETEX</v>
          </cell>
          <cell r="P197" t="str">
            <v>VES</v>
          </cell>
          <cell r="Q197" t="str">
            <v>SUBDIRECCIÓN DE APOYO A LA GESTIÓN DE LAS INST. DE EDU. SUPERIOR</v>
          </cell>
          <cell r="R197" t="str">
            <v>Modificatorios</v>
          </cell>
          <cell r="S197" t="str">
            <v>1 PLC</v>
          </cell>
          <cell r="T197" t="str">
            <v>ET1</v>
          </cell>
        </row>
        <row r="198">
          <cell r="B198" t="str">
            <v>1185-A-02-02-02-009</v>
          </cell>
          <cell r="C198" t="str">
            <v>1185-A-02-02-02-009ET1</v>
          </cell>
          <cell r="D198" t="str">
            <v>1185</v>
          </cell>
          <cell r="E198" t="str">
            <v>A</v>
          </cell>
          <cell r="F198" t="str">
            <v>ADELANTAR CURSOS DE CAPACITACIÓN EN EL MARCO DEL COMPONENTE DE SISTEMAS INTEGRADOS DE GESTIÓN Y SISTEMAS DE SEGURIDAD DE LA INFORMACIÓN CONTENIDO EN EL PLAN INSTITUCIONAL DE CAPACITACIÓN PARA LOS SERVIDORES DEL MINISTERIO DE EDUCACIÓN NACIONAL</v>
          </cell>
          <cell r="G198" t="str">
            <v>A-02-02-02-009</v>
          </cell>
          <cell r="H198" t="str">
            <v>10</v>
          </cell>
          <cell r="I198" t="str">
            <v>CSF</v>
          </cell>
          <cell r="J198" t="str">
            <v>Ok Distribución Pto</v>
          </cell>
          <cell r="K198">
            <v>29975794</v>
          </cell>
          <cell r="L198" t="str">
            <v>Funcionamiento</v>
          </cell>
          <cell r="M198" t="str">
            <v>Talento Humano</v>
          </cell>
          <cell r="N198" t="str">
            <v>Gestión</v>
          </cell>
          <cell r="O198" t="str">
            <v>Gestión</v>
          </cell>
          <cell r="P198" t="str">
            <v>SGENERAL</v>
          </cell>
          <cell r="Q198" t="str">
            <v>SUBDIRECCIÓN DE TALENTO HUMANO</v>
          </cell>
          <cell r="R198" t="str">
            <v>Contratación Directa</v>
          </cell>
          <cell r="S198" t="str">
            <v>1 PLC</v>
          </cell>
          <cell r="T198" t="str">
            <v>ET1</v>
          </cell>
        </row>
        <row r="199">
          <cell r="B199" t="str">
            <v>1186-C-2299-0700-8-0-2299058-02</v>
          </cell>
          <cell r="C199" t="str">
            <v>1186-C-2299-0700-8-0-2299058-02ET4</v>
          </cell>
          <cell r="D199" t="str">
            <v>1186</v>
          </cell>
          <cell r="E199" t="str">
            <v>A</v>
          </cell>
          <cell r="F199" t="str">
            <v>PRESTACIÓN DE SERVICIOS PARA APOYAR A LA OFICINA ASESORA DE COMUNICACIONES EN EL MONITOREO DE LA INFORMACIÓN RELACIONADA CON EL SECTOR EDUCACIÓN Y EL MINISTERIO DE EDUACIÓN NACIONAL Y LA MEDICIÓN DE SUS REDES SOCIALES.</v>
          </cell>
          <cell r="G199" t="str">
            <v>C-2299-0700-8-0-2299058-02</v>
          </cell>
          <cell r="H199" t="str">
            <v>10</v>
          </cell>
          <cell r="I199" t="str">
            <v>CSF</v>
          </cell>
          <cell r="J199" t="str">
            <v>Ok Distribución Pto</v>
          </cell>
          <cell r="K199">
            <v>65890300</v>
          </cell>
          <cell r="L199" t="str">
            <v>Inversión</v>
          </cell>
          <cell r="M199" t="str">
            <v>Comunicaciones y Cooperación</v>
          </cell>
          <cell r="N199" t="str">
            <v>Fortalecimiento del acceso a información estratégica e institucional del sector educativo  Nacional</v>
          </cell>
          <cell r="O199" t="str">
            <v>Transversales</v>
          </cell>
          <cell r="P199" t="str">
            <v>SGENERAL</v>
          </cell>
          <cell r="Q199" t="str">
            <v>OFICINA ASESORA DE COMUNICACIONES</v>
          </cell>
          <cell r="R199" t="str">
            <v>Mínima Cuantía</v>
          </cell>
          <cell r="S199" t="str">
            <v>4 CON</v>
          </cell>
          <cell r="T199" t="str">
            <v>ET4</v>
          </cell>
        </row>
        <row r="200">
          <cell r="B200" t="str">
            <v>1187-C-2202-0700-47-0-2202008-03</v>
          </cell>
          <cell r="C200" t="str">
            <v>1187-C-2202-0700-47-0-2202008-03ET1</v>
          </cell>
          <cell r="D200" t="str">
            <v>1187</v>
          </cell>
          <cell r="E200" t="str">
            <v>G</v>
          </cell>
          <cell r="F200" t="str">
            <v xml:space="preserve">ADICIÓN AL VALOR DEL CONVENIO 042 DE 2016 - SER PILO PAGA 1 Y 2_x000D_
</v>
          </cell>
          <cell r="G200" t="str">
            <v>C-2202-0700-47-0-2202008-03</v>
          </cell>
          <cell r="H200" t="str">
            <v>11</v>
          </cell>
          <cell r="I200" t="str">
            <v>CSF</v>
          </cell>
          <cell r="J200" t="str">
            <v>Ok Distribución Pto</v>
          </cell>
          <cell r="K200">
            <v>124143955015</v>
          </cell>
          <cell r="L200" t="str">
            <v>Inversión</v>
          </cell>
          <cell r="M200" t="str">
            <v>Fomento</v>
          </cell>
          <cell r="N200" t="str">
            <v>Apoyo para fomentar el acceso con calidad a la educación superior a través de incentivos a la demanda en Colombia Nacional</v>
          </cell>
          <cell r="O200" t="str">
            <v>ICETEX</v>
          </cell>
          <cell r="P200" t="str">
            <v>VES</v>
          </cell>
          <cell r="Q200" t="str">
            <v>SUBDIRECCIÓN DE APOYO A LA GESTIÓN DE LAS INST. DE EDU. SUPERIOR</v>
          </cell>
          <cell r="R200" t="str">
            <v>Modificatorios</v>
          </cell>
          <cell r="S200" t="str">
            <v>1 PLC</v>
          </cell>
          <cell r="T200" t="str">
            <v>ET1</v>
          </cell>
        </row>
        <row r="201">
          <cell r="B201" t="str">
            <v>1189-C-2299-0700-8-0-2299058-02</v>
          </cell>
          <cell r="C201" t="str">
            <v>1189-C-2299-0700-8-0-2299058-02ET2</v>
          </cell>
          <cell r="D201" t="str">
            <v>1189</v>
          </cell>
          <cell r="E201" t="str">
            <v>A</v>
          </cell>
          <cell r="F201" t="str">
            <v>PRESTACIÓN DE SERVICIOS PARA EL SERVICIO DE MAILING DE DISTRIBUCIÓN DE MENSAJES DESDE EL MINISTERIO A TODAS LAS PERSONAS Y ENTIDADES DE INTERES.</v>
          </cell>
          <cell r="G201" t="str">
            <v>C-2299-0700-8-0-2299058-02</v>
          </cell>
          <cell r="H201" t="str">
            <v>10</v>
          </cell>
          <cell r="I201" t="str">
            <v>CSF</v>
          </cell>
          <cell r="J201" t="str">
            <v>Ok Distribución Pto</v>
          </cell>
          <cell r="K201">
            <v>6752899</v>
          </cell>
          <cell r="L201" t="str">
            <v>Inversión</v>
          </cell>
          <cell r="M201" t="str">
            <v>Comunicaciones y Cooperación</v>
          </cell>
          <cell r="N201" t="str">
            <v>Fortalecimiento del acceso a información estratégica e institucional del sector educativo  Nacional</v>
          </cell>
          <cell r="O201" t="str">
            <v>Transversales</v>
          </cell>
          <cell r="P201" t="str">
            <v>SGENERAL</v>
          </cell>
          <cell r="Q201" t="str">
            <v>OFICINA ASESORA DE COMUNICACIONES</v>
          </cell>
          <cell r="R201" t="str">
            <v>Mínima Cuantía</v>
          </cell>
          <cell r="S201" t="str">
            <v>2 PES</v>
          </cell>
          <cell r="T201" t="str">
            <v>ET2</v>
          </cell>
        </row>
        <row r="202">
          <cell r="B202" t="str">
            <v>119-C-2299-0700-9-0-2299062-02</v>
          </cell>
          <cell r="C202" t="str">
            <v>119-C-2299-0700-9-0-2299062-02ET1</v>
          </cell>
          <cell r="D202" t="str">
            <v>119</v>
          </cell>
          <cell r="E202" t="str">
            <v>A</v>
          </cell>
          <cell r="F202" t="str">
            <v>REALIZAR LA INTERVENTORÍA, TÉCNICA, ADMINISTRATIVA, CONTABLE, FINANCIERA Y JURÍDICA AL CONTRATO DE CUYO OBJETO ES ¿REALIZAR AUDITORIA A LA INFORMACIÓN REPORTADA EN LOS SISTEMAS DE INFORMACIÓN PROVISTOS POR EL MINISTERIO DE EDUCACIÓN NACIONAL "</v>
          </cell>
          <cell r="G202" t="str">
            <v>C-2299-0700-9-0-2299062-02</v>
          </cell>
          <cell r="H202" t="str">
            <v>10</v>
          </cell>
          <cell r="I202" t="str">
            <v>CSF</v>
          </cell>
          <cell r="J202" t="str">
            <v>Ok Distribución Pto</v>
          </cell>
          <cell r="K202">
            <v>213926782</v>
          </cell>
          <cell r="L202" t="str">
            <v>Inversión</v>
          </cell>
          <cell r="M202" t="str">
            <v>Planeación y Finanzas</v>
          </cell>
          <cell r="N202" t="str">
            <v>Fortalecimiento de la planeación estratégica  del sector educativo  Nacional</v>
          </cell>
          <cell r="O202" t="str">
            <v>Transversales</v>
          </cell>
          <cell r="P202" t="str">
            <v>SGENERAL</v>
          </cell>
          <cell r="Q202" t="str">
            <v>OFICINA ASESORA DE PLANEACIÓN Y FINANZAS</v>
          </cell>
          <cell r="R202" t="str">
            <v>Concurso de Méritos</v>
          </cell>
          <cell r="S202" t="str">
            <v>1 PLC</v>
          </cell>
          <cell r="T202" t="str">
            <v>ET1</v>
          </cell>
        </row>
        <row r="203">
          <cell r="B203" t="str">
            <v>1190-C-2202-0700-45-0-2202046-02</v>
          </cell>
          <cell r="C203" t="str">
            <v>1190-C-2202-0700-45-0-2202046-02ET1</v>
          </cell>
          <cell r="D203" t="str">
            <v>1190</v>
          </cell>
          <cell r="E203" t="str">
            <v>G</v>
          </cell>
          <cell r="F203" t="str">
            <v xml:space="preserve">AUNAR ESFUERZOS CON LAS IES PARA EL DISEÑO E IMPLEMENTACIÓN DE PLANES PARA EL ACCESO Y PERMANENCIA EN LA EDUCACIÓN SUPERIOR CON ENFOQUE DE EDUCACIÓN INCLUSIVA_x000D_
</v>
          </cell>
          <cell r="G203" t="str">
            <v>C-2202-0700-45-0-2202046-02</v>
          </cell>
          <cell r="H203" t="str">
            <v>11</v>
          </cell>
          <cell r="I203" t="str">
            <v>CSF</v>
          </cell>
          <cell r="J203" t="str">
            <v>Ok Distribución Pto</v>
          </cell>
          <cell r="K203">
            <v>401000000</v>
          </cell>
          <cell r="L203" t="str">
            <v>Inversión</v>
          </cell>
          <cell r="M203" t="str">
            <v>Fomento</v>
          </cell>
          <cell r="N203" t="str">
            <v>Ampliación de mecanismos de fomento de la Educación Superior Nacional</v>
          </cell>
          <cell r="O203" t="str">
            <v>Fomento ES</v>
          </cell>
          <cell r="P203" t="str">
            <v>VES</v>
          </cell>
          <cell r="Q203" t="str">
            <v>SUBDIRECCIÓN DE APOYO A LA GESTIÓN DE LAS INST. DE EDU. SUPERIOR</v>
          </cell>
          <cell r="R203" t="str">
            <v>Regímen Especial</v>
          </cell>
          <cell r="S203" t="str">
            <v>1 PLC</v>
          </cell>
          <cell r="T203" t="str">
            <v>ET1</v>
          </cell>
        </row>
        <row r="204">
          <cell r="B204" t="str">
            <v>1191-C-2202-0700-45-0-2202015-02</v>
          </cell>
          <cell r="C204" t="str">
            <v>1191-C-2202-0700-45-0-2202015-02ET1</v>
          </cell>
          <cell r="D204" t="str">
            <v>1191</v>
          </cell>
          <cell r="E204" t="str">
            <v>A</v>
          </cell>
          <cell r="F204" t="str">
            <v xml:space="preserve">AUNAR ESFUERZOS TÉCNICOS, ADMINISTRATIVOS Y FINANCIEROS PARA APLICAR LOS ELEMENTOS METODOLÓGICOS DEL MARCO NACIONAL DE CUALIFICACIONES EN EL SECTOR DE LA CONSTRUCCIÓN Y OBTENER LAS CUALIFICACIONES REQUERIDAS PARA FORTALECER LA CALIDAD Y PERTINENCIA DE LA EDUCACIÓN Y FORMACIÓN DEL TALENTO HUMANO COMO PARTE DE LAS  ESTRATEGIAS DEL GOBIERNO NACIONAL PARA ALINEAR LA EDUCACIÓN Y FORMACIÓN A LAS NECESIDADES SOCIALES Y PRODUCTIVAS DEL PAÍS._x000D_
</v>
          </cell>
          <cell r="G204" t="str">
            <v>C-2202-0700-45-0-2202015-02</v>
          </cell>
          <cell r="H204" t="str">
            <v>11</v>
          </cell>
          <cell r="I204" t="str">
            <v>CSF</v>
          </cell>
          <cell r="J204" t="str">
            <v>Ok Distribución Pto</v>
          </cell>
          <cell r="K204">
            <v>200000000</v>
          </cell>
          <cell r="L204" t="str">
            <v>Inversión</v>
          </cell>
          <cell r="M204" t="str">
            <v>Fomento</v>
          </cell>
          <cell r="N204" t="str">
            <v>Ampliación de mecanismos de fomento de la Educación Superior Nacional</v>
          </cell>
          <cell r="O204" t="str">
            <v>Fomento ES</v>
          </cell>
          <cell r="P204" t="str">
            <v>VES</v>
          </cell>
          <cell r="Q204" t="str">
            <v>SUBDIRECCIÓN DE APOYO A LA GESTIÓN DE LAS INST. DE EDU. SUPERIOR</v>
          </cell>
          <cell r="R204" t="str">
            <v>Regímen Especial</v>
          </cell>
          <cell r="S204" t="str">
            <v>1 PLC</v>
          </cell>
          <cell r="T204" t="str">
            <v>ET1</v>
          </cell>
        </row>
        <row r="205">
          <cell r="B205" t="str">
            <v>1192-C-2299-0700-8-0-2299058-02</v>
          </cell>
          <cell r="C205" t="str">
            <v>1192-C-2299-0700-8-0-2299058-02ET4</v>
          </cell>
          <cell r="D205" t="str">
            <v>1192</v>
          </cell>
          <cell r="E205" t="str">
            <v>A</v>
          </cell>
          <cell r="F205" t="str">
            <v>REALIZAR EL DESARROLLO CREATIVO, LA PREPRODUCCIÓN, LA REALIACIÓN, LA PRODUCCIÓN Y LA POSTPRODUCCIÓN DE LOS PRODUCTOS COMUNICATIVOS DE LAS DIFERENTES DEPENDENCIAS Y PROGRAMAS DEL MINISTERIO DE EDUCACIÓN NACIONAL.</v>
          </cell>
          <cell r="G205" t="str">
            <v>C-2299-0700-8-0-2299058-02</v>
          </cell>
          <cell r="H205" t="str">
            <v>10</v>
          </cell>
          <cell r="I205" t="str">
            <v>CSF</v>
          </cell>
          <cell r="J205" t="str">
            <v>Ok Distribución Pto</v>
          </cell>
          <cell r="K205">
            <v>600000000</v>
          </cell>
          <cell r="L205" t="str">
            <v>Inversión</v>
          </cell>
          <cell r="M205" t="str">
            <v>Comunicaciones y Cooperación</v>
          </cell>
          <cell r="N205" t="str">
            <v>Fortalecimiento del acceso a información estratégica e institucional del sector educativo  Nacional</v>
          </cell>
          <cell r="O205" t="str">
            <v>Transversales</v>
          </cell>
          <cell r="P205" t="str">
            <v>SGENERAL</v>
          </cell>
          <cell r="Q205" t="str">
            <v>OFICINA ASESORA DE COMUNICACIONES</v>
          </cell>
          <cell r="R205" t="str">
            <v>Contratación Directa</v>
          </cell>
          <cell r="S205" t="str">
            <v>4 CON</v>
          </cell>
          <cell r="T205" t="str">
            <v>ET4</v>
          </cell>
        </row>
        <row r="206">
          <cell r="B206" t="str">
            <v>1194-A-03-03-04-020</v>
          </cell>
          <cell r="C206" t="str">
            <v>1194-A-03-03-04-020ET4</v>
          </cell>
          <cell r="D206" t="str">
            <v>1194</v>
          </cell>
          <cell r="E206" t="str">
            <v>A</v>
          </cell>
          <cell r="F206" t="str">
            <v>PRESTAR SERVICIOS DE APOYO EN LA EJECUCIÓN CONTRACTUAL Y EN LAS ACTUACIONES ADMINISTRATIVAS DE LA SUBDIRECCIÓN DE ASEGURAMIENTO DE LA CALIDAD PARA LA EDUCACIÓN SUPERIOR</v>
          </cell>
          <cell r="G206" t="str">
            <v>A-03-03-04-020</v>
          </cell>
          <cell r="H206" t="str">
            <v>16</v>
          </cell>
          <cell r="I206" t="str">
            <v>SSF</v>
          </cell>
          <cell r="J206" t="str">
            <v>Ok Distribución Pto</v>
          </cell>
          <cell r="K206">
            <v>65000000</v>
          </cell>
          <cell r="L206" t="str">
            <v>Funcionamiento</v>
          </cell>
          <cell r="M206" t="str">
            <v>Calidad ES</v>
          </cell>
          <cell r="N206" t="str">
            <v>Conaces</v>
          </cell>
          <cell r="O206" t="str">
            <v>Aseguramiento ES</v>
          </cell>
          <cell r="P206" t="str">
            <v>VES</v>
          </cell>
          <cell r="Q206" t="str">
            <v>SUBDIRECCIÓN DE ASEGURAMIENTO DE LA CALIDAD DE LA EDUCACIÓN SUPERIOR</v>
          </cell>
          <cell r="R206" t="str">
            <v>Contratación Directa</v>
          </cell>
          <cell r="S206" t="str">
            <v>4 CON</v>
          </cell>
          <cell r="T206" t="str">
            <v>ET4</v>
          </cell>
        </row>
        <row r="207">
          <cell r="B207" t="str">
            <v>1197-C-2202-0700-45-0-2202038-02</v>
          </cell>
          <cell r="C207" t="str">
            <v>1197-C-2202-0700-45-0-2202038-02ET4</v>
          </cell>
          <cell r="D207" t="str">
            <v>1197</v>
          </cell>
          <cell r="E207" t="str">
            <v>A</v>
          </cell>
          <cell r="F207" t="str">
            <v>PRESTAR SERVICIOS PROFESIONALES A LA SUBDIRECCIÓN DE GESTIÓN FINANCIERA DEL MINISTERIO DE EDUCACIÓN NACIONAL, CONCRETAMENTE EN EL GRUPO DE RECAUDO, EJECUTANDO ACTIVIDADES DE VERIFICACIÓN DE LOS APORTES DERIVADOS DE LA LEY 1697 DE 2013.</v>
          </cell>
          <cell r="G207" t="str">
            <v>C-2202-0700-45-0-2202038-02</v>
          </cell>
          <cell r="H207" t="str">
            <v>11</v>
          </cell>
          <cell r="I207" t="str">
            <v>CSF</v>
          </cell>
          <cell r="J207" t="str">
            <v>Ok Distribución Pto</v>
          </cell>
          <cell r="K207">
            <v>41886565</v>
          </cell>
          <cell r="L207" t="str">
            <v>Inversión</v>
          </cell>
          <cell r="M207" t="str">
            <v>Fomento</v>
          </cell>
          <cell r="N207" t="str">
            <v>Ampliación de mecanismos de fomento de la Educación Superior Nacional</v>
          </cell>
          <cell r="O207" t="str">
            <v>Fomento ES</v>
          </cell>
          <cell r="P207" t="str">
            <v>VES</v>
          </cell>
          <cell r="Q207" t="str">
            <v>SUBDIRECCIÓN DE GESTIÓN FINANCIERA</v>
          </cell>
          <cell r="R207" t="str">
            <v>Contratación Directa</v>
          </cell>
          <cell r="S207" t="str">
            <v>4 CON</v>
          </cell>
          <cell r="T207" t="str">
            <v>ET4</v>
          </cell>
        </row>
        <row r="208">
          <cell r="B208" t="str">
            <v>1198-C-2202-0700-45-0-2202046-02</v>
          </cell>
          <cell r="C208" t="str">
            <v>1198-C-2202-0700-45-0-2202046-02ET4</v>
          </cell>
          <cell r="D208" t="str">
            <v>1198</v>
          </cell>
          <cell r="E208" t="str">
            <v>A</v>
          </cell>
          <cell r="F208" t="str">
            <v>PRESTAR SERVICIOS PROFESIONALES PARA ORIENTAR Y ACOMPAÑAR A LA DIRECCIÓN DE FOMENTO DE LA EDUCACIÓN SUPERIOR EN EL DESARROLLO DEL PROGRAMA COLOMBIA CIENTÍFICA, OTROS PROYECTOS Y ACCIONES DE CTI EN ARTICULACIÓN CON COLCIENCIAS Y EN LA ESTRUCTURACIÓN Y SEGUIMIENTO DE LOS PROYECTOS DE LA DIRECCIÓN</v>
          </cell>
          <cell r="G208" t="str">
            <v>C-2202-0700-45-0-2202046-02</v>
          </cell>
          <cell r="H208" t="str">
            <v>11</v>
          </cell>
          <cell r="I208" t="str">
            <v>CSF</v>
          </cell>
          <cell r="J208" t="str">
            <v>Ok Distribución Pto</v>
          </cell>
          <cell r="K208">
            <v>90000000</v>
          </cell>
          <cell r="L208" t="str">
            <v>Inversión</v>
          </cell>
          <cell r="M208" t="str">
            <v>Fomento</v>
          </cell>
          <cell r="N208" t="str">
            <v>Ampliación de mecanismos de fomento de la Educación Superior Nacional</v>
          </cell>
          <cell r="O208" t="str">
            <v>Fomento ES</v>
          </cell>
          <cell r="P208" t="str">
            <v>VES</v>
          </cell>
          <cell r="Q208" t="str">
            <v>DIRECCIÓN DE FOMENTO DE LA EDUCACIÓN SUPERIOR</v>
          </cell>
          <cell r="R208" t="str">
            <v>Contratación Directa</v>
          </cell>
          <cell r="S208" t="str">
            <v>4 CON</v>
          </cell>
          <cell r="T208" t="str">
            <v>ET4</v>
          </cell>
        </row>
        <row r="209">
          <cell r="B209" t="str">
            <v>1199-C-2201-0700-17-0-2201005-02-1</v>
          </cell>
          <cell r="C209" t="str">
            <v>1199-C-2201-0700-17-0-2201005-02-1ET4</v>
          </cell>
          <cell r="D209" t="str">
            <v>1199</v>
          </cell>
          <cell r="E209" t="str">
            <v>A</v>
          </cell>
          <cell r="F209" t="str">
            <v>APOYAR LAS ACTIVIDADES DEL PROYECTO DE TRANSFORMACIÓN DEL SECTOR EDUCATIVO COLOMBIANO, ACOMPAÑAR LA PREPARACIÓN Y TRÁMITE DE LAS INICIATIVAS NORMATIVAS Y NO NORMATIVAS QUE DESARROLLE EL MINISTERIO DE EDUCACIÓN NACIONAL PARA SU MATERIALIZACIÓN, DESDE LA PERSPECTIVA JURÍDICA.</v>
          </cell>
          <cell r="G209" t="str">
            <v>C-2201-0700-17-0-2201005-02-1</v>
          </cell>
          <cell r="H209" t="str">
            <v>14</v>
          </cell>
          <cell r="I209" t="str">
            <v>CSF</v>
          </cell>
          <cell r="J209" t="str">
            <v>Ok Distribución Pto</v>
          </cell>
          <cell r="K209">
            <v>140595000</v>
          </cell>
          <cell r="L209" t="str">
            <v>Inversión</v>
          </cell>
          <cell r="M209" t="str">
            <v>Crédito Bid</v>
          </cell>
          <cell r="N209" t="str">
            <v>Fortalecimiento de las secretarías de educación en sus capacidades administrativas, financieras y el desarrollo de competencias ciudadanas. Nacional</v>
          </cell>
          <cell r="O209" t="str">
            <v>Crédito externo</v>
          </cell>
          <cell r="P209" t="str">
            <v>VEPBM</v>
          </cell>
          <cell r="Q209" t="str">
            <v>PROGRAMA DE APOYO EN GESTIÓN AL PLAN DE EDUCACIÓN DE CALIDAD</v>
          </cell>
          <cell r="R209" t="str">
            <v>Banca Multilateral</v>
          </cell>
          <cell r="S209" t="str">
            <v>4 CON</v>
          </cell>
          <cell r="T209" t="str">
            <v>ET4</v>
          </cell>
        </row>
        <row r="210">
          <cell r="B210" t="str">
            <v>120-C-2299-0700-9-0-2299054-02</v>
          </cell>
          <cell r="C210" t="str">
            <v>120-C-2299-0700-9-0-2299054-02ET4</v>
          </cell>
          <cell r="D210" t="str">
            <v>120</v>
          </cell>
          <cell r="E210" t="str">
            <v>A</v>
          </cell>
          <cell r="F210" t="str">
            <v>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v>
          </cell>
          <cell r="G210" t="str">
            <v>C-2299-0700-9-0-2299054-02</v>
          </cell>
          <cell r="H210" t="str">
            <v>10</v>
          </cell>
          <cell r="I210" t="str">
            <v>CSF</v>
          </cell>
          <cell r="J210" t="str">
            <v>Ok Distribución Pto</v>
          </cell>
          <cell r="K210">
            <v>47895000</v>
          </cell>
          <cell r="L210" t="str">
            <v>Inversión</v>
          </cell>
          <cell r="M210" t="str">
            <v>Planeación y Finanzas</v>
          </cell>
          <cell r="N210" t="str">
            <v>Fortalecimiento de la planeación estratégica  del sector educativo  Nacional</v>
          </cell>
          <cell r="O210" t="str">
            <v>Transversales</v>
          </cell>
          <cell r="P210" t="str">
            <v>SGENERAL</v>
          </cell>
          <cell r="Q210" t="str">
            <v>OFICINA ASESORA DE PLANEACIÓN Y FINANZAS</v>
          </cell>
          <cell r="R210" t="str">
            <v>Contratación Directa</v>
          </cell>
          <cell r="S210" t="str">
            <v>4 CON</v>
          </cell>
          <cell r="T210" t="str">
            <v>ET4</v>
          </cell>
        </row>
        <row r="211">
          <cell r="B211" t="str">
            <v>1200-C-2202-0700-45-0-2202046-02</v>
          </cell>
          <cell r="C211" t="str">
            <v>1200-C-2202-0700-45-0-2202046-02ET4</v>
          </cell>
          <cell r="D211" t="str">
            <v>1200</v>
          </cell>
          <cell r="E211" t="str">
            <v>A</v>
          </cell>
          <cell r="F211" t="str">
            <v>PRESTAR SERVICIOS PROFESIONALES PARA APOYAR LA COORDINACIÓN DE ACCIONES PARA EL FORTALECIMIENTO DE LA POLÍTICA DE EDUCACIÓN SUPERIOR AL ACCESO, PERMANENCIA Y GRADUACIÓN, EN ARTICULACIÓN CON EL PROGRAMA GENERACIÓN E EN LOS COMPONENTES DE EQUIDAD - AVANCE GRADUAL EN LA GRATUIDAD EN LA EDUCACIÓN SUPERIOR PÚBLICA Y EL COMPONENTE DE EXCELENCIA</v>
          </cell>
          <cell r="G211" t="str">
            <v>C-2202-0700-45-0-2202046-02</v>
          </cell>
          <cell r="H211" t="str">
            <v>11</v>
          </cell>
          <cell r="I211" t="str">
            <v>CSF</v>
          </cell>
          <cell r="J211" t="str">
            <v>Ok Distribución Pto</v>
          </cell>
          <cell r="K211">
            <v>80000000</v>
          </cell>
          <cell r="L211" t="str">
            <v>Inversión</v>
          </cell>
          <cell r="M211" t="str">
            <v>Fomento</v>
          </cell>
          <cell r="N211" t="str">
            <v>Ampliación de mecanismos de fomento de la Educación Superior Nacional</v>
          </cell>
          <cell r="O211" t="str">
            <v>Fomento ES</v>
          </cell>
          <cell r="P211" t="str">
            <v>VES</v>
          </cell>
          <cell r="Q211" t="str">
            <v>DIRECCIÓN DE FOMENTO DE LA EDUCACIÓN SUPERIOR</v>
          </cell>
          <cell r="R211" t="str">
            <v>Contratación Directa</v>
          </cell>
          <cell r="S211" t="str">
            <v>4 CON</v>
          </cell>
          <cell r="T211" t="str">
            <v>ET4</v>
          </cell>
        </row>
        <row r="212">
          <cell r="B212" t="str">
            <v>1201-A-02-02-02-008</v>
          </cell>
          <cell r="C212" t="str">
            <v>1201-A-02-02-02-008ET2</v>
          </cell>
          <cell r="D212" t="str">
            <v>1201</v>
          </cell>
          <cell r="E212" t="str">
            <v>A</v>
          </cell>
          <cell r="F212" t="str">
            <v xml:space="preserve">SUSCRIPCIÓN AL SERVICIO DE CONSULTA Y ACTUALIZACIÓN JURÍDICA Y TRIBUTARIA VÍA INTERNET, PARA LOS FUNCIONARIOS DEL MINISTERIO DE EDUCACIÓN NACIONAL. _x000D_
</v>
          </cell>
          <cell r="G212" t="str">
            <v>A-02-02-02-008</v>
          </cell>
          <cell r="H212" t="str">
            <v>16</v>
          </cell>
          <cell r="I212" t="str">
            <v>SSF</v>
          </cell>
          <cell r="J212" t="str">
            <v>Ok Distribución Pto</v>
          </cell>
          <cell r="K212">
            <v>14040000</v>
          </cell>
          <cell r="L212" t="str">
            <v>Funcionamiento</v>
          </cell>
          <cell r="M212" t="str">
            <v>Talento Humano</v>
          </cell>
          <cell r="N212" t="str">
            <v>Gestión</v>
          </cell>
          <cell r="O212" t="str">
            <v>Gestión</v>
          </cell>
          <cell r="P212" t="str">
            <v>SGENERAL</v>
          </cell>
          <cell r="Q212" t="str">
            <v>OFICINA ASESORA JURÍDICA</v>
          </cell>
          <cell r="R212" t="str">
            <v>Contratación Directa</v>
          </cell>
          <cell r="S212" t="str">
            <v>2 PES</v>
          </cell>
          <cell r="T212" t="str">
            <v>ET2</v>
          </cell>
        </row>
        <row r="213">
          <cell r="B213" t="str">
            <v>1202-C-2201-0700-9-0-2201002-02</v>
          </cell>
          <cell r="C213" t="str">
            <v>1202-C-2201-0700-9-0-2201002-02ET4</v>
          </cell>
          <cell r="D213" t="str">
            <v>1202</v>
          </cell>
          <cell r="E213" t="str">
            <v>A</v>
          </cell>
          <cell r="F213" t="str">
            <v>PRESTAR SERVICIOS PROFESIONALES A LA DIRECCIÓN DE COBERTURA Y EQUIDAD PARA APOYAR EN EL DESARROLLO DE ACCIONES ESTRATÉGICAS DE GESTIÓN DEL CONOCIMIENTO E INFORMACIÓN, EN EL MARCO DE LOS PROCESOS DE SEGUIMIENTO, EVALUACIÓN Y FOCALIZACIÓN DE LOS PROGRAMAS Y ESTRATEGIAS DE PERMANENCIA EN EL SECTOR EDUCATIVO.</v>
          </cell>
          <cell r="G213" t="str">
            <v>C-2201-0700-9-0-2201002-02</v>
          </cell>
          <cell r="H213" t="str">
            <v>10</v>
          </cell>
          <cell r="I213" t="str">
            <v>CSF</v>
          </cell>
          <cell r="J213" t="str">
            <v>Ok Distribución Pto</v>
          </cell>
          <cell r="K213">
            <v>154462000</v>
          </cell>
          <cell r="L213" t="str">
            <v>Inversión</v>
          </cell>
          <cell r="M213" t="str">
            <v>Cobertura</v>
          </cell>
          <cell r="N213" t="str">
            <v>Implementación del Programa de Alimentación Escolar en Colombia, Nacional</v>
          </cell>
          <cell r="O213" t="str">
            <v>PAE</v>
          </cell>
          <cell r="P213" t="str">
            <v>VEPBM</v>
          </cell>
          <cell r="Q213" t="str">
            <v>SUBDIRECCIÓN DE PERMANENCIA</v>
          </cell>
          <cell r="R213" t="str">
            <v>Contratación Directa</v>
          </cell>
          <cell r="S213" t="str">
            <v>4 CON</v>
          </cell>
          <cell r="T213" t="str">
            <v>ET4</v>
          </cell>
        </row>
        <row r="214">
          <cell r="B214" t="str">
            <v>1203-A-02-02-02-008</v>
          </cell>
          <cell r="C214" t="str">
            <v>1203-A-02-02-02-008ET4</v>
          </cell>
          <cell r="D214" t="str">
            <v>1203</v>
          </cell>
          <cell r="E214" t="str">
            <v>A</v>
          </cell>
          <cell r="F214" t="str">
            <v xml:space="preserve">PRESTAR SERVICIOS PROFESIONALES ESPECIALIZADOS EN MATERIA JURÍDICA ALTAMENTE CALIFICADA PARA ACOMPAÑAR EXTERNAMENTE A LA OFICINA ASESORA JURÍDICA EN LA EMISIÓN DE CONCEPTOS JURÍDICOS, DEL ANÁLISIS Y REVISIÓN DE PROYECTOS DE NORMA O DECISIONES ADMINISTRATIVAS QUE INVOLUCREN TEMAS DE IMPUESTOS, TASAS, CONTRIBUCIONES Y EN GENERAL EN TEMAS TRIBUTARIOS, FINANCIEROS, ADMINISTRATIVOS, NORMATIVOS Y ASPECTOS DESTACADOS DE HACIENDA PÚBLICA. </v>
          </cell>
          <cell r="G214" t="str">
            <v>A-02-02-02-008</v>
          </cell>
          <cell r="H214" t="str">
            <v>16</v>
          </cell>
          <cell r="I214" t="str">
            <v>SSF</v>
          </cell>
          <cell r="J214" t="str">
            <v>Ok Distribución Pto</v>
          </cell>
          <cell r="K214">
            <v>151424000</v>
          </cell>
          <cell r="L214" t="str">
            <v>Funcionamiento</v>
          </cell>
          <cell r="M214" t="str">
            <v>Talento Humano</v>
          </cell>
          <cell r="N214" t="str">
            <v>Gestión</v>
          </cell>
          <cell r="O214" t="str">
            <v>Gestión</v>
          </cell>
          <cell r="P214" t="str">
            <v>SGENERAL</v>
          </cell>
          <cell r="Q214" t="str">
            <v>OFICINA ASESORA JURÍDICA</v>
          </cell>
          <cell r="R214" t="str">
            <v>Contratación Directa</v>
          </cell>
          <cell r="S214" t="str">
            <v>4 CON</v>
          </cell>
          <cell r="T214" t="str">
            <v>ET4</v>
          </cell>
        </row>
        <row r="215">
          <cell r="B215" t="str">
            <v>1204-A-03-03-04-020</v>
          </cell>
          <cell r="C215" t="str">
            <v>1204-A-03-03-04-020ET4</v>
          </cell>
          <cell r="D215" t="str">
            <v>1204</v>
          </cell>
          <cell r="E215" t="str">
            <v>A</v>
          </cell>
          <cell r="F215" t="str">
            <v>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v>
          </cell>
          <cell r="G215" t="str">
            <v>A-03-03-04-020</v>
          </cell>
          <cell r="H215" t="str">
            <v>16</v>
          </cell>
          <cell r="I215" t="str">
            <v>SSF</v>
          </cell>
          <cell r="J215" t="str">
            <v>Ok Distribución Pto</v>
          </cell>
          <cell r="K215">
            <v>54000000</v>
          </cell>
          <cell r="L215" t="str">
            <v>Funcionamiento</v>
          </cell>
          <cell r="M215" t="str">
            <v>Calidad ES</v>
          </cell>
          <cell r="N215" t="str">
            <v>Conaces</v>
          </cell>
          <cell r="O215" t="str">
            <v>Aseguramiento ES</v>
          </cell>
          <cell r="P215" t="str">
            <v>VES</v>
          </cell>
          <cell r="Q215" t="str">
            <v>SUBDIRECCIÓN DE ASEGURAMIENTO DE LA CALIDAD DE LA EDUCACIÓN SUPERIOR</v>
          </cell>
          <cell r="R215" t="str">
            <v>Contratación Directa</v>
          </cell>
          <cell r="S215" t="str">
            <v>4 CON</v>
          </cell>
          <cell r="T215" t="str">
            <v>ET4</v>
          </cell>
        </row>
        <row r="216">
          <cell r="B216" t="str">
            <v>1206-A-02-02-02-008</v>
          </cell>
          <cell r="C216" t="str">
            <v>1206-A-02-02-02-008ET4</v>
          </cell>
          <cell r="D216" t="str">
            <v>1206</v>
          </cell>
          <cell r="E216" t="str">
            <v>A</v>
          </cell>
          <cell r="F216" t="str">
            <v>PRESTACION DE SERVICIOS PROFESIONALES PARA ASISTIR Y ACONSEJAR TECNICAMENTE LAS ACTIVIDADES DEL PAE Y REALIZAR SEGUIMIENTO, MONITOREO Y CONTROL A LA EJECUCION DEL PROGRAMA DE ALIMENTACION ESCOLAR, DE CONFORMIDAD CON LA MEDIDA CAUTELAR CORRECTIVA DE ASUNCION TEMPORAL DE LA COMPETENCIA DE LA PRESTACION DEL SERVICIO EN EL DEPARTAMENTO DE LA GUAJIRA.</v>
          </cell>
          <cell r="G216" t="str">
            <v>A-02-02-02-008</v>
          </cell>
          <cell r="H216" t="str">
            <v>16</v>
          </cell>
          <cell r="I216" t="str">
            <v>SSF</v>
          </cell>
          <cell r="J216" t="str">
            <v>Ok Distribución Pto</v>
          </cell>
          <cell r="K216">
            <v>110155500</v>
          </cell>
          <cell r="L216" t="str">
            <v>Funcionamiento</v>
          </cell>
          <cell r="M216" t="str">
            <v>Talento Humano</v>
          </cell>
          <cell r="N216" t="str">
            <v>Gestión</v>
          </cell>
          <cell r="O216" t="str">
            <v>Gestión</v>
          </cell>
          <cell r="P216" t="str">
            <v>SGENERAL</v>
          </cell>
          <cell r="Q216" t="str">
            <v>SUBDIRECCIÓN DE MONITOREO Y CONTROL</v>
          </cell>
          <cell r="R216" t="str">
            <v>Contratación Directa</v>
          </cell>
          <cell r="S216" t="str">
            <v>4 CON</v>
          </cell>
          <cell r="T216" t="str">
            <v>ET4</v>
          </cell>
        </row>
        <row r="217">
          <cell r="B217" t="str">
            <v>1207-C-2201-0700-13-0-2201006-02</v>
          </cell>
          <cell r="C217" t="str">
            <v>1207-C-2201-0700-13-0-2201006-02ET4</v>
          </cell>
          <cell r="D217" t="str">
            <v>1207</v>
          </cell>
          <cell r="E217" t="str">
            <v>A</v>
          </cell>
          <cell r="F217" t="str">
            <v>APOYAR A LA CÁMARA COLOMBIANA DEL LIBRO EN LA REALIZACIÓN DE LA FERIA INTERNACIONAL DEL LIBRO DE BOGOTÁ 2019, DE CONFORMIDAD CON LO ESTIPULADO EN EL ARTÍCULO 14 DE LA LEY 98 DE 1993.</v>
          </cell>
          <cell r="G217" t="str">
            <v>C-2201-0700-13-0-2201006-02</v>
          </cell>
          <cell r="H217" t="str">
            <v>10</v>
          </cell>
          <cell r="I217" t="str">
            <v>CSF</v>
          </cell>
          <cell r="J217" t="str">
            <v>Ok Distribución Pto</v>
          </cell>
          <cell r="K217">
            <v>1000000000</v>
          </cell>
          <cell r="L217" t="str">
            <v>Inversión</v>
          </cell>
          <cell r="M217" t="str">
            <v>Calidad EPBM</v>
          </cell>
          <cell r="N217" t="str">
            <v>Mejoramiento de la calidad educativa preescolar, básica y media. Nacional</v>
          </cell>
          <cell r="O217" t="str">
            <v>Calidad</v>
          </cell>
          <cell r="P217" t="str">
            <v>VEPBM</v>
          </cell>
          <cell r="Q217" t="str">
            <v>SUBDIRECCIÓN DE FOMENTO DE COMPETENCIAS</v>
          </cell>
          <cell r="R217" t="str">
            <v>Contratación Directa</v>
          </cell>
          <cell r="S217" t="str">
            <v>4 CON</v>
          </cell>
          <cell r="T217" t="str">
            <v>ET4</v>
          </cell>
        </row>
        <row r="218">
          <cell r="B218" t="str">
            <v>1208-C-2202-0700-45-0-2202013-02</v>
          </cell>
          <cell r="C218" t="str">
            <v>1208-C-2202-0700-45-0-2202013-02ET4</v>
          </cell>
          <cell r="D218" t="str">
            <v>1208</v>
          </cell>
          <cell r="E218" t="str">
            <v>A</v>
          </cell>
          <cell r="F218" t="str">
            <v>PRESTAR SERVICIOS PROFESIONALES PARA BRINDAR ASISTENCIA TÉCNICA Y METODOLÓGICA AL MINISTERIO DE EDUCACIÓN NACIONAL EN LA IMPLEMENTACIÓN DEL MARCO NACIONAL DE CUALIFICACIONES (MNC), ESPECÍFICAMENTE EN DISEÑO DE CUALIFICACIONES EN SECTORES PRIORIZADOS Y LA ARMONIZACIÓN CON EL SISTEMA NACIONAL DE CUALIFICACIONES</v>
          </cell>
          <cell r="G218" t="str">
            <v>C-2202-0700-45-0-2202013-02</v>
          </cell>
          <cell r="H218" t="str">
            <v>11</v>
          </cell>
          <cell r="I218" t="str">
            <v>CSF</v>
          </cell>
          <cell r="J218" t="str">
            <v>Ok Distribución Pto</v>
          </cell>
          <cell r="K218">
            <v>70834170</v>
          </cell>
          <cell r="L218" t="str">
            <v>Inversión</v>
          </cell>
          <cell r="M218" t="str">
            <v>Fomento</v>
          </cell>
          <cell r="N218" t="str">
            <v>Ampliación de mecanismos de fomento de la Educación Superior Nacional</v>
          </cell>
          <cell r="O218" t="str">
            <v>Fomento ES</v>
          </cell>
          <cell r="P218" t="str">
            <v>VES</v>
          </cell>
          <cell r="Q218" t="str">
            <v>DIRECCIÓN DE FOMENTO DE LA EDUCACIÓN SUPERIOR</v>
          </cell>
          <cell r="R218" t="str">
            <v>Contratación Directa</v>
          </cell>
          <cell r="S218" t="str">
            <v>4 CON</v>
          </cell>
          <cell r="T218" t="str">
            <v>ET4</v>
          </cell>
        </row>
        <row r="219">
          <cell r="B219" t="str">
            <v>1209-A-02-02-02-008</v>
          </cell>
          <cell r="C219" t="str">
            <v>1209-A-02-02-02-008ET1</v>
          </cell>
          <cell r="D219" t="str">
            <v>1209</v>
          </cell>
          <cell r="E219" t="str">
            <v>G</v>
          </cell>
          <cell r="F219" t="str">
            <v>ADICION AL CONTRATO 765778</v>
          </cell>
          <cell r="G219" t="str">
            <v>A-02-02-02-008</v>
          </cell>
          <cell r="H219" t="str">
            <v>10</v>
          </cell>
          <cell r="I219" t="str">
            <v>CSF</v>
          </cell>
          <cell r="J219" t="str">
            <v>Ok Distribución Pto</v>
          </cell>
          <cell r="K219">
            <v>7687504</v>
          </cell>
          <cell r="L219" t="str">
            <v>Funcionamiento</v>
          </cell>
          <cell r="M219" t="str">
            <v>Talento Humano</v>
          </cell>
          <cell r="N219" t="str">
            <v>Gestión</v>
          </cell>
          <cell r="O219" t="str">
            <v>Gestión</v>
          </cell>
          <cell r="P219" t="str">
            <v>SGENERAL</v>
          </cell>
          <cell r="Q219" t="str">
            <v>OFICINA ASESORA JURÍDICA</v>
          </cell>
          <cell r="R219" t="str">
            <v>Contratación Directa</v>
          </cell>
          <cell r="S219" t="str">
            <v>1 PLC</v>
          </cell>
          <cell r="T219" t="str">
            <v>ET1</v>
          </cell>
        </row>
        <row r="220">
          <cell r="B220" t="str">
            <v>121-A-02-02-02-008</v>
          </cell>
          <cell r="C220" t="str">
            <v>121-A-02-02-02-008ET4</v>
          </cell>
          <cell r="D220" t="str">
            <v>121</v>
          </cell>
          <cell r="E220" t="str">
            <v>A</v>
          </cell>
          <cell r="F220" t="str">
            <v>PRESTACIÓN DE SERVICIOS PROFESIONALES PARA ACOMPAÑAR A LA OFICINA ASESORA DE PLANEACIÓN Y FINANZAS, EN LA GESTIÓN DEL PROYECTO DEFINITIVO DEL PLAN NACIONAL DE DESARROLLO, LA CONSTRUCCIÓN DEL PLAN SECTORIAL Y LA FORMULACIÓN E IMPLEMENTACIÓN DE PROPUESTAS QUE CONDUZCAN AL LOGRO DE LOS OBJETIVOS ESTRATÉGICOS DEL PLAN DE ACCIÓN DE LA OFICINA.</v>
          </cell>
          <cell r="G220" t="str">
            <v>A-02-02-02-008</v>
          </cell>
          <cell r="H220" t="str">
            <v>16</v>
          </cell>
          <cell r="I220" t="str">
            <v>SSF</v>
          </cell>
          <cell r="J220" t="str">
            <v>Ok Distribución Pto</v>
          </cell>
          <cell r="K220">
            <v>112434800</v>
          </cell>
          <cell r="L220" t="str">
            <v>Funcionamiento</v>
          </cell>
          <cell r="M220" t="str">
            <v>Talento Humano</v>
          </cell>
          <cell r="N220" t="str">
            <v>Gestión</v>
          </cell>
          <cell r="O220" t="str">
            <v>Gestión</v>
          </cell>
          <cell r="P220" t="str">
            <v>SGENERAL</v>
          </cell>
          <cell r="Q220" t="str">
            <v>OFICINA ASESORA DE PLANEACIÓN Y FINANZAS</v>
          </cell>
          <cell r="R220" t="str">
            <v>Contratación Directa</v>
          </cell>
          <cell r="S220" t="str">
            <v>4 CON</v>
          </cell>
          <cell r="T220" t="str">
            <v>ET4</v>
          </cell>
        </row>
        <row r="221">
          <cell r="B221" t="str">
            <v>1210-C-2299-0700-8-0-2299052-02</v>
          </cell>
          <cell r="C221" t="str">
            <v>1210-C-2299-0700-8-0-2299052-02ET1</v>
          </cell>
          <cell r="D221" t="str">
            <v>1210</v>
          </cell>
          <cell r="E221" t="str">
            <v>A</v>
          </cell>
          <cell r="F221" t="str">
            <v xml:space="preserve">AUNAR ESFUERZOS, CAPACIDADES TÉCNICAS Y TECNOLÓGICAS EN EL MARCO DE LA COOPERACIÓN INTERINSTITUCIONAL CON EL FIN DE ADELANTAR LA INTEROPERABILIDAD E INTERCAMBIAR INFORMACIÓN ENTRE EL DEPARTAMENTO Y EL MINISTERIO QUE PERMITAN LA CONSULTA RESPONSABLE A LAS BASES DE DATOS DE LA INFORMACIÓN DE HOJAS DE VIDA Y CARGOS QUE OCUPAN LOS DOCENTES Y DIRECTIVOS DOCENTES DE COLOMBIA ASÍ COMO LA INFORMACIÓN RELACIONADA CON EL PROGRAMA Y NÚCLEO BÁSICO DEL CONOCIMIENTO (NBC)  , PERMITIENDO AL MINISTERIO EL REGISTRO AUTOMÁTICO ¿ ENTRE SISTEMAS DE INFORMACIÓN - DE DATOS EN EL SIGEPII EN REFERENCIA A LA INFORMACIÓN DE VINCULACIONES/DESVINCULACIONES Y SITUACIONES ADMINISTRATIVAS DE LOS DOCENTES EN MENCIÓN Y EL PERSONAL DE PLANTA ADMINISTRATIVA DEL MINISTERIO, GARANTIZANDO LOS DERECHOS FUNDAMENTALES AL TITULAR DE LA INFORMACIÓN, EN ESPECIAL, EL DERECHO DE HABEAS DATA DE CONFORMIDAD CON EL ARTÍCULO 15 DE CONSTITUCIÓN POLÍTICA Y LA LEY 1581 DE 2012 Y SUS DECRETOS REGLAMENTARIOS. </v>
          </cell>
          <cell r="G221" t="str">
            <v>C-2299-0700-8-0-2299052-02</v>
          </cell>
          <cell r="H221" t="str">
            <v>10</v>
          </cell>
          <cell r="I221" t="str">
            <v>CSF</v>
          </cell>
          <cell r="J221" t="str">
            <v/>
          </cell>
          <cell r="K221">
            <v>0</v>
          </cell>
          <cell r="L221" t="str">
            <v>Inversión</v>
          </cell>
          <cell r="M221" t="str">
            <v>Atención Al Ciudadano</v>
          </cell>
          <cell r="N221" t="str">
            <v>Fortalecimiento del acceso a información estratégica e institucional del sector educativo  Nacional</v>
          </cell>
          <cell r="O221" t="str">
            <v>Transversales</v>
          </cell>
          <cell r="P221" t="str">
            <v>SGENERAL</v>
          </cell>
          <cell r="Q221" t="str">
            <v>SUBDIRECCIÓN DE RECURSOS HUMANOS DEL SECTOR EDUCATIVO</v>
          </cell>
          <cell r="R221" t="str">
            <v>Contratación Directa</v>
          </cell>
          <cell r="S221" t="str">
            <v>1 PLC</v>
          </cell>
          <cell r="T221" t="str">
            <v>ET1</v>
          </cell>
        </row>
        <row r="222">
          <cell r="B222" t="str">
            <v>1211-A-02-02-02-008</v>
          </cell>
          <cell r="C222" t="str">
            <v>1211-A-02-02-02-008ET4</v>
          </cell>
          <cell r="D222" t="str">
            <v>1211</v>
          </cell>
          <cell r="E222" t="str">
            <v>A</v>
          </cell>
          <cell r="F222" t="str">
            <v>PRESTAR SERVICIOS PROFESIONALES DE ASESORÍA JURÍDICA EN MATERIA ADMINISTRATIVA Y CONTRATACIÓN PÚBLICA, QUE FACILITE Y SOPORTE LA TOMA DE DECISIONES DE LA SECRETARIA GENERAL Y MINISTERIO DE EDUCACIÓN NACIONAL, MEDIANTE ANÁLISIS, PREPARACIÓN DE CONCEPTOS JURÍDICOS, REVISIÓN DE DOCUMENTOS, ACTOS, ACOMPAÑAMIENTO EN LOS TRÁMITES Y DEMÁS PROPIOS DEL ENGRANAJE CONTRACTUAL</v>
          </cell>
          <cell r="G222" t="str">
            <v>A-02-02-02-008</v>
          </cell>
          <cell r="H222" t="str">
            <v>16</v>
          </cell>
          <cell r="I222" t="str">
            <v>SSF</v>
          </cell>
          <cell r="J222" t="str">
            <v>Ok Distribución Pto</v>
          </cell>
          <cell r="K222">
            <v>272500000</v>
          </cell>
          <cell r="L222" t="str">
            <v>Funcionamiento</v>
          </cell>
          <cell r="M222" t="str">
            <v>Talento Humano</v>
          </cell>
          <cell r="N222" t="str">
            <v>Gestión</v>
          </cell>
          <cell r="O222" t="str">
            <v>Gestión</v>
          </cell>
          <cell r="P222" t="str">
            <v>SGENERAL</v>
          </cell>
          <cell r="Q222" t="str">
            <v>SECRETARÍA GENERAL</v>
          </cell>
          <cell r="R222" t="str">
            <v>Contratación Directa</v>
          </cell>
          <cell r="S222" t="str">
            <v>4 CON</v>
          </cell>
          <cell r="T222" t="str">
            <v>ET4</v>
          </cell>
        </row>
        <row r="223">
          <cell r="B223" t="str">
            <v>1213-A-02-02-02-008</v>
          </cell>
          <cell r="C223" t="str">
            <v>1213-A-02-02-02-008ET4</v>
          </cell>
          <cell r="D223" t="str">
            <v>1213</v>
          </cell>
          <cell r="E223" t="str">
            <v>A</v>
          </cell>
          <cell r="F223" t="str">
            <v>PRESTACIÓN DE SERVICIOS PROFESIONALES PARA ASISTIR EN LA PROYECCIÓN, ANÁLISIS Y APOYO EN LA ELABORACIÓN DE RESPUESTAS DEL DESPACHO DE LA MINISTRA Y DE LOS VICEMINISTERIOS A ENTES DE CONTROL INTERNO Y EXTERNO, ASÍ COMO EL ACOMPAÑAMIENTO EN LOS CASOS EN QUE SEA NECESARIO, EN LA ATENCIÓN Y SEGUIMIENTO A LAS DIFERENTES AUDITORIAS, VISITAS ADMINISTRATIVAS Y REQUERIMIENTOS QUE ESTOS EFECTÚEN.</v>
          </cell>
          <cell r="G223" t="str">
            <v>A-02-02-02-008</v>
          </cell>
          <cell r="H223" t="str">
            <v>16</v>
          </cell>
          <cell r="I223" t="str">
            <v>SSF</v>
          </cell>
          <cell r="J223" t="str">
            <v>Ok Distribución Pto</v>
          </cell>
          <cell r="K223">
            <v>98333325</v>
          </cell>
          <cell r="L223" t="str">
            <v>Funcionamiento</v>
          </cell>
          <cell r="M223" t="str">
            <v>Talento Humano</v>
          </cell>
          <cell r="N223" t="str">
            <v>Gestión</v>
          </cell>
          <cell r="O223" t="str">
            <v>Gestión</v>
          </cell>
          <cell r="P223" t="str">
            <v>SGENERAL</v>
          </cell>
          <cell r="Q223" t="str">
            <v>DESPACHO MINISTRO(A) DE EDUCACIÓN NACIONAL</v>
          </cell>
          <cell r="R223" t="str">
            <v>Contratación Directa</v>
          </cell>
          <cell r="S223" t="str">
            <v>4 CON</v>
          </cell>
          <cell r="T223" t="str">
            <v>ET4</v>
          </cell>
        </row>
        <row r="224">
          <cell r="B224" t="str">
            <v>1214-C-2299-0700-8-0-2299062-02</v>
          </cell>
          <cell r="C224" t="str">
            <v>1214-C-2299-0700-8-0-2299062-02ET4</v>
          </cell>
          <cell r="D224" t="str">
            <v>1214</v>
          </cell>
          <cell r="E224" t="str">
            <v>A</v>
          </cell>
          <cell r="F224" t="str">
            <v>ADQUISICIÓN DE EQUIPOS DE CÓMPUTO PORTÁTIL MACBOOK PARA EL MINISTERIO DE EDUCACIÓN NACIONAL</v>
          </cell>
          <cell r="G224" t="str">
            <v>C-2299-0700-8-0-2299062-02</v>
          </cell>
          <cell r="H224" t="str">
            <v>10</v>
          </cell>
          <cell r="I224" t="str">
            <v>CSF</v>
          </cell>
          <cell r="J224" t="str">
            <v>Ok Distribución Pto</v>
          </cell>
          <cell r="K224">
            <v>69498000</v>
          </cell>
          <cell r="L224" t="str">
            <v>Inversión</v>
          </cell>
          <cell r="M224" t="str">
            <v>Tecnología</v>
          </cell>
          <cell r="N224" t="str">
            <v>Fortalecimiento del acceso a información estratégica e institucional del sector educativo  Nacional</v>
          </cell>
          <cell r="O224" t="str">
            <v>Transversales</v>
          </cell>
          <cell r="P224" t="str">
            <v>SGENERAL</v>
          </cell>
          <cell r="Q224" t="str">
            <v>OFICINA DE TECNOLOGÍA Y SISTEMAS DE INFORMACIÓN</v>
          </cell>
          <cell r="R224" t="str">
            <v>Mínima Cuantía</v>
          </cell>
          <cell r="S224" t="str">
            <v>4 CON</v>
          </cell>
          <cell r="T224" t="str">
            <v>ET4</v>
          </cell>
        </row>
        <row r="225">
          <cell r="B225" t="str">
            <v>1215-A-03-10-02-001</v>
          </cell>
          <cell r="C225" t="str">
            <v>1215-A-03-10-02-001ET4</v>
          </cell>
          <cell r="D225" t="str">
            <v>1215</v>
          </cell>
          <cell r="E225" t="str">
            <v>A</v>
          </cell>
          <cell r="F225" t="str">
            <v xml:space="preserve">ADICIÓN AL CONVENIO 1280 DE 2017 </v>
          </cell>
          <cell r="G225" t="str">
            <v>A-03-10-02-001</v>
          </cell>
          <cell r="H225" t="str">
            <v>11</v>
          </cell>
          <cell r="I225" t="str">
            <v>CSF</v>
          </cell>
          <cell r="J225" t="str">
            <v>Ok Distribución Pto</v>
          </cell>
          <cell r="K225">
            <v>20000000</v>
          </cell>
          <cell r="L225" t="str">
            <v>Funcionamiento</v>
          </cell>
          <cell r="M225" t="str">
            <v>Jurídica</v>
          </cell>
          <cell r="N225" t="str">
            <v>Gestión</v>
          </cell>
          <cell r="O225" t="str">
            <v>Gestión</v>
          </cell>
          <cell r="P225" t="str">
            <v>SGENERAL</v>
          </cell>
          <cell r="Q225" t="str">
            <v>OFICINA ASESORA JURÍDICA</v>
          </cell>
          <cell r="R225" t="str">
            <v>Modificatorios</v>
          </cell>
          <cell r="S225" t="str">
            <v>4 CON</v>
          </cell>
          <cell r="T225" t="str">
            <v>ET4</v>
          </cell>
        </row>
        <row r="226">
          <cell r="B226" t="str">
            <v>1216-C-2299-0700-8-0-2299058-02</v>
          </cell>
          <cell r="C226" t="str">
            <v>1216-C-2299-0700-8-0-2299058-02ET4</v>
          </cell>
          <cell r="D226" t="str">
            <v>1216</v>
          </cell>
          <cell r="E226" t="str">
            <v>A</v>
          </cell>
          <cell r="F226" t="str">
            <v>PRESTAR SERVICIOS PROFESIONALES PARA ASISTIR EN LA PRODUCCIÓN DE CONTENIDOS AUDIOVISUALES DEL MINISTERIO DE EDUCACIÓN NACIONAL.</v>
          </cell>
          <cell r="G226" t="str">
            <v>C-2299-0700-8-0-2299058-02</v>
          </cell>
          <cell r="H226" t="str">
            <v>10</v>
          </cell>
          <cell r="I226" t="str">
            <v>CSF</v>
          </cell>
          <cell r="J226" t="str">
            <v>Ok Distribución Pto</v>
          </cell>
          <cell r="K226">
            <v>66500000</v>
          </cell>
          <cell r="L226" t="str">
            <v>Inversión</v>
          </cell>
          <cell r="M226" t="str">
            <v>Comunicaciones y Cooperación</v>
          </cell>
          <cell r="N226" t="str">
            <v>Fortalecimiento del acceso a información estratégica e institucional del sector educativo  Nacional</v>
          </cell>
          <cell r="O226" t="str">
            <v>Transversales</v>
          </cell>
          <cell r="P226" t="str">
            <v>SGENERAL</v>
          </cell>
          <cell r="Q226" t="str">
            <v>OFICINA ASESORA DE COMUNICACIONES</v>
          </cell>
          <cell r="R226" t="str">
            <v>Contratación Directa</v>
          </cell>
          <cell r="S226" t="str">
            <v>4 CON</v>
          </cell>
          <cell r="T226" t="str">
            <v>ET4</v>
          </cell>
        </row>
        <row r="227">
          <cell r="B227" t="str">
            <v>1218-C-2201-0700-12-0-2201016-02</v>
          </cell>
          <cell r="C227" t="str">
            <v>1218-C-2201-0700-12-0-2201016-02ET4</v>
          </cell>
          <cell r="D227" t="str">
            <v>1218</v>
          </cell>
          <cell r="E227" t="str">
            <v>A</v>
          </cell>
          <cell r="F227" t="str">
            <v>PRESTACIÓN DE SERVICIOS PROFESIONALES PARA APOYAR A LA SUBDIRECCIÓN DE RECURSOS HUMANOS DEL SECTOR EDUCATIVO EN EL PROCESO DE ADMINISTRACIÓN DE RECURSOS HUMANOS DE LAS ENTIDADES TERRITORIALES CERTIFICADAS EN EDUCACIÓN.</v>
          </cell>
          <cell r="G227" t="str">
            <v>C-2201-0700-12-0-2201016-02</v>
          </cell>
          <cell r="H227" t="str">
            <v>10</v>
          </cell>
          <cell r="I227" t="str">
            <v>CSF</v>
          </cell>
          <cell r="J227" t="str">
            <v>Ok Distribución Pto</v>
          </cell>
          <cell r="K227">
            <v>13199852</v>
          </cell>
          <cell r="L227" t="str">
            <v>Inversión</v>
          </cell>
          <cell r="M227" t="str">
            <v>Fortalecimiento</v>
          </cell>
          <cell r="N227" t="str">
            <v>Fortalecimiento a la gestión territorial de la educación Inicial, Preescolar, Básica y Media.   Nacional</v>
          </cell>
          <cell r="O227" t="str">
            <v>Fortalecimiento</v>
          </cell>
          <cell r="P227" t="str">
            <v>VEPBM</v>
          </cell>
          <cell r="Q227" t="str">
            <v>SUBDIRECCIÓN DE RECURSOS HUMANOS DEL SECTOR EDUCATIVO</v>
          </cell>
          <cell r="R227" t="str">
            <v>Contratación Directa</v>
          </cell>
          <cell r="S227" t="str">
            <v>4 CON</v>
          </cell>
          <cell r="T227" t="str">
            <v>ET4</v>
          </cell>
        </row>
        <row r="228">
          <cell r="B228" t="str">
            <v>1218-C-2201-0700-12-0-2201006-02</v>
          </cell>
          <cell r="C228" t="str">
            <v>1218-C-2201-0700-12-0-2201006-02ET4</v>
          </cell>
          <cell r="D228" t="str">
            <v>1218</v>
          </cell>
          <cell r="E228" t="str">
            <v>A</v>
          </cell>
          <cell r="F228" t="str">
            <v>PRESTACIÓN DE SERVICIOS PROFESIONALES PARA APOYAR A LA SUBDIRECCIÓN DE RECURSOS HUMANOS DEL SECTOR EDUCATIVO EN EL PROCESO DE ADMINISTRACIÓN DE RECURSOS HUMANOS DE LAS ENTIDADES TERRITORIALES CERTIFICADAS EN EDUCACIÓN.</v>
          </cell>
          <cell r="G228" t="str">
            <v>C-2201-0700-12-0-2201006-02</v>
          </cell>
          <cell r="H228" t="str">
            <v>10</v>
          </cell>
          <cell r="I228" t="str">
            <v>CSF</v>
          </cell>
          <cell r="J228" t="str">
            <v>Ok Distribución Pto</v>
          </cell>
          <cell r="K228">
            <v>27300148</v>
          </cell>
          <cell r="L228" t="str">
            <v>Inversión</v>
          </cell>
          <cell r="M228" t="str">
            <v>Fortalecimiento</v>
          </cell>
          <cell r="N228" t="str">
            <v>Fortalecimiento a la gestión territorial de la educación Inicial, Preescolar, Básica y Media.   Nacional</v>
          </cell>
          <cell r="O228" t="str">
            <v>Fortalecimiento</v>
          </cell>
          <cell r="P228" t="str">
            <v>VEPBM</v>
          </cell>
          <cell r="Q228" t="str">
            <v>SUBDIRECCIÓN DE RECURSOS HUMANOS DEL SECTOR EDUCATIVO</v>
          </cell>
          <cell r="R228" t="str">
            <v>Contratación Directa</v>
          </cell>
          <cell r="S228" t="str">
            <v>4 CON</v>
          </cell>
          <cell r="T228" t="str">
            <v>ET4</v>
          </cell>
        </row>
        <row r="229">
          <cell r="B229" t="str">
            <v>122-C-2299-0700-9-0-2299054-02</v>
          </cell>
          <cell r="C229" t="str">
            <v>122-C-2299-0700-9-0-2299054-02ET4</v>
          </cell>
          <cell r="D229" t="str">
            <v>122</v>
          </cell>
          <cell r="E229" t="str">
            <v>A</v>
          </cell>
          <cell r="F229" t="str">
            <v>PRESTAR SERVICIOS PROFESIONALES A LA OFICINA ASESORA DE PLANEACIÓN Y FINANZAS PARA ACOMPAÑAR LA GESTIÓN DE LAS TAREAS ASIGNADAS A LA OFICINA, ASÍ COMO LA ELABORACIÓN DE PRODUCTOS DE ANÁLISIS SECTORIAL Y ACOMPAÑAMIENTO A LAS EVALUACIONES A PROGRAMAS IMPLEMENTADOS POR EL MINISTERIO DE EDUCACIÓN NACIONAL.</v>
          </cell>
          <cell r="G229" t="str">
            <v>C-2299-0700-9-0-2299054-02</v>
          </cell>
          <cell r="H229" t="str">
            <v>10</v>
          </cell>
          <cell r="I229" t="str">
            <v>CSF</v>
          </cell>
          <cell r="J229" t="str">
            <v>Ok Distribución Pto</v>
          </cell>
          <cell r="K229">
            <v>48925000</v>
          </cell>
          <cell r="L229" t="str">
            <v>Inversión</v>
          </cell>
          <cell r="M229" t="str">
            <v>Planeación y Finanzas</v>
          </cell>
          <cell r="N229" t="str">
            <v>Fortalecimiento de la planeación estratégica  del sector educativo  Nacional</v>
          </cell>
          <cell r="O229" t="str">
            <v>Transversales</v>
          </cell>
          <cell r="P229" t="str">
            <v>SGENERAL</v>
          </cell>
          <cell r="Q229" t="str">
            <v>OFICINA ASESORA DE PLANEACIÓN Y FINANZAS</v>
          </cell>
          <cell r="R229" t="str">
            <v>Contratación Directa</v>
          </cell>
          <cell r="S229" t="str">
            <v>4 CON</v>
          </cell>
          <cell r="T229" t="str">
            <v>ET4</v>
          </cell>
        </row>
        <row r="230">
          <cell r="B230" t="str">
            <v>1221-C-2299-0700-8-0-2299062-02</v>
          </cell>
          <cell r="C230" t="str">
            <v>1221-C-2299-0700-8-0-2299062-02ET4</v>
          </cell>
          <cell r="D230" t="str">
            <v>1221</v>
          </cell>
          <cell r="E230" t="str">
            <v>A</v>
          </cell>
          <cell r="F230" t="str">
            <v>PRESTAR SERVICIOS PROFESIONALES A LA OFICINA DE TECNOLOGÍA Y SISTEMAS DE INFORMACIÓN EN LA GESTIÓN DE SERVICIOS TIC, EN LAS ACTIVIDADES PROPIAS DE GESTIÓN DE PROCESOS Y PROCEDIMIENTOS DE CALIDAD Y EN LA GESTIÓN DE PROYECTOS CON COMPONENTES TECNOLÓGICOS</v>
          </cell>
          <cell r="G230" t="str">
            <v>C-2299-0700-8-0-2299062-02</v>
          </cell>
          <cell r="H230" t="str">
            <v>10</v>
          </cell>
          <cell r="I230" t="str">
            <v>CSF</v>
          </cell>
          <cell r="J230" t="str">
            <v>Ok Distribución Pto</v>
          </cell>
          <cell r="K230">
            <v>66500000</v>
          </cell>
          <cell r="L230" t="str">
            <v>Inversión</v>
          </cell>
          <cell r="M230" t="str">
            <v>Tecnología</v>
          </cell>
          <cell r="N230" t="str">
            <v>Fortalecimiento del acceso a información estratégica e institucional del sector educativo  Nacional</v>
          </cell>
          <cell r="O230" t="str">
            <v>Transversales</v>
          </cell>
          <cell r="P230" t="str">
            <v>SGENERAL</v>
          </cell>
          <cell r="Q230" t="str">
            <v>OFICINA DE TECNOLOGÍA Y SISTEMAS DE INFORMACIÓN</v>
          </cell>
          <cell r="R230" t="str">
            <v>Contratación Directa</v>
          </cell>
          <cell r="S230" t="str">
            <v>4 CON</v>
          </cell>
          <cell r="T230" t="str">
            <v>ET4</v>
          </cell>
        </row>
        <row r="231">
          <cell r="B231" t="str">
            <v>1222-A-03-03-04-020</v>
          </cell>
          <cell r="C231" t="str">
            <v>1222-A-03-03-04-020ET4</v>
          </cell>
          <cell r="D231" t="str">
            <v>1222</v>
          </cell>
          <cell r="E231" t="str">
            <v>A</v>
          </cell>
          <cell r="F231" t="str">
            <v>PRESTAR SERVICIOS PROFESIONALES PARA EJECUTAR LA ESCUELA DE PARES Y APOYAR PROYECTOS TRANSVERSALES EN LA SUBDIRECCIÓN DE ASEGURAMIENTO DE LA CALIDAD PARA LA EDUCACIÓN SUPERIOR</v>
          </cell>
          <cell r="G231" t="str">
            <v>A-03-03-04-020</v>
          </cell>
          <cell r="H231" t="str">
            <v>16</v>
          </cell>
          <cell r="I231" t="str">
            <v>SSF</v>
          </cell>
          <cell r="J231" t="str">
            <v>Ok Distribución Pto</v>
          </cell>
          <cell r="K231">
            <v>72000000</v>
          </cell>
          <cell r="L231" t="str">
            <v>Funcionamiento</v>
          </cell>
          <cell r="M231" t="str">
            <v>Calidad ES</v>
          </cell>
          <cell r="N231" t="str">
            <v>Conaces</v>
          </cell>
          <cell r="O231" t="str">
            <v>Aseguramiento ES</v>
          </cell>
          <cell r="P231" t="str">
            <v>VES</v>
          </cell>
          <cell r="Q231" t="str">
            <v>SUBDIRECCIÓN DE ASEGURAMIENTO DE LA CALIDAD DE LA EDUCACIÓN SUPERIOR</v>
          </cell>
          <cell r="R231" t="str">
            <v>Contratación Directa</v>
          </cell>
          <cell r="S231" t="str">
            <v>4 CON</v>
          </cell>
          <cell r="T231" t="str">
            <v>ET4</v>
          </cell>
        </row>
        <row r="232">
          <cell r="B232" t="str">
            <v>1223-C-2202-0700-47-0-2202008-03</v>
          </cell>
          <cell r="C232" t="str">
            <v>1223-C-2202-0700-47-0-2202008-03ET4</v>
          </cell>
          <cell r="D232" t="str">
            <v>1223</v>
          </cell>
          <cell r="E232" t="str">
            <v>A</v>
          </cell>
          <cell r="F232" t="str">
            <v>ADICIÓN AL VALOR DEL CONVENIO 042 DE 2016 - MODIFICACIÓN NO 10</v>
          </cell>
          <cell r="G232" t="str">
            <v>C-2202-0700-47-0-2202008-03</v>
          </cell>
          <cell r="H232" t="str">
            <v>10</v>
          </cell>
          <cell r="I232" t="str">
            <v>CSF</v>
          </cell>
          <cell r="J232" t="str">
            <v>Ok Distribución Pto</v>
          </cell>
          <cell r="K232">
            <v>85128338177</v>
          </cell>
          <cell r="L232" t="str">
            <v>Inversión</v>
          </cell>
          <cell r="M232" t="str">
            <v>Fomento</v>
          </cell>
          <cell r="N232" t="str">
            <v>Apoyo para fomentar el acceso con calidad a la educación superior a través de incentivos a la demanda en Colombia Nacional</v>
          </cell>
          <cell r="O232" t="str">
            <v>ICETEX</v>
          </cell>
          <cell r="P232" t="str">
            <v>VES</v>
          </cell>
          <cell r="Q232" t="str">
            <v>SUBDIRECCIÓN DE APOYO A LA GESTIÓN DE LAS INST. DE EDU. SUPERIOR</v>
          </cell>
          <cell r="R232" t="str">
            <v>Modificatorios</v>
          </cell>
          <cell r="S232" t="str">
            <v>4 CON</v>
          </cell>
          <cell r="T232" t="str">
            <v>ET4</v>
          </cell>
        </row>
        <row r="233">
          <cell r="B233" t="str">
            <v>1224-C-2201-0700-14-0-2201004-02</v>
          </cell>
          <cell r="C233" t="str">
            <v>1224-C-2201-0700-14-0-2201004-02ET2</v>
          </cell>
          <cell r="D233" t="str">
            <v>1224</v>
          </cell>
          <cell r="E233" t="str">
            <v>A</v>
          </cell>
          <cell r="F233" t="str">
            <v>PRESTAR SERVICIOS PROFESIONALES PARA APOYAR A LA SUBDIRECCIÓN DE GESTIÓN ADMINISTRATIVA EN LAS ACTIVIDADES ADMINISTRATIVAS Y FINANCIERAS EN EL MARCO DE LOS CONTRATOS DE MOVILIZACIÓN Y OPERACIÓN LOGÍSTICA DE EVENTOS DEL MINISTERIO DE EDUCACIÓN NACIONAL</v>
          </cell>
          <cell r="G233" t="str">
            <v>C-2201-0700-14-0-2201004-02</v>
          </cell>
          <cell r="H233" t="str">
            <v>10</v>
          </cell>
          <cell r="I233" t="str">
            <v>CSF</v>
          </cell>
          <cell r="J233" t="str">
            <v>Ok Distribución Pto</v>
          </cell>
          <cell r="K233">
            <v>31857143</v>
          </cell>
          <cell r="L233" t="str">
            <v>Inversión</v>
          </cell>
          <cell r="M233" t="str">
            <v>Fortalecimiento</v>
          </cell>
          <cell r="N233" t="str">
            <v>Fortalecimiento de la educación con enfoque diferencial para los niños, niñas y jóvenes de los grupos étnicos a nivel  Nacional</v>
          </cell>
          <cell r="O233" t="str">
            <v>Etnoeducación</v>
          </cell>
          <cell r="P233" t="str">
            <v>VEPBM</v>
          </cell>
          <cell r="Q233" t="str">
            <v>SUBDIRECCIÓN DE GESTIÓN ADMINISTRATIVA Y OPERACIONES</v>
          </cell>
          <cell r="R233" t="str">
            <v>Contratación Directa</v>
          </cell>
          <cell r="S233" t="str">
            <v>2 PES</v>
          </cell>
          <cell r="T233" t="str">
            <v>ET2</v>
          </cell>
        </row>
        <row r="234">
          <cell r="B234" t="str">
            <v>1224-C-2201-0700-14-0-2201056-02</v>
          </cell>
          <cell r="C234" t="str">
            <v>1224-C-2201-0700-14-0-2201056-02ET2</v>
          </cell>
          <cell r="D234" t="str">
            <v>1224</v>
          </cell>
          <cell r="E234" t="str">
            <v>A</v>
          </cell>
          <cell r="F234" t="str">
            <v>PRESTAR SERVICIOS PROFESIONALES PARA APOYAR A LA SUBDIRECCIÓN DE GESTIÓN ADMINISTRATIVA EN LAS ACTIVIDADES ADMINISTRATIVAS Y FINANCIERAS EN EL MARCO DE LOS CONTRATOS DE MOVILIZACIÓN Y OPERACIÓN LOGÍSTICA DE EVENTOS DEL MINISTERIO DE EDUCACIÓN NACIONAL</v>
          </cell>
          <cell r="G234" t="str">
            <v>C-2201-0700-14-0-2201056-02</v>
          </cell>
          <cell r="H234" t="str">
            <v>10</v>
          </cell>
          <cell r="I234" t="str">
            <v>CSF</v>
          </cell>
          <cell r="J234" t="str">
            <v>Ok Distribución Pto</v>
          </cell>
          <cell r="K234">
            <v>1205857</v>
          </cell>
          <cell r="L234" t="str">
            <v>Inversión</v>
          </cell>
          <cell r="M234" t="str">
            <v>Fortalecimiento</v>
          </cell>
          <cell r="N234" t="str">
            <v>Fortalecimiento de la educación con enfoque diferencial para los niños, niñas y jóvenes de los grupos étnicos a nivel  Nacional</v>
          </cell>
          <cell r="O234" t="str">
            <v>Etnoeducación</v>
          </cell>
          <cell r="P234" t="str">
            <v>VEPBM</v>
          </cell>
          <cell r="Q234" t="str">
            <v>SUBDIRECCIÓN DE GESTIÓN ADMINISTRATIVA Y OPERACIONES</v>
          </cell>
          <cell r="R234" t="str">
            <v>Contratación Directa</v>
          </cell>
          <cell r="S234" t="str">
            <v>2 PES</v>
          </cell>
          <cell r="T234" t="str">
            <v>ET2</v>
          </cell>
        </row>
        <row r="235">
          <cell r="B235" t="str">
            <v>1225-C-2202-0700-45-0-2202046-02</v>
          </cell>
          <cell r="C235" t="str">
            <v>1225-C-2202-0700-45-0-2202046-02ET4</v>
          </cell>
          <cell r="D235" t="str">
            <v>1225</v>
          </cell>
          <cell r="E235" t="str">
            <v>A</v>
          </cell>
          <cell r="F235" t="str">
            <v>PRESTAR SERVICIOS EN LA SUBDIRECCIÓN DE APOYO A LA GESTIÓN DE LAS IES EN EL DESARROLLO OPERATIVO Y EL SEGUIMIENTO A ESTUDIANTES BENEFICIARIOS DE LOS PROGRAMAS DE ACCESO Y PERMANENCIA EN EDUCACIÓN SUPERIOR Y DE FONDOS EN ADMINISTRACIÓN CON EL ICETEX.</v>
          </cell>
          <cell r="G235" t="str">
            <v>C-2202-0700-45-0-2202046-02</v>
          </cell>
          <cell r="H235" t="str">
            <v>11</v>
          </cell>
          <cell r="I235" t="str">
            <v>CSF</v>
          </cell>
          <cell r="J235" t="str">
            <v>Ok Distribución Pto</v>
          </cell>
          <cell r="K235">
            <v>47500000</v>
          </cell>
          <cell r="L235" t="str">
            <v>Inversión</v>
          </cell>
          <cell r="M235" t="str">
            <v>Fomento</v>
          </cell>
          <cell r="N235" t="str">
            <v>Ampliación de mecanismos de fomento de la Educación Superior Nacional</v>
          </cell>
          <cell r="O235" t="str">
            <v>Fomento ES</v>
          </cell>
          <cell r="P235" t="str">
            <v>VES</v>
          </cell>
          <cell r="Q235" t="str">
            <v>SUBDIRECCIÓN DE APOYO A LA GESTIÓN DE LAS INST. DE EDU. SUPERIOR</v>
          </cell>
          <cell r="R235" t="str">
            <v>Contratación Directa</v>
          </cell>
          <cell r="S235" t="str">
            <v>4 CON</v>
          </cell>
          <cell r="T235" t="str">
            <v>ET4</v>
          </cell>
        </row>
        <row r="236">
          <cell r="B236" t="str">
            <v>1226-C-2202-0700-45-0-2202046-02</v>
          </cell>
          <cell r="C236" t="str">
            <v>1226-C-2202-0700-45-0-2202046-02ET4</v>
          </cell>
          <cell r="D236" t="str">
            <v>1226</v>
          </cell>
          <cell r="E236" t="str">
            <v>A</v>
          </cell>
          <cell r="F236" t="str">
            <v>PRESTAR SERVICIOS PROFESIONALES PARA ORIENTAR Y ACOMPAÑAR A LA SUBDIRECCIÓN APOYO A LA GESTIÓN DE LAS IES EN EL SEGUIMIENTO DE LOS FONDOS EN ADMINISTRACIÓN CONSTITUIDOS CON ICETEX PARA FINANCIAR EL ACCESO Y LA PERMANENCIA A LA EDUCACIÓN SUPERIOR Y EN LA ESTRUCTURACIÓN E IMPLEMENTACIÓN DE UNA NUEVA GESTIÓN DE LOS FONDOS DEL MEN</v>
          </cell>
          <cell r="G236" t="str">
            <v>C-2202-0700-45-0-2202046-02</v>
          </cell>
          <cell r="H236" t="str">
            <v>11</v>
          </cell>
          <cell r="I236" t="str">
            <v>CSF</v>
          </cell>
          <cell r="J236" t="str">
            <v>Ok Distribución Pto</v>
          </cell>
          <cell r="K236">
            <v>71250000</v>
          </cell>
          <cell r="L236" t="str">
            <v>Inversión</v>
          </cell>
          <cell r="M236" t="str">
            <v>Fomento</v>
          </cell>
          <cell r="N236" t="str">
            <v>Ampliación de mecanismos de fomento de la Educación Superior Nacional</v>
          </cell>
          <cell r="O236" t="str">
            <v>Fomento ES</v>
          </cell>
          <cell r="P236" t="str">
            <v>VES</v>
          </cell>
          <cell r="Q236" t="str">
            <v>SUBDIRECCIÓN DE APOYO A LA GESTIÓN DE LAS INST. DE EDU. SUPERIOR</v>
          </cell>
          <cell r="R236" t="str">
            <v>Contratación Directa</v>
          </cell>
          <cell r="S236" t="str">
            <v>4 CON</v>
          </cell>
          <cell r="T236" t="str">
            <v>ET4</v>
          </cell>
        </row>
        <row r="237">
          <cell r="B237" t="str">
            <v>1227-C-2202-0700-45-0-2202046-02</v>
          </cell>
          <cell r="C237" t="str">
            <v>1227-C-2202-0700-45-0-2202046-02ET4</v>
          </cell>
          <cell r="D237" t="str">
            <v>1227</v>
          </cell>
          <cell r="E237" t="str">
            <v>A</v>
          </cell>
          <cell r="F237" t="str">
            <v>PRESTAR SERVICIOS PROFESIONALES PARA APOYAR A LA SUBDIRECCIÓN DE APOYO A LA GESTIÓN DE LAS IES EN LA IMPLEMENTACIÓN Y SEGUIMIENTO DE LOS FONDOS EN ADMINISTRACIÓN CONSTITUIDOS CON ICETEX PARA FINANCIAR EL ACCESO Y LA PERMANENCIA A LA EDUCACIÓN SUPERIOR, Y EN LA FORMULACIÓN, EVALUACIÓN Y SEGUIMIENTO DE PROCESOS CONTRACTUALES</v>
          </cell>
          <cell r="G237" t="str">
            <v>C-2202-0700-45-0-2202046-02</v>
          </cell>
          <cell r="H237" t="str">
            <v>11</v>
          </cell>
          <cell r="I237" t="str">
            <v>CSF</v>
          </cell>
          <cell r="J237" t="str">
            <v>Ok Distribución Pto</v>
          </cell>
          <cell r="K237">
            <v>57000000</v>
          </cell>
          <cell r="L237" t="str">
            <v>Inversión</v>
          </cell>
          <cell r="M237" t="str">
            <v>Fomento</v>
          </cell>
          <cell r="N237" t="str">
            <v>Ampliación de mecanismos de fomento de la Educación Superior Nacional</v>
          </cell>
          <cell r="O237" t="str">
            <v>Fomento ES</v>
          </cell>
          <cell r="P237" t="str">
            <v>VES</v>
          </cell>
          <cell r="Q237" t="str">
            <v>SUBDIRECCIÓN DE APOYO A LA GESTIÓN DE LAS INST. DE EDU. SUPERIOR</v>
          </cell>
          <cell r="R237" t="str">
            <v>Contratación Directa</v>
          </cell>
          <cell r="S237" t="str">
            <v>4 CON</v>
          </cell>
          <cell r="T237" t="str">
            <v>ET4</v>
          </cell>
        </row>
        <row r="238">
          <cell r="B238" t="str">
            <v>1228-C-2202-0700-32-0-2202045-02</v>
          </cell>
          <cell r="C238" t="str">
            <v>1228-C-2202-0700-32-0-2202045-02ET4</v>
          </cell>
          <cell r="D238" t="str">
            <v>1228</v>
          </cell>
          <cell r="E238" t="str">
            <v>A</v>
          </cell>
          <cell r="F238" t="str">
            <v>PRESTAR SERVICIOS PROFESIONALES DE APOYO Y ACOMPAÑAMIENTO JURÍDICO A LA SUBDIRECCIÓN DE INSPECCIÓN Y VIGILANCIA EN EL DESARROLLO DE LAS ACTIVIDADES DE PREVENCIÓN E INVESTIGACIÓN A SU CARGO.</v>
          </cell>
          <cell r="G238" t="str">
            <v>C-2202-0700-32-0-2202045-02</v>
          </cell>
          <cell r="H238" t="str">
            <v>10</v>
          </cell>
          <cell r="I238" t="str">
            <v>CSF</v>
          </cell>
          <cell r="J238" t="str">
            <v>Ok Distribución Pto</v>
          </cell>
          <cell r="K238">
            <v>54000000</v>
          </cell>
          <cell r="L238" t="str">
            <v>Inversión</v>
          </cell>
          <cell r="M238" t="str">
            <v>Calidad ES</v>
          </cell>
          <cell r="N238" t="str">
            <v>Incremento de la calidad en la prestación del servicio público de educación superior en Colombia. Nacional</v>
          </cell>
          <cell r="O238" t="str">
            <v>Calidad ES</v>
          </cell>
          <cell r="P238" t="str">
            <v>VES</v>
          </cell>
          <cell r="Q238" t="str">
            <v>SUBDIRECCIÓN DE INSPECCIÓN Y VIGILANCIA</v>
          </cell>
          <cell r="R238" t="str">
            <v>Contratación Directa</v>
          </cell>
          <cell r="S238" t="str">
            <v>4 CON</v>
          </cell>
          <cell r="T238" t="str">
            <v>ET4</v>
          </cell>
        </row>
        <row r="239">
          <cell r="B239" t="str">
            <v>1229-C-2202-0700-32-0-2202045-02</v>
          </cell>
          <cell r="C239" t="str">
            <v>1229-C-2202-0700-32-0-2202045-02ET4</v>
          </cell>
          <cell r="D239" t="str">
            <v>1229</v>
          </cell>
          <cell r="E239" t="str">
            <v>A</v>
          </cell>
          <cell r="F239" t="str">
            <v>PRESTACIÓN DE SERVICIOS JURÍDICOS PROFESIONALES PARA LA PROYECCIÓN, Y ELABORACIÓN DE RESPUESTAS A REQUERIMIENTOS DE ENTES DE CONTROL INTERNO Y EXTERNOS, PETICIONES Y EN LOS CASOS EN QUE SEA NECESARIO ACOMPAÑAR A LA COORDINACIÓN EN VISITAS Y AUDITORIAS ADMINISTRATIVAS.</v>
          </cell>
          <cell r="G239" t="str">
            <v>C-2202-0700-32-0-2202045-02</v>
          </cell>
          <cell r="H239" t="str">
            <v>10</v>
          </cell>
          <cell r="I239" t="str">
            <v>CSF</v>
          </cell>
          <cell r="J239" t="str">
            <v>Ok Distribución Pto</v>
          </cell>
          <cell r="K239">
            <v>-27750000</v>
          </cell>
          <cell r="L239" t="str">
            <v>Inversión</v>
          </cell>
          <cell r="M239" t="str">
            <v>Calidad ES</v>
          </cell>
          <cell r="N239" t="str">
            <v>Incremento de la calidad en la prestación del servicio público de educación superior en Colombia. Nacional</v>
          </cell>
          <cell r="O239" t="str">
            <v>Calidad ES</v>
          </cell>
          <cell r="P239" t="str">
            <v>VES</v>
          </cell>
          <cell r="Q239" t="str">
            <v>DIRECCIÓN DE LA CALIDAD PARA LA EDUCACIÓN SUPERIOR</v>
          </cell>
          <cell r="R239" t="str">
            <v>Contratación Directa</v>
          </cell>
          <cell r="S239" t="str">
            <v>4 CON</v>
          </cell>
          <cell r="T239" t="str">
            <v>ET4</v>
          </cell>
        </row>
        <row r="240">
          <cell r="B240" t="str">
            <v>1229-C-2202-0700-32-0-2202045-02</v>
          </cell>
          <cell r="C240" t="str">
            <v>1229-C-2202-0700-32-0-2202045-02ET4</v>
          </cell>
          <cell r="D240" t="str">
            <v>1229</v>
          </cell>
          <cell r="E240" t="str">
            <v>A</v>
          </cell>
          <cell r="F240" t="str">
            <v>PRESTACIÓN DE SERVICIOS JURÍDICOS PROFESIONALES PARA LA PROYECCIÓN, Y ELABORACIÓN DE RESPUESTAS A REQUERIMIENTOS DE ENTES DE CONTROL INTERNO Y EXTERNOS, PETICIONES Y EN LOS CASOS EN QUE SEA NECESARIO ACOMPAÑAR A LA COORDINACIÓN EN VISITAS Y AUDITORIAS ADMINISTRATIVAS.</v>
          </cell>
          <cell r="G240" t="str">
            <v>C-2202-0700-32-0-2202045-02</v>
          </cell>
          <cell r="H240" t="str">
            <v>10</v>
          </cell>
          <cell r="I240" t="str">
            <v>CSF</v>
          </cell>
          <cell r="J240" t="str">
            <v>Ok Distribución Pto</v>
          </cell>
          <cell r="K240">
            <v>42750000</v>
          </cell>
          <cell r="L240" t="str">
            <v>Inversión</v>
          </cell>
          <cell r="M240" t="str">
            <v>Calidad ES</v>
          </cell>
          <cell r="N240" t="str">
            <v>Incremento de la calidad en la prestación del servicio público de educación superior en Colombia. Nacional</v>
          </cell>
          <cell r="O240" t="str">
            <v>Calidad ES</v>
          </cell>
          <cell r="P240" t="str">
            <v>VES</v>
          </cell>
          <cell r="Q240" t="str">
            <v>DIRECCIÓN DE LA CALIDAD PARA LA EDUCACIÓN SUPERIOR</v>
          </cell>
          <cell r="R240" t="str">
            <v>Contratación Directa</v>
          </cell>
          <cell r="S240" t="str">
            <v>4 CON</v>
          </cell>
          <cell r="T240" t="str">
            <v>ET4</v>
          </cell>
        </row>
        <row r="241">
          <cell r="B241" t="str">
            <v>123-A-02-02-02-008</v>
          </cell>
          <cell r="C241" t="str">
            <v>123-A-02-02-02-008ET4</v>
          </cell>
          <cell r="D241" t="str">
            <v>123</v>
          </cell>
          <cell r="E241" t="str">
            <v>A</v>
          </cell>
          <cell r="F241" t="str">
            <v>PRESTACIÓN DE SERVICIOS PROFESIONALES AL DESPACHO DE LA MINISTRA DE EDUCACIÓN NACIONAL PARA PREPARAR, GESTIONAR, ASISTIR Y CONSOLIDAR LA INFORMACIÓN NECESARIA PARA LAS REUNIONES Y VISITAS QUE REALICE LA MINISTRA EN LAS DIFERENTES REGIONES, Y REALIZAR SEGUIMIENTO A LOS COMPROMISOS ACORDADOS EN ELLAS Y EN LOS DIFERENTES COMITÉS DE DIRECCIÓN QUE PRESIDA LA MINISTRA DE EDUCACIÓN NACIONAL.</v>
          </cell>
          <cell r="G241" t="str">
            <v>A-02-02-02-008</v>
          </cell>
          <cell r="H241" t="str">
            <v>10</v>
          </cell>
          <cell r="I241" t="str">
            <v>CSF</v>
          </cell>
          <cell r="J241" t="str">
            <v>Ok Distribución Pto</v>
          </cell>
          <cell r="K241">
            <v>112043400</v>
          </cell>
          <cell r="L241" t="str">
            <v>Funcionamiento</v>
          </cell>
          <cell r="M241" t="str">
            <v>Talento Humano</v>
          </cell>
          <cell r="N241" t="str">
            <v>Gestión</v>
          </cell>
          <cell r="O241" t="str">
            <v>Gestión</v>
          </cell>
          <cell r="P241" t="str">
            <v>SGENERAL</v>
          </cell>
          <cell r="Q241" t="str">
            <v>DESPACHO MINISTRO(A) DE EDUCACIÓN NACIONAL</v>
          </cell>
          <cell r="R241" t="str">
            <v>Contratación Directa</v>
          </cell>
          <cell r="S241" t="str">
            <v>4 CON</v>
          </cell>
          <cell r="T241" t="str">
            <v>ET4</v>
          </cell>
        </row>
        <row r="242">
          <cell r="B242" t="str">
            <v>1230-C-2202-0700-32-0-2202045-02</v>
          </cell>
          <cell r="C242" t="str">
            <v>1230-C-2202-0700-32-0-2202045-02ET4</v>
          </cell>
          <cell r="D242" t="str">
            <v>1230</v>
          </cell>
          <cell r="E242" t="str">
            <v>A</v>
          </cell>
          <cell r="F242" t="str">
            <v>PRESTAR SERVICIOS PROFESIONALES PARA EJECUTAR LAS ACTIVIDADES REQUERIDAS CON OCASIÓN DE LAS MEDIDAS PREVENTIVAS Y DE VIGILANCIA ESPECIAL ORDENADAS A LAS IES EN EL MARCO DE LA LEY 1740 DE 2014 Y APOYAR EL SEGUIMIENTO FINANCIERO, ADMINISTRATIVO Y CONTABLE CON MIRAS A QUE SE REALICE UN ADECUADO MANEJO DE EJECUCIÓN DE LOS RECURSOS APROPIADOS EN EL PRESUPUESTO DE VICEMINISTERIO DE EDUCACIÓN SUPERIOR, DENTRO DEL SISTEMA DE CALIDAD DE LA EDUCACIÓN SUPERIOR.</v>
          </cell>
          <cell r="G242" t="str">
            <v>C-2202-0700-32-0-2202045-02</v>
          </cell>
          <cell r="H242" t="str">
            <v>10</v>
          </cell>
          <cell r="I242" t="str">
            <v>CSF</v>
          </cell>
          <cell r="J242" t="str">
            <v>Ok Distribución Pto</v>
          </cell>
          <cell r="K242">
            <v>25430000</v>
          </cell>
          <cell r="L242" t="str">
            <v>Inversión</v>
          </cell>
          <cell r="M242" t="str">
            <v>Calidad ES</v>
          </cell>
          <cell r="N242" t="str">
            <v>Incremento de la calidad en la prestación del servicio público de educación superior en Colombia. Nacional</v>
          </cell>
          <cell r="O242" t="str">
            <v>Calidad ES</v>
          </cell>
          <cell r="P242" t="str">
            <v>VES</v>
          </cell>
          <cell r="Q242" t="str">
            <v>DIRECCIÓN DE LA CALIDAD PARA LA EDUCACIÓN SUPERIOR</v>
          </cell>
          <cell r="R242" t="str">
            <v>Contratación Directa</v>
          </cell>
          <cell r="S242" t="str">
            <v>4 CON</v>
          </cell>
          <cell r="T242" t="str">
            <v>ET4</v>
          </cell>
        </row>
        <row r="243">
          <cell r="B243" t="str">
            <v>1230-C-2202-0700-32-0-2202014-02</v>
          </cell>
          <cell r="C243" t="str">
            <v>1230-C-2202-0700-32-0-2202014-02ET4</v>
          </cell>
          <cell r="D243" t="str">
            <v>1230</v>
          </cell>
          <cell r="E243" t="str">
            <v>A</v>
          </cell>
          <cell r="F243" t="str">
            <v>PRESTAR SERVICIOS PROFESIONALES PARA EJECUTAR LAS ACTIVIDADES REQUERIDAS CON OCASIÓN DE LAS MEDIDAS PREVENTIVAS Y DE VIGILANCIA ESPECIAL ORDENADAS A LAS IES EN EL MARCO DE LA LEY 1740 DE 2014 Y APOYAR EL SEGUIMIENTO FINANCIERO, ADMINISTRATIVO Y CONTABLE CON MIRAS A QUE SE REALICE UN ADECUADO MANEJO DE EJECUCIÓN DE LOS RECURSOS APROPIADOS EN EL PRESUPUESTO DE VICEMINISTERIO DE EDUCACIÓN SUPERIOR, DENTRO DEL SISTEMA DE CALIDAD DE LA EDUCACIÓN SUPERIOR.</v>
          </cell>
          <cell r="G243" t="str">
            <v>C-2202-0700-32-0-2202014-02</v>
          </cell>
          <cell r="H243" t="str">
            <v>10</v>
          </cell>
          <cell r="I243" t="str">
            <v>CSF</v>
          </cell>
          <cell r="J243" t="str">
            <v>Ok Distribución Pto</v>
          </cell>
          <cell r="K243">
            <v>55570000</v>
          </cell>
          <cell r="L243" t="str">
            <v>Inversión</v>
          </cell>
          <cell r="M243" t="str">
            <v>Calidad ES</v>
          </cell>
          <cell r="N243" t="str">
            <v>Incremento de la calidad en la prestación del servicio público de educación superior en Colombia. Nacional</v>
          </cell>
          <cell r="O243" t="str">
            <v>Calidad ES</v>
          </cell>
          <cell r="P243" t="str">
            <v>VES</v>
          </cell>
          <cell r="Q243" t="str">
            <v>DIRECCIÓN DE LA CALIDAD PARA LA EDUCACIÓN SUPERIOR</v>
          </cell>
          <cell r="R243" t="str">
            <v>Contratación Directa</v>
          </cell>
          <cell r="S243" t="str">
            <v>4 CON</v>
          </cell>
          <cell r="T243" t="str">
            <v>ET4</v>
          </cell>
        </row>
        <row r="244">
          <cell r="B244" t="str">
            <v>1231-C-2299-0700-9-0-2299054-02</v>
          </cell>
          <cell r="C244" t="str">
            <v>1231-C-2299-0700-9-0-2299054-02ET4</v>
          </cell>
          <cell r="D244" t="str">
            <v>1231</v>
          </cell>
          <cell r="E244" t="str">
            <v>A</v>
          </cell>
          <cell r="F244" t="str">
            <v>PRESTAR LOS SERVICIOS PROFESIONALES PARA ASISTIR Y APOYAR A LA SUBDIRECCIÓN DE CONTRATACIÓN  Y A LA OFICINA ASESORA DE PLANEACIÓN Y FINANZAS EN EL ANÁLISIS, SEGUIMIENTO Y CONSOLIDACIÓN DE INFORMES REQUERIDOS POR EL DESPACHO DE LA MINISTRA DE EDUCACIÓN NACIONAL, PROPIOS DEL PROCESO CONTRACTUAL.</v>
          </cell>
          <cell r="G244" t="str">
            <v>C-2299-0700-9-0-2299054-02</v>
          </cell>
          <cell r="H244" t="str">
            <v>10</v>
          </cell>
          <cell r="I244" t="str">
            <v>CSF</v>
          </cell>
          <cell r="J244" t="str">
            <v>Ok Distribución Pto</v>
          </cell>
          <cell r="K244">
            <v>85000000</v>
          </cell>
          <cell r="L244" t="str">
            <v>Inversión</v>
          </cell>
          <cell r="M244" t="str">
            <v>Planeación y Finanzas</v>
          </cell>
          <cell r="N244" t="str">
            <v>Fortalecimiento de la planeación estratégica  del sector educativo  Nacional</v>
          </cell>
          <cell r="O244" t="str">
            <v>Transversales</v>
          </cell>
          <cell r="P244" t="str">
            <v>SGENERAL</v>
          </cell>
          <cell r="Q244" t="str">
            <v>SUBDIRECCIÓN DE CONTRATACIÓN</v>
          </cell>
          <cell r="R244" t="str">
            <v>Contratación Directa</v>
          </cell>
          <cell r="S244" t="str">
            <v>4 CON</v>
          </cell>
          <cell r="T244" t="str">
            <v>ET4</v>
          </cell>
        </row>
        <row r="245">
          <cell r="B245" t="str">
            <v>1232-C-2202-0700-45-0-2202046-02</v>
          </cell>
          <cell r="C245" t="str">
            <v>1232-C-2202-0700-45-0-2202046-02ET4</v>
          </cell>
          <cell r="D245" t="str">
            <v>1232</v>
          </cell>
          <cell r="E245" t="str">
            <v>A</v>
          </cell>
          <cell r="F245" t="str">
            <v>PRESTAR SERVICIOS EN LA SUBDIRECCIÓN DE APOYO A LA GESTIÓN DE LAS IES, EN EL SEGUIMIENTO DE LAS ESTRATEGIAS DE ACCESO Y PERMANENCIA DIRIGIDAS A LOS ESTUDIANTES BENEFICIARIOS DE LOS PROGRAMAS GENERACIÓN E Y SER PILO PAGA.</v>
          </cell>
          <cell r="G245" t="str">
            <v>C-2202-0700-45-0-2202046-02</v>
          </cell>
          <cell r="H245" t="str">
            <v>11</v>
          </cell>
          <cell r="I245" t="str">
            <v>CSF</v>
          </cell>
          <cell r="J245" t="str">
            <v>Ok Distribución Pto</v>
          </cell>
          <cell r="K245">
            <v>30000000</v>
          </cell>
          <cell r="L245" t="str">
            <v>Inversión</v>
          </cell>
          <cell r="M245" t="str">
            <v>Fomento</v>
          </cell>
          <cell r="N245" t="str">
            <v>Ampliación de mecanismos de fomento de la Educación Superior Nacional</v>
          </cell>
          <cell r="O245" t="str">
            <v>Fomento ES</v>
          </cell>
          <cell r="P245" t="str">
            <v>VES</v>
          </cell>
          <cell r="Q245" t="str">
            <v>SUBDIRECCIÓN DE APOYO A LA GESTIÓN DE LAS INST. DE EDU. SUPERIOR</v>
          </cell>
          <cell r="R245" t="str">
            <v>Contratación Directa</v>
          </cell>
          <cell r="S245" t="str">
            <v>4 CON</v>
          </cell>
          <cell r="T245" t="str">
            <v>ET4</v>
          </cell>
        </row>
        <row r="246">
          <cell r="B246" t="str">
            <v>1233-C-2201-0700-10-0-2201002-02</v>
          </cell>
          <cell r="C246" t="str">
            <v>1233-C-2201-0700-10-0-2201002-02ET4</v>
          </cell>
          <cell r="D246" t="str">
            <v>1233</v>
          </cell>
          <cell r="E246" t="str">
            <v>A</v>
          </cell>
          <cell r="F246" t="str">
            <v>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v>
          </cell>
          <cell r="G246" t="str">
            <v>C-2201-0700-10-0-2201002-02</v>
          </cell>
          <cell r="H246" t="str">
            <v>10</v>
          </cell>
          <cell r="I246" t="str">
            <v>CSF</v>
          </cell>
          <cell r="J246" t="str">
            <v>Ok Distribución Pto</v>
          </cell>
          <cell r="K246">
            <v>9000000</v>
          </cell>
          <cell r="L246" t="str">
            <v>Inversión</v>
          </cell>
          <cell r="M246" t="str">
            <v>Primera Infancia</v>
          </cell>
          <cell r="N246" t="str">
            <v>Fortalecimiento de la calidad del servicio educativo de primera infancia Nacional</v>
          </cell>
          <cell r="O246" t="str">
            <v>Primera Infancia</v>
          </cell>
          <cell r="P246" t="str">
            <v>VEPBM</v>
          </cell>
          <cell r="Q246" t="str">
            <v>VICEMINISTERIO DE EDUCACIÓN PREESCOLAR, BÁSICA Y MEDIA</v>
          </cell>
          <cell r="R246" t="str">
            <v>Contratación Directa</v>
          </cell>
          <cell r="S246" t="str">
            <v>4 CON</v>
          </cell>
          <cell r="T246" t="str">
            <v>ET4</v>
          </cell>
        </row>
        <row r="247">
          <cell r="B247" t="str">
            <v>1233-C-2201-0700-13-0-2201006-02</v>
          </cell>
          <cell r="C247" t="str">
            <v>1233-C-2201-0700-13-0-2201006-02ET4</v>
          </cell>
          <cell r="D247" t="str">
            <v>1233</v>
          </cell>
          <cell r="E247" t="str">
            <v>A</v>
          </cell>
          <cell r="F247" t="str">
            <v>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v>
          </cell>
          <cell r="G247" t="str">
            <v>C-2201-0700-13-0-2201006-02</v>
          </cell>
          <cell r="H247" t="str">
            <v>10</v>
          </cell>
          <cell r="I247" t="str">
            <v>CSF</v>
          </cell>
          <cell r="J247" t="str">
            <v>Ok Distribución Pto</v>
          </cell>
          <cell r="K247">
            <v>13500000</v>
          </cell>
          <cell r="L247" t="str">
            <v>Inversión</v>
          </cell>
          <cell r="M247" t="str">
            <v>Calidad EPBM</v>
          </cell>
          <cell r="N247" t="str">
            <v>Mejoramiento de la calidad educativa preescolar, básica y media. Nacional</v>
          </cell>
          <cell r="O247" t="str">
            <v>Calidad</v>
          </cell>
          <cell r="P247" t="str">
            <v>VEPBM</v>
          </cell>
          <cell r="Q247" t="str">
            <v>VICEMINISTERIO DE EDUCACIÓN PREESCOLAR, BÁSICA Y MEDIA</v>
          </cell>
          <cell r="R247" t="str">
            <v>Contratación Directa</v>
          </cell>
          <cell r="S247" t="str">
            <v>4 CON</v>
          </cell>
          <cell r="T247" t="str">
            <v>ET4</v>
          </cell>
        </row>
        <row r="248">
          <cell r="B248" t="str">
            <v>1233-C-2201-0700-12-0-2201015-02</v>
          </cell>
          <cell r="C248" t="str">
            <v>1233-C-2201-0700-12-0-2201015-02ET4</v>
          </cell>
          <cell r="D248" t="str">
            <v>1233</v>
          </cell>
          <cell r="E248" t="str">
            <v>A</v>
          </cell>
          <cell r="F248" t="str">
            <v>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v>
          </cell>
          <cell r="G248" t="str">
            <v>C-2201-0700-12-0-2201015-02</v>
          </cell>
          <cell r="H248" t="str">
            <v>10</v>
          </cell>
          <cell r="I248" t="str">
            <v>CSF</v>
          </cell>
          <cell r="J248" t="str">
            <v>Ok Distribución Pto</v>
          </cell>
          <cell r="K248">
            <v>9000000</v>
          </cell>
          <cell r="L248" t="str">
            <v>Inversión</v>
          </cell>
          <cell r="M248" t="str">
            <v>Fortalecimiento</v>
          </cell>
          <cell r="N248" t="str">
            <v>Fortalecimiento a la gestión territorial de la educación Inicial, Preescolar, Básica y Media.   Nacional</v>
          </cell>
          <cell r="O248" t="str">
            <v>Fortalecimiento</v>
          </cell>
          <cell r="P248" t="str">
            <v>VEPBM</v>
          </cell>
          <cell r="Q248" t="str">
            <v>VICEMINISTERIO DE EDUCACIÓN PREESCOLAR, BÁSICA Y MEDIA</v>
          </cell>
          <cell r="R248" t="str">
            <v>Contratación Directa</v>
          </cell>
          <cell r="S248" t="str">
            <v>4 CON</v>
          </cell>
          <cell r="T248" t="str">
            <v>ET4</v>
          </cell>
        </row>
        <row r="249">
          <cell r="B249" t="str">
            <v>1233-C-2201-0700-9-0-2201002-02</v>
          </cell>
          <cell r="C249" t="str">
            <v>1233-C-2201-0700-9-0-2201002-02ET4</v>
          </cell>
          <cell r="D249" t="str">
            <v>1233</v>
          </cell>
          <cell r="E249" t="str">
            <v>A</v>
          </cell>
          <cell r="F249" t="str">
            <v>PRESTACIÓN DE SERVICIOS PROFESIONALES PARA LA PROYECCIÓN Y ORIENTACION JURÍDICA DE RESPUESTAS  QUE DEBAN REALIZARSE A REQUERIMIENTOS DE ENTES DE CONTROL INTERNO Y EXTERNOS, PETICIONES Y EN LOS CASOS EN QUE SEA NECESARIO ACOMPAÑAR A LA COORDINACIÓN EN VISITAS Y AUDITORIAS ADMINISTRATIVAS.</v>
          </cell>
          <cell r="G249" t="str">
            <v>C-2201-0700-9-0-2201002-02</v>
          </cell>
          <cell r="H249" t="str">
            <v>10</v>
          </cell>
          <cell r="I249" t="str">
            <v>CSF</v>
          </cell>
          <cell r="J249" t="str">
            <v>Ok Distribución Pto</v>
          </cell>
          <cell r="K249">
            <v>13500000</v>
          </cell>
          <cell r="L249" t="str">
            <v>Inversión</v>
          </cell>
          <cell r="M249" t="str">
            <v>Cobertura</v>
          </cell>
          <cell r="N249" t="str">
            <v>Implementación del Programa de Alimentación Escolar en Colombia, Nacional</v>
          </cell>
          <cell r="O249" t="str">
            <v>PAE</v>
          </cell>
          <cell r="P249" t="str">
            <v>VEPBM</v>
          </cell>
          <cell r="Q249" t="str">
            <v>VICEMINISTERIO DE EDUCACIÓN PREESCOLAR, BÁSICA Y MEDIA</v>
          </cell>
          <cell r="R249" t="str">
            <v>Contratación Directa</v>
          </cell>
          <cell r="S249" t="str">
            <v>4 CON</v>
          </cell>
          <cell r="T249" t="str">
            <v>ET4</v>
          </cell>
        </row>
        <row r="250">
          <cell r="B250" t="str">
            <v>1234-C-2201-0700-10-0-2201002-02</v>
          </cell>
          <cell r="C250" t="str">
            <v>1234-C-2201-0700-10-0-2201002-02ET4</v>
          </cell>
          <cell r="D250" t="str">
            <v>1234</v>
          </cell>
          <cell r="E250" t="str">
            <v>A</v>
          </cell>
          <cell r="F250" t="str">
            <v>PRESTACIÓN DE SERVICIOS PROFESIONALES AL VICEMINISTERIO DE EDUCACIÓN PREESCOLAR, BÁSICA Y MEDIA PARA ORIENTAR EN LA INFORMACIÓN ESTRATÉGICA QUE PERMITA LA ADOPCIÓN DE   DECISIONES DE POLÍTICA PÚBLICA, ASÍ COMO EN LA ESTRUCTURACIÓN DE METAS Y SU SEGUIMIENTO DE CUMPLIMIENTO.</v>
          </cell>
          <cell r="G250" t="str">
            <v>C-2201-0700-10-0-2201002-02</v>
          </cell>
          <cell r="H250" t="str">
            <v>10</v>
          </cell>
          <cell r="I250" t="str">
            <v>CSF</v>
          </cell>
          <cell r="J250" t="str">
            <v>Ok Distribución Pto</v>
          </cell>
          <cell r="K250">
            <v>25704000</v>
          </cell>
          <cell r="L250" t="str">
            <v>Inversión</v>
          </cell>
          <cell r="M250" t="str">
            <v>Primera Infancia</v>
          </cell>
          <cell r="N250" t="str">
            <v>Fortalecimiento de la calidad del servicio educativo de primera infancia Nacional</v>
          </cell>
          <cell r="O250" t="str">
            <v>Primera Infancia</v>
          </cell>
          <cell r="P250" t="str">
            <v>VEPBM</v>
          </cell>
          <cell r="Q250" t="str">
            <v>VICEMINISTERIO DE EDUCACIÓN PREESCOLAR, BÁSICA Y MEDIA</v>
          </cell>
          <cell r="R250" t="str">
            <v>Contratación Directa</v>
          </cell>
          <cell r="S250" t="str">
            <v>4 CON</v>
          </cell>
          <cell r="T250" t="str">
            <v>ET4</v>
          </cell>
        </row>
        <row r="251">
          <cell r="B251" t="str">
            <v>1234-C-2201-0700-12-0-2201015-02</v>
          </cell>
          <cell r="C251" t="str">
            <v>1234-C-2201-0700-12-0-2201015-02ET4</v>
          </cell>
          <cell r="D251" t="str">
            <v>1234</v>
          </cell>
          <cell r="E251" t="str">
            <v>A</v>
          </cell>
          <cell r="F251" t="str">
            <v>PRESTACIÓN DE SERVICIOS PROFESIONALES AL VICEMINISTERIO DE EDUCACIÓN PREESCOLAR, BÁSICA Y MEDIA PARA ORIENTAR EN LA INFORMACIÓN ESTRATÉGICA QUE PERMITA LA ADOPCIÓN DE   DECISIONES DE POLÍTICA PÚBLICA, ASÍ COMO EN LA ESTRUCTURACIÓN DE METAS Y SU SEGUIMIENTO DE CUMPLIMIENTO.</v>
          </cell>
          <cell r="G251" t="str">
            <v>C-2201-0700-12-0-2201015-02</v>
          </cell>
          <cell r="H251" t="str">
            <v>10</v>
          </cell>
          <cell r="I251" t="str">
            <v>CSF</v>
          </cell>
          <cell r="J251" t="str">
            <v>Ok Distribución Pto</v>
          </cell>
          <cell r="K251">
            <v>25704000</v>
          </cell>
          <cell r="L251" t="str">
            <v>Inversión</v>
          </cell>
          <cell r="M251" t="str">
            <v>Fortalecimiento</v>
          </cell>
          <cell r="N251" t="str">
            <v>Fortalecimiento a la gestión territorial de la educación Inicial, Preescolar, Básica y Media.   Nacional</v>
          </cell>
          <cell r="O251" t="str">
            <v>Fortalecimiento</v>
          </cell>
          <cell r="P251" t="str">
            <v>VEPBM</v>
          </cell>
          <cell r="Q251" t="str">
            <v>VICEMINISTERIO DE EDUCACIÓN PREESCOLAR, BÁSICA Y MEDIA</v>
          </cell>
          <cell r="R251" t="str">
            <v>Contratación Directa</v>
          </cell>
          <cell r="S251" t="str">
            <v>4 CON</v>
          </cell>
          <cell r="T251" t="str">
            <v>ET4</v>
          </cell>
        </row>
        <row r="252">
          <cell r="B252" t="str">
            <v>1234-C-2201-0700-13-0-2201006-02</v>
          </cell>
          <cell r="C252" t="str">
            <v>1234-C-2201-0700-13-0-2201006-02ET4</v>
          </cell>
          <cell r="D252" t="str">
            <v>1234</v>
          </cell>
          <cell r="E252" t="str">
            <v>A</v>
          </cell>
          <cell r="F252" t="str">
            <v>PRESTACIÓN DE SERVICIOS PROFESIONALES AL VICEMINISTERIO DE EDUCACIÓN PREESCOLAR, BÁSICA Y MEDIA PARA ORIENTAR EN LA INFORMACIÓN ESTRATÉGICA QUE PERMITA LA ADOPCIÓN DE   DECISIONES DE POLÍTICA PÚBLICA, ASÍ COMO EN LA ESTRUCTURACIÓN DE METAS Y SU SEGUIMIENTO DE CUMPLIMIENTO.</v>
          </cell>
          <cell r="G252" t="str">
            <v>C-2201-0700-13-0-2201006-02</v>
          </cell>
          <cell r="H252" t="str">
            <v>10</v>
          </cell>
          <cell r="I252" t="str">
            <v>CSF</v>
          </cell>
          <cell r="J252" t="str">
            <v>Ok Distribución Pto</v>
          </cell>
          <cell r="K252">
            <v>38556000</v>
          </cell>
          <cell r="L252" t="str">
            <v>Inversión</v>
          </cell>
          <cell r="M252" t="str">
            <v>Calidad EPBM</v>
          </cell>
          <cell r="N252" t="str">
            <v>Mejoramiento de la calidad educativa preescolar, básica y media. Nacional</v>
          </cell>
          <cell r="O252" t="str">
            <v>Calidad</v>
          </cell>
          <cell r="P252" t="str">
            <v>VEPBM</v>
          </cell>
          <cell r="Q252" t="str">
            <v>VICEMINISTERIO DE EDUCACIÓN PREESCOLAR, BÁSICA Y MEDIA</v>
          </cell>
          <cell r="R252" t="str">
            <v>Contratación Directa</v>
          </cell>
          <cell r="S252" t="str">
            <v>4 CON</v>
          </cell>
          <cell r="T252" t="str">
            <v>ET4</v>
          </cell>
        </row>
        <row r="253">
          <cell r="B253" t="str">
            <v>1234-C-2201-0700-9-0-2201002-02</v>
          </cell>
          <cell r="C253" t="str">
            <v>1234-C-2201-0700-9-0-2201002-02ET4</v>
          </cell>
          <cell r="D253" t="str">
            <v>1234</v>
          </cell>
          <cell r="E253" t="str">
            <v>A</v>
          </cell>
          <cell r="F253" t="str">
            <v>PRESTACIÓN DE SERVICIOS PROFESIONALES AL VICEMINISTERIO DE EDUCACIÓN PREESCOLAR, BÁSICA Y MEDIA PARA ORIENTAR EN LA INFORMACIÓN ESTRATÉGICA QUE PERMITA LA ADOPCIÓN DE   DECISIONES DE POLÍTICA PÚBLICA, ASÍ COMO EN LA ESTRUCTURACIÓN DE METAS Y SU SEGUIMIENTO DE CUMPLIMIENTO.</v>
          </cell>
          <cell r="G253" t="str">
            <v>C-2201-0700-9-0-2201002-02</v>
          </cell>
          <cell r="H253" t="str">
            <v>10</v>
          </cell>
          <cell r="I253" t="str">
            <v>CSF</v>
          </cell>
          <cell r="J253" t="str">
            <v>Ok Distribución Pto</v>
          </cell>
          <cell r="K253">
            <v>38556000</v>
          </cell>
          <cell r="L253" t="str">
            <v>Inversión</v>
          </cell>
          <cell r="M253" t="str">
            <v>Cobertura</v>
          </cell>
          <cell r="N253" t="str">
            <v>Implementación del Programa de Alimentación Escolar en Colombia, Nacional</v>
          </cell>
          <cell r="O253" t="str">
            <v>PAE</v>
          </cell>
          <cell r="P253" t="str">
            <v>VEPBM</v>
          </cell>
          <cell r="Q253" t="str">
            <v>VICEMINISTERIO DE EDUCACIÓN PREESCOLAR, BÁSICA Y MEDIA</v>
          </cell>
          <cell r="R253" t="str">
            <v>Contratación Directa</v>
          </cell>
          <cell r="S253" t="str">
            <v>4 CON</v>
          </cell>
          <cell r="T253" t="str">
            <v>ET4</v>
          </cell>
        </row>
        <row r="254">
          <cell r="B254" t="str">
            <v>1236-C-2202-0700-45-0-2202046-02</v>
          </cell>
          <cell r="C254" t="str">
            <v>1236-C-2202-0700-45-0-2202046-02ET4</v>
          </cell>
          <cell r="D254" t="str">
            <v>1236</v>
          </cell>
          <cell r="E254" t="str">
            <v>A</v>
          </cell>
          <cell r="F254" t="str">
            <v>PRESTAR SERVICIOS PROFESIONALES PARA APOYAR A LA DIRECCIÓN DE FOMENTO PARA LA EDUCACIÓN SUPERIOR Y AL VICEMINISTERIO DE EDUCACIÓN SUPERIOR EN LA DEFINICIÓN, ESTRUCTURACIÓN, SEGUIMIENTO Y CONTROL DE SUS LÍNEAS ESTRATÉGICAS ORIENTADAS A LA EJECUCIÓN DE LAS POLÍTICAS Y LINEAMIENTOS RELACIONADOS CON LAS METAS Y  COMPROMISOS ESTABLECIDOS EN EL PLAN NACIONAL DE DESARROLLO QUE DEBE CUMPLIR EL VICEMINISTERIO A TRAVÉS DE LA DIRECCIÓN DE FOMENTO.</v>
          </cell>
          <cell r="G254" t="str">
            <v>C-2202-0700-45-0-2202046-02</v>
          </cell>
          <cell r="H254" t="str">
            <v>11</v>
          </cell>
          <cell r="I254" t="str">
            <v>CSF</v>
          </cell>
          <cell r="J254" t="str">
            <v>Ok Distribución Pto</v>
          </cell>
          <cell r="K254">
            <v>73800000</v>
          </cell>
          <cell r="L254" t="str">
            <v>Inversión</v>
          </cell>
          <cell r="M254" t="str">
            <v>Fomento</v>
          </cell>
          <cell r="N254" t="str">
            <v>Ampliación de mecanismos de fomento de la Educación Superior Nacional</v>
          </cell>
          <cell r="O254" t="str">
            <v>Fomento ES</v>
          </cell>
          <cell r="P254" t="str">
            <v>VES</v>
          </cell>
          <cell r="Q254" t="str">
            <v>DIRECCIÓN DE FOMENTO DE LA EDUCACIÓN SUPERIOR</v>
          </cell>
          <cell r="R254" t="str">
            <v>Contratación Directa</v>
          </cell>
          <cell r="S254" t="str">
            <v>4 CON</v>
          </cell>
          <cell r="T254" t="str">
            <v>ET4</v>
          </cell>
        </row>
        <row r="255">
          <cell r="B255" t="str">
            <v>1237-I-3-1-2-2</v>
          </cell>
          <cell r="C255" t="str">
            <v>1237-I-3-1-2-2ET4</v>
          </cell>
          <cell r="D255" t="str">
            <v>1237</v>
          </cell>
          <cell r="E255" t="str">
            <v>A</v>
          </cell>
          <cell r="F255" t="str">
            <v>PRESTACIÓN DE SERVICIOS PROFESIONALES PARA ACOMPAÑAR A LAS ENTIDADES TERRITORIALES EN LA FORMULACIÓN, EMISIÓN DE PRONUNCIAMIENTOS TÉCNICOS, ASISTENCIA, ORIENTACIÓN Y ACOMPAÑAMIENTO DE LOS PROYECTOS DEL SECTOR EDUCATIVO SUSCEPTIBLES DE SER FINANCIADOS CON RECURSOS DEL SISTEMA GENERAL DE REGALÍAS.</v>
          </cell>
          <cell r="G255" t="str">
            <v>I-3-1-2-2</v>
          </cell>
          <cell r="H255" t="str">
            <v>132201</v>
          </cell>
          <cell r="I255" t="str">
            <v>CSF</v>
          </cell>
          <cell r="J255" t="str">
            <v>Ok Distribución Pto</v>
          </cell>
          <cell r="K255">
            <v>30400000</v>
          </cell>
          <cell r="L255" t="str">
            <v>Regalías</v>
          </cell>
          <cell r="M255" t="str">
            <v>Regalías</v>
          </cell>
          <cell r="N255" t="str">
            <v>Regalías</v>
          </cell>
          <cell r="O255" t="str">
            <v>Regalías</v>
          </cell>
          <cell r="P255" t="str">
            <v>SGENERAL</v>
          </cell>
          <cell r="Q255" t="str">
            <v>OFICINA ASESORA DE PLANEACIÓN Y FINANZAS</v>
          </cell>
          <cell r="R255" t="str">
            <v>Contratación Directa</v>
          </cell>
          <cell r="S255" t="str">
            <v>4 CON</v>
          </cell>
          <cell r="T255" t="str">
            <v>ET4</v>
          </cell>
        </row>
        <row r="256">
          <cell r="B256" t="str">
            <v>1238-I-3-1-2-2</v>
          </cell>
          <cell r="C256" t="str">
            <v>1238-I-3-1-2-2ET4</v>
          </cell>
          <cell r="D256" t="str">
            <v>1238</v>
          </cell>
          <cell r="E256" t="str">
            <v>A</v>
          </cell>
          <cell r="F256" t="str">
            <v>PRESTAR SERVICIOS PROFESIONALES PARA ACOMPAÑAR A LAS ENTIDADES TERRITORIALES EN LA FORMULACIÓN DE LOS PROYECTOS DEL SECTOR EDUCATIVO SUSCEPTIBLES DE SER FINANCIADOS CON RECURSOS DEL SISTEMA GENERAL DE REGALÍAS</v>
          </cell>
          <cell r="G256" t="str">
            <v>I-3-1-2-2</v>
          </cell>
          <cell r="H256" t="str">
            <v>132201</v>
          </cell>
          <cell r="I256" t="str">
            <v>CSF</v>
          </cell>
          <cell r="J256" t="str">
            <v>Ok Distribución Pto</v>
          </cell>
          <cell r="K256">
            <v>60000000</v>
          </cell>
          <cell r="L256" t="str">
            <v>Regalías</v>
          </cell>
          <cell r="M256" t="str">
            <v>Regalías</v>
          </cell>
          <cell r="N256" t="str">
            <v>Regalías</v>
          </cell>
          <cell r="O256" t="str">
            <v>Regalías</v>
          </cell>
          <cell r="P256" t="str">
            <v>SGENERAL</v>
          </cell>
          <cell r="Q256" t="str">
            <v>OFICINA ASESORA DE PLANEACIÓN Y FINANZAS</v>
          </cell>
          <cell r="R256" t="str">
            <v>Contratación Directa</v>
          </cell>
          <cell r="S256" t="str">
            <v>4 CON</v>
          </cell>
          <cell r="T256" t="str">
            <v>ET4</v>
          </cell>
        </row>
        <row r="257">
          <cell r="B257" t="str">
            <v>1239-C-2202-0700-47-0-2202007-03</v>
          </cell>
          <cell r="C257" t="str">
            <v>1239-C-2202-0700-47-0-2202007-03ET1</v>
          </cell>
          <cell r="D257" t="str">
            <v>1239</v>
          </cell>
          <cell r="E257" t="str">
            <v>A</v>
          </cell>
          <cell r="F257" t="str">
            <v>CONSTITUIR EL FONDO EN ADMINISTRACIÓN DE RECURSOS PARA POSGRADO DOCENTES</v>
          </cell>
          <cell r="G257" t="str">
            <v>C-2202-0700-47-0-2202007-03</v>
          </cell>
          <cell r="H257" t="str">
            <v>10</v>
          </cell>
          <cell r="I257" t="str">
            <v>CSF</v>
          </cell>
          <cell r="J257" t="str">
            <v>Ok Distribución Pto</v>
          </cell>
          <cell r="K257">
            <v>6251541118</v>
          </cell>
          <cell r="L257" t="str">
            <v>Inversión</v>
          </cell>
          <cell r="M257" t="str">
            <v>Fomento</v>
          </cell>
          <cell r="N257" t="str">
            <v>Apoyo para fomentar el acceso con calidad a la educación superior a través de incentivos a la demanda en Colombia Nacional</v>
          </cell>
          <cell r="O257" t="str">
            <v>ICETEX</v>
          </cell>
          <cell r="P257" t="str">
            <v>VES</v>
          </cell>
          <cell r="Q257" t="str">
            <v>SUBDIRECCIÓN DE APOYO A LA GESTIÓN DE LAS INST. DE EDU. SUPERIOR</v>
          </cell>
          <cell r="R257" t="str">
            <v>Contratación Directa</v>
          </cell>
          <cell r="S257" t="str">
            <v>1 PLC</v>
          </cell>
          <cell r="T257" t="str">
            <v>ET1</v>
          </cell>
        </row>
        <row r="258">
          <cell r="B258" t="str">
            <v>124-A-02-02-02-008</v>
          </cell>
          <cell r="C258" t="str">
            <v>124-A-02-02-02-008ET4</v>
          </cell>
          <cell r="D258" t="str">
            <v>124</v>
          </cell>
          <cell r="E258" t="str">
            <v>A</v>
          </cell>
          <cell r="F258" t="str">
            <v>PRESTACIÓN DE SERVICIOS DE APOYO A LA GESTIÓN EN LA PLANEACIÓN, ORGANIZACIÓN Y EJECUCIÓN OPERATIVA DE LA AGENDA TEMÁTICA DE LA MINISTRA DE EDUCACIÓN NACIONAL; Y EJERCER LA SECRETARIA TÉCNICA DE LOS COMITÉS QUE SE LE ASIGNEN.</v>
          </cell>
          <cell r="G258" t="str">
            <v>A-02-02-02-008</v>
          </cell>
          <cell r="H258" t="str">
            <v>10</v>
          </cell>
          <cell r="I258" t="str">
            <v>CSF</v>
          </cell>
          <cell r="J258" t="str">
            <v>Ok Distribución Pto</v>
          </cell>
          <cell r="K258">
            <v>78000000</v>
          </cell>
          <cell r="L258" t="str">
            <v>Funcionamiento</v>
          </cell>
          <cell r="M258" t="str">
            <v>Talento Humano</v>
          </cell>
          <cell r="N258" t="str">
            <v>Gestión</v>
          </cell>
          <cell r="O258" t="str">
            <v>Gestión</v>
          </cell>
          <cell r="P258" t="str">
            <v>SGENERAL</v>
          </cell>
          <cell r="Q258" t="str">
            <v>DESPACHO MINISTRO(A) DE EDUCACIÓN NACIONAL</v>
          </cell>
          <cell r="R258" t="str">
            <v>Contratación Directa</v>
          </cell>
          <cell r="S258" t="str">
            <v>4 CON</v>
          </cell>
          <cell r="T258" t="str">
            <v>ET4</v>
          </cell>
        </row>
        <row r="259">
          <cell r="B259" t="str">
            <v>1240-C-2201-0700-9-0-2201002-02</v>
          </cell>
          <cell r="C259" t="str">
            <v>1240-C-2201-0700-9-0-2201002-02ET4</v>
          </cell>
          <cell r="D259" t="str">
            <v>1240</v>
          </cell>
          <cell r="E259" t="str">
            <v>A</v>
          </cell>
          <cell r="F259" t="str">
            <v>PRESTAR SERVICIOS PROFESIONALES A LA SUBDIRECCIÓN DE CONTRATACIÓN EN LA REVISIÓN Y EVALUACIÓN DE LOS COMPONENTES FINANCIEROS DE LOS PROCESOS DE CONTRATACIÓN QUE SE ADELANTEN POR EL PROGRAMA DE ALIMENTACIÓN ESCOLAR - PAE Y EL MINISTERIO DE EDUCACIÓN NACIONAL.</v>
          </cell>
          <cell r="G259" t="str">
            <v>C-2201-0700-9-0-2201002-02</v>
          </cell>
          <cell r="H259" t="str">
            <v>10</v>
          </cell>
          <cell r="I259" t="str">
            <v>CSF</v>
          </cell>
          <cell r="J259" t="str">
            <v>Ok Distribución Pto</v>
          </cell>
          <cell r="K259">
            <v>40500000</v>
          </cell>
          <cell r="L259" t="str">
            <v>Inversión</v>
          </cell>
          <cell r="M259" t="str">
            <v>Cobertura</v>
          </cell>
          <cell r="N259" t="str">
            <v>Implementación del Programa de Alimentación Escolar en Colombia, Nacional</v>
          </cell>
          <cell r="O259" t="str">
            <v>PAE</v>
          </cell>
          <cell r="P259" t="str">
            <v>VEPBM</v>
          </cell>
          <cell r="Q259" t="str">
            <v>SUBDIRECCIÓN DE CONTRATACIÓN</v>
          </cell>
          <cell r="R259" t="str">
            <v>Contratación Directa</v>
          </cell>
          <cell r="S259" t="str">
            <v>4 CON</v>
          </cell>
          <cell r="T259" t="str">
            <v>ET4</v>
          </cell>
        </row>
        <row r="260">
          <cell r="B260" t="str">
            <v>1241-C-2201-0700-9-0-2201002-02</v>
          </cell>
          <cell r="C260" t="str">
            <v>1241-C-2201-0700-9-0-2201002-02ET4</v>
          </cell>
          <cell r="D260" t="str">
            <v>1241</v>
          </cell>
          <cell r="E260" t="str">
            <v>A</v>
          </cell>
          <cell r="F260" t="str">
            <v>PRESTAR SERVICIOS PROFESIONALES A LA SUBDIRECCIÓN DE CONTRATACIÓN EN EL TRÁMITE DE LOS PROCESOS PRECONTRACTUALES, CONTRACTUALES Y POSCONTRACTUALES QUE SE ADELANTEN POR PARTE DEL PROGRAMA DE ALIMENTACIÓN ESCOLAR ¿ PAE Y EL MINISTERIO DE EDUCACIÓN NACIONAL.</v>
          </cell>
          <cell r="G260" t="str">
            <v>C-2201-0700-9-0-2201002-02</v>
          </cell>
          <cell r="H260" t="str">
            <v>10</v>
          </cell>
          <cell r="I260" t="str">
            <v>CSF</v>
          </cell>
          <cell r="J260" t="str">
            <v>Ok Distribución Pto</v>
          </cell>
          <cell r="K260">
            <v>70200000</v>
          </cell>
          <cell r="L260" t="str">
            <v>Inversión</v>
          </cell>
          <cell r="M260" t="str">
            <v>Cobertura</v>
          </cell>
          <cell r="N260" t="str">
            <v>Implementación del Programa de Alimentación Escolar en Colombia, Nacional</v>
          </cell>
          <cell r="O260" t="str">
            <v>PAE</v>
          </cell>
          <cell r="P260" t="str">
            <v>VEPBM</v>
          </cell>
          <cell r="Q260" t="str">
            <v>SUBDIRECCIÓN DE CONTRATACIÓN</v>
          </cell>
          <cell r="R260" t="str">
            <v>Contratación Directa</v>
          </cell>
          <cell r="S260" t="str">
            <v>4 CON</v>
          </cell>
          <cell r="T260" t="str">
            <v>ET4</v>
          </cell>
        </row>
        <row r="261">
          <cell r="B261" t="str">
            <v>1242-C-2202-0700-32-0-2202010-02</v>
          </cell>
          <cell r="C261" t="str">
            <v>1242-C-2202-0700-32-0-2202010-02ET4</v>
          </cell>
          <cell r="D261" t="str">
            <v>1242</v>
          </cell>
          <cell r="E261" t="str">
            <v>A</v>
          </cell>
          <cell r="F261" t="str">
            <v>ADICIÓN Y PRÓRROGA CONTRATO 1188 DE 2016</v>
          </cell>
          <cell r="G261" t="str">
            <v>C-2202-0700-32-0-2202010-02</v>
          </cell>
          <cell r="H261" t="str">
            <v>10</v>
          </cell>
          <cell r="I261" t="str">
            <v>CSF</v>
          </cell>
          <cell r="J261" t="str">
            <v>Ok Distribución Pto</v>
          </cell>
          <cell r="K261">
            <v>1401199603</v>
          </cell>
          <cell r="L261" t="str">
            <v>Inversión</v>
          </cell>
          <cell r="M261" t="str">
            <v>Calidad ES</v>
          </cell>
          <cell r="N261" t="str">
            <v>Incremento de la calidad en la prestación del servicio público de educación superior en Colombia. Nacional</v>
          </cell>
          <cell r="O261" t="str">
            <v>Calidad ES</v>
          </cell>
          <cell r="P261" t="str">
            <v>VES</v>
          </cell>
          <cell r="Q261" t="str">
            <v>SUBDIRECCIÓN DE ASEGURAMIENTO DE LA CALIDAD DE LA EDUCACIÓN SUPERIOR</v>
          </cell>
          <cell r="R261" t="str">
            <v>Modificatorios</v>
          </cell>
          <cell r="S261" t="str">
            <v>4 CON</v>
          </cell>
          <cell r="T261" t="str">
            <v>ET4</v>
          </cell>
        </row>
        <row r="262">
          <cell r="B262" t="str">
            <v>1244-C-2201-0700-12-0-2201015-02</v>
          </cell>
          <cell r="C262" t="str">
            <v>1244-C-2201-0700-12-0-2201015-02ET4</v>
          </cell>
          <cell r="D262" t="str">
            <v>1244</v>
          </cell>
          <cell r="E262" t="str">
            <v>A</v>
          </cell>
          <cell r="F262" t="str">
            <v>MODIFICACIÓN  CONTRATO COL.PCC NTR.743005</v>
          </cell>
          <cell r="G262" t="str">
            <v>C-2201-0700-12-0-2201015-02</v>
          </cell>
          <cell r="H262" t="str">
            <v>10</v>
          </cell>
          <cell r="I262" t="str">
            <v>CSF</v>
          </cell>
          <cell r="J262" t="str">
            <v>Ok Distribución Pto</v>
          </cell>
          <cell r="K262">
            <v>1714000</v>
          </cell>
          <cell r="L262" t="str">
            <v>Inversión</v>
          </cell>
          <cell r="M262" t="str">
            <v>Fortalecimiento</v>
          </cell>
          <cell r="N262" t="str">
            <v>Fortalecimiento a la gestión territorial de la educación Inicial, Preescolar, Básica y Media.   Nacional</v>
          </cell>
          <cell r="O262" t="str">
            <v>Fortalecimiento</v>
          </cell>
          <cell r="P262" t="str">
            <v>VEPBM</v>
          </cell>
          <cell r="Q262" t="str">
            <v>VICEMINISTERIO DE EDUCACIÓN PREESCOLAR, BÁSICA Y MEDIA</v>
          </cell>
          <cell r="R262" t="str">
            <v>Modificatorios</v>
          </cell>
          <cell r="S262" t="str">
            <v>4 CON</v>
          </cell>
          <cell r="T262" t="str">
            <v>ET4</v>
          </cell>
        </row>
        <row r="263">
          <cell r="B263" t="str">
            <v>1244-C-2201-0700-13-0-2201006-02</v>
          </cell>
          <cell r="C263" t="str">
            <v>1244-C-2201-0700-13-0-2201006-02ET4</v>
          </cell>
          <cell r="D263" t="str">
            <v>1244</v>
          </cell>
          <cell r="E263" t="str">
            <v>A</v>
          </cell>
          <cell r="F263" t="str">
            <v>MODIFICACIÓN  CONTRATO COL.PCC NTR.743005</v>
          </cell>
          <cell r="G263" t="str">
            <v>C-2201-0700-13-0-2201006-02</v>
          </cell>
          <cell r="H263" t="str">
            <v>10</v>
          </cell>
          <cell r="I263" t="str">
            <v>CSF</v>
          </cell>
          <cell r="J263" t="str">
            <v>Ok Distribución Pto</v>
          </cell>
          <cell r="K263">
            <v>20979820</v>
          </cell>
          <cell r="L263" t="str">
            <v>Inversión</v>
          </cell>
          <cell r="M263" t="str">
            <v>Calidad EPBM</v>
          </cell>
          <cell r="N263" t="str">
            <v>Mejoramiento de la calidad educativa preescolar, básica y media. Nacional</v>
          </cell>
          <cell r="O263" t="str">
            <v>Calidad</v>
          </cell>
          <cell r="P263" t="str">
            <v>VEPBM</v>
          </cell>
          <cell r="Q263" t="str">
            <v>VICEMINISTERIO DE EDUCACIÓN PREESCOLAR, BÁSICA Y MEDIA</v>
          </cell>
          <cell r="R263" t="str">
            <v>Modificatorios</v>
          </cell>
          <cell r="S263" t="str">
            <v>4 CON</v>
          </cell>
          <cell r="T263" t="str">
            <v>ET4</v>
          </cell>
        </row>
        <row r="264">
          <cell r="B264" t="str">
            <v>1244-C-2201-0700-9-0-2201002-02</v>
          </cell>
          <cell r="C264" t="str">
            <v>1244-C-2201-0700-9-0-2201002-02ET4</v>
          </cell>
          <cell r="D264" t="str">
            <v>1244</v>
          </cell>
          <cell r="E264" t="str">
            <v>A</v>
          </cell>
          <cell r="F264" t="str">
            <v>MODIFICACIÓN  CONTRATO COL.PCC NTR.743005</v>
          </cell>
          <cell r="G264" t="str">
            <v>C-2201-0700-9-0-2201002-02</v>
          </cell>
          <cell r="H264" t="str">
            <v>10</v>
          </cell>
          <cell r="I264" t="str">
            <v>CSF</v>
          </cell>
          <cell r="J264" t="str">
            <v>Ok Distribución Pto</v>
          </cell>
          <cell r="K264">
            <v>5916000</v>
          </cell>
          <cell r="L264" t="str">
            <v>Inversión</v>
          </cell>
          <cell r="M264" t="str">
            <v>Cobertura</v>
          </cell>
          <cell r="N264" t="str">
            <v>Implementación del Programa de Alimentación Escolar en Colombia, Nacional</v>
          </cell>
          <cell r="O264" t="str">
            <v>PAE</v>
          </cell>
          <cell r="P264" t="str">
            <v>VEPBM</v>
          </cell>
          <cell r="Q264" t="str">
            <v>VICEMINISTERIO DE EDUCACIÓN PREESCOLAR, BÁSICA Y MEDIA</v>
          </cell>
          <cell r="R264" t="str">
            <v>Modificatorios</v>
          </cell>
          <cell r="S264" t="str">
            <v>4 CON</v>
          </cell>
          <cell r="T264" t="str">
            <v>ET4</v>
          </cell>
        </row>
        <row r="265">
          <cell r="B265" t="str">
            <v>1244-C-2201-0700-10-0-2201036-02</v>
          </cell>
          <cell r="C265" t="str">
            <v>1244-C-2201-0700-10-0-2201036-02ET4</v>
          </cell>
          <cell r="D265" t="str">
            <v>1244</v>
          </cell>
          <cell r="E265" t="str">
            <v>A</v>
          </cell>
          <cell r="F265" t="str">
            <v>MODIFICACIÓN  CONTRATO COL.PCC NTR.743005</v>
          </cell>
          <cell r="G265" t="str">
            <v>C-2201-0700-10-0-2201036-02</v>
          </cell>
          <cell r="H265" t="str">
            <v>10</v>
          </cell>
          <cell r="I265" t="str">
            <v>CSF</v>
          </cell>
          <cell r="J265" t="str">
            <v>Ok Distribución Pto</v>
          </cell>
          <cell r="K265">
            <v>1714000</v>
          </cell>
          <cell r="L265" t="str">
            <v>Inversión</v>
          </cell>
          <cell r="M265" t="str">
            <v>Primera Infancia</v>
          </cell>
          <cell r="N265" t="str">
            <v>Fortalecimiento de la calidad del servicio educativo de primera infancia Nacional</v>
          </cell>
          <cell r="O265" t="str">
            <v>Primera Infancia</v>
          </cell>
          <cell r="P265" t="str">
            <v>VEPBM</v>
          </cell>
          <cell r="Q265" t="str">
            <v>VICEMINISTERIO DE EDUCACIÓN PREESCOLAR, BÁSICA Y MEDIA</v>
          </cell>
          <cell r="R265" t="str">
            <v>Modificatorios</v>
          </cell>
          <cell r="S265" t="str">
            <v>4 CON</v>
          </cell>
          <cell r="T265" t="str">
            <v>ET4</v>
          </cell>
        </row>
        <row r="266">
          <cell r="B266" t="str">
            <v>1245-C-2202-0700-32-0-2202045-02</v>
          </cell>
          <cell r="C266" t="str">
            <v>1245-C-2202-0700-32-0-2202045-02ET4</v>
          </cell>
          <cell r="D266" t="str">
            <v>1245</v>
          </cell>
          <cell r="E266" t="str">
            <v>A</v>
          </cell>
          <cell r="F266" t="str">
            <v>PRESTAR SERVICIOS PROFESIONALES PARA APOYAR A LA SUBDIRECCIÓN DE INSPECCIÓN Y VIGILANCIA EN LOS ASUNTOS ECONOMICOS, FINANCIEROS Y CONTABLES EN EL MARCO DE LAS FUNCIONES PREVENTIVAS E INVESTIGATIVAS QUE SE ADELANTEN A LAS INSTITUCIONES DE EDUCACIÓN SUPERIOR.</v>
          </cell>
          <cell r="G266" t="str">
            <v>C-2202-0700-32-0-2202045-02</v>
          </cell>
          <cell r="H266" t="str">
            <v>10</v>
          </cell>
          <cell r="I266" t="str">
            <v>CSF</v>
          </cell>
          <cell r="J266" t="str">
            <v>Ok Distribución Pto</v>
          </cell>
          <cell r="K266">
            <v>54000000</v>
          </cell>
          <cell r="L266" t="str">
            <v>Inversión</v>
          </cell>
          <cell r="M266" t="str">
            <v>Calidad ES</v>
          </cell>
          <cell r="N266" t="str">
            <v>Incremento de la calidad en la prestación del servicio público de educación superior en Colombia. Nacional</v>
          </cell>
          <cell r="O266" t="str">
            <v>Calidad ES</v>
          </cell>
          <cell r="P266" t="str">
            <v>VES</v>
          </cell>
          <cell r="Q266" t="str">
            <v>SUBDIRECCIÓN DE INSPECCIÓN Y VIGILANCIA</v>
          </cell>
          <cell r="R266" t="str">
            <v>Contratación Directa</v>
          </cell>
          <cell r="S266" t="str">
            <v>4 CON</v>
          </cell>
          <cell r="T266" t="str">
            <v>ET4</v>
          </cell>
        </row>
        <row r="267">
          <cell r="B267" t="str">
            <v>1246-C-2201-0700-13-0-2201006-02</v>
          </cell>
          <cell r="C267" t="str">
            <v>1246-C-2201-0700-13-0-2201006-02ET4</v>
          </cell>
          <cell r="D267" t="str">
            <v>1246</v>
          </cell>
          <cell r="E267" t="str">
            <v>A</v>
          </cell>
          <cell r="F267" t="str">
            <v>PRESTAR EL SERVICIO DE MULTICOPIADO Y/O REPRODUCCIÓN DIGITAL (ESCANER) PARA EL DESARROLLO DE LAS ACTIVIDADES OPERACIONALES DE LAS DIFERENTES DEPENDENCIAS DEL MINISTERIO DE EDUCACIÓN NACIONAL</v>
          </cell>
          <cell r="G267" t="str">
            <v>C-2201-0700-13-0-2201006-02</v>
          </cell>
          <cell r="H267" t="str">
            <v>10</v>
          </cell>
          <cell r="I267" t="str">
            <v>CSF</v>
          </cell>
          <cell r="J267" t="str">
            <v>Ok Distribución Pto</v>
          </cell>
          <cell r="K267">
            <v>2000000</v>
          </cell>
          <cell r="L267" t="str">
            <v>Inversión</v>
          </cell>
          <cell r="M267" t="str">
            <v>Calidad EPBM</v>
          </cell>
          <cell r="N267" t="str">
            <v>Mejoramiento de la calidad educativa preescolar, básica y media. Nacional</v>
          </cell>
          <cell r="O267" t="str">
            <v>Calidad</v>
          </cell>
          <cell r="P267" t="str">
            <v>VEPBM</v>
          </cell>
          <cell r="Q267" t="str">
            <v>SUBDIRECCIÓN DE GESTIÓN ADMINISTRATIVA Y OPERACIONES</v>
          </cell>
          <cell r="R267" t="str">
            <v>Mínima Cuantía</v>
          </cell>
          <cell r="S267" t="str">
            <v>4 CON</v>
          </cell>
          <cell r="T267" t="str">
            <v>ET4</v>
          </cell>
        </row>
        <row r="268">
          <cell r="B268" t="str">
            <v>1246-C-2201-0700-12-0-2201015-02</v>
          </cell>
          <cell r="C268" t="str">
            <v>1246-C-2201-0700-12-0-2201015-02ET4</v>
          </cell>
          <cell r="D268" t="str">
            <v>1246</v>
          </cell>
          <cell r="E268" t="str">
            <v>A</v>
          </cell>
          <cell r="F268" t="str">
            <v>PRESTAR EL SERVICIO DE MULTICOPIADO Y/O REPRODUCCIÓN DIGITAL (ESCANER) PARA EL DESARROLLO DE LAS ACTIVIDADES OPERACIONALES DE LAS DIFERENTES DEPENDENCIAS DEL MINISTERIO DE EDUCACIÓN NACIONAL</v>
          </cell>
          <cell r="G268" t="str">
            <v>C-2201-0700-12-0-2201015-02</v>
          </cell>
          <cell r="H268" t="str">
            <v>10</v>
          </cell>
          <cell r="I268" t="str">
            <v>CSF</v>
          </cell>
          <cell r="J268" t="str">
            <v>Ok Distribución Pto</v>
          </cell>
          <cell r="K268">
            <v>1147594</v>
          </cell>
          <cell r="L268" t="str">
            <v>Inversión</v>
          </cell>
          <cell r="M268" t="str">
            <v>Fortalecimiento</v>
          </cell>
          <cell r="N268" t="str">
            <v>Fortalecimiento a la gestión territorial de la educación Inicial, Preescolar, Básica y Media.   Nacional</v>
          </cell>
          <cell r="O268" t="str">
            <v>Fortalecimiento</v>
          </cell>
          <cell r="P268" t="str">
            <v>VEPBM</v>
          </cell>
          <cell r="Q268" t="str">
            <v>SUBDIRECCIÓN DE GESTIÓN ADMINISTRATIVA Y OPERACIONES</v>
          </cell>
          <cell r="R268" t="str">
            <v>Mínima Cuantía</v>
          </cell>
          <cell r="S268" t="str">
            <v>4 CON</v>
          </cell>
          <cell r="T268" t="str">
            <v>ET4</v>
          </cell>
        </row>
        <row r="269">
          <cell r="B269" t="str">
            <v>1246-C-2201-0700-10-0-2201002-02</v>
          </cell>
          <cell r="C269" t="str">
            <v>1246-C-2201-0700-10-0-2201002-02ET4</v>
          </cell>
          <cell r="D269" t="str">
            <v>1246</v>
          </cell>
          <cell r="E269" t="str">
            <v>A</v>
          </cell>
          <cell r="F269" t="str">
            <v>PRESTAR EL SERVICIO DE MULTICOPIADO Y/O REPRODUCCIÓN DIGITAL (ESCANER) PARA EL DESARROLLO DE LAS ACTIVIDADES OPERACIONALES DE LAS DIFERENTES DEPENDENCIAS DEL MINISTERIO DE EDUCACIÓN NACIONAL</v>
          </cell>
          <cell r="G269" t="str">
            <v>C-2201-0700-10-0-2201002-02</v>
          </cell>
          <cell r="H269" t="str">
            <v>10</v>
          </cell>
          <cell r="I269" t="str">
            <v>CSF</v>
          </cell>
          <cell r="J269" t="str">
            <v>Ok Distribución Pto</v>
          </cell>
          <cell r="K269">
            <v>250000</v>
          </cell>
          <cell r="L269" t="str">
            <v>Inversión</v>
          </cell>
          <cell r="M269" t="str">
            <v>Primera Infancia</v>
          </cell>
          <cell r="N269" t="str">
            <v>Fortalecimiento de la calidad del servicio educativo de primera infancia Nacional</v>
          </cell>
          <cell r="O269" t="str">
            <v>Primera Infancia</v>
          </cell>
          <cell r="P269" t="str">
            <v>VEPBM</v>
          </cell>
          <cell r="Q269" t="str">
            <v>SUBDIRECCIÓN DE GESTIÓN ADMINISTRATIVA Y OPERACIONES</v>
          </cell>
          <cell r="R269" t="str">
            <v>Mínima Cuantía</v>
          </cell>
          <cell r="S269" t="str">
            <v>4 CON</v>
          </cell>
          <cell r="T269" t="str">
            <v>ET4</v>
          </cell>
        </row>
        <row r="270">
          <cell r="B270" t="str">
            <v>1246-C-2201-0700-16-0-2201052-02</v>
          </cell>
          <cell r="C270" t="str">
            <v>1246-C-2201-0700-16-0-2201052-02ET4</v>
          </cell>
          <cell r="D270" t="str">
            <v>1246</v>
          </cell>
          <cell r="E270" t="str">
            <v>A</v>
          </cell>
          <cell r="F270" t="str">
            <v>PRESTAR EL SERVICIO DE MULTICOPIADO Y/O REPRODUCCIÓN DIGITAL (ESCANER) PARA EL DESARROLLO DE LAS ACTIVIDADES OPERACIONALES DE LAS DIFERENTES DEPENDENCIAS DEL MINISTERIO DE EDUCACIÓN NACIONAL</v>
          </cell>
          <cell r="G270" t="str">
            <v>C-2201-0700-16-0-2201052-02</v>
          </cell>
          <cell r="H270" t="str">
            <v>16</v>
          </cell>
          <cell r="I270" t="str">
            <v>SSF</v>
          </cell>
          <cell r="J270" t="str">
            <v>Ok Distribución Pto</v>
          </cell>
          <cell r="K270">
            <v>2000000</v>
          </cell>
          <cell r="L270" t="str">
            <v>Inversión</v>
          </cell>
          <cell r="M270" t="str">
            <v>Cobertura</v>
          </cell>
          <cell r="N270" t="str">
            <v>Construcción, mejoramiento y dotación de espacios de aprendizaje para prestación del servicio educativo e implementación de estrategias de calidad y cobertura Nacional</v>
          </cell>
          <cell r="O270" t="str">
            <v>Infraestructura</v>
          </cell>
          <cell r="P270" t="str">
            <v>VEPBM</v>
          </cell>
          <cell r="Q270" t="str">
            <v>SUBDIRECCIÓN DE GESTIÓN ADMINISTRATIVA Y OPERACIONES</v>
          </cell>
          <cell r="R270" t="str">
            <v>Mínima Cuantía</v>
          </cell>
          <cell r="S270" t="str">
            <v>4 CON</v>
          </cell>
          <cell r="T270" t="str">
            <v>ET4</v>
          </cell>
        </row>
        <row r="271">
          <cell r="B271" t="str">
            <v>1246-C-2201-0700-9-0-2201002-02</v>
          </cell>
          <cell r="C271" t="str">
            <v>1246-C-2201-0700-9-0-2201002-02ET4</v>
          </cell>
          <cell r="D271" t="str">
            <v>1246</v>
          </cell>
          <cell r="E271" t="str">
            <v>A</v>
          </cell>
          <cell r="F271" t="str">
            <v>PRESTAR EL SERVICIO DE MULTICOPIADO Y/O REPRODUCCIÓN DIGITAL (ESCANER) PARA EL DESARROLLO DE LAS ACTIVIDADES OPERACIONALES DE LAS DIFERENTES DEPENDENCIAS DEL MINISTERIO DE EDUCACIÓN NACIONAL</v>
          </cell>
          <cell r="G271" t="str">
            <v>C-2201-0700-9-0-2201002-02</v>
          </cell>
          <cell r="H271" t="str">
            <v>10</v>
          </cell>
          <cell r="I271" t="str">
            <v>CSF</v>
          </cell>
          <cell r="J271" t="str">
            <v>Ok Distribución Pto</v>
          </cell>
          <cell r="K271">
            <v>500000</v>
          </cell>
          <cell r="L271" t="str">
            <v>Inversión</v>
          </cell>
          <cell r="M271" t="str">
            <v>Cobertura</v>
          </cell>
          <cell r="N271" t="str">
            <v>Implementación del Programa de Alimentación Escolar en Colombia, Nacional</v>
          </cell>
          <cell r="O271" t="str">
            <v>PAE</v>
          </cell>
          <cell r="P271" t="str">
            <v>VEPBM</v>
          </cell>
          <cell r="Q271" t="str">
            <v>SUBDIRECCIÓN DE GESTIÓN ADMINISTRATIVA Y OPERACIONES</v>
          </cell>
          <cell r="R271" t="str">
            <v>Mínima Cuantía</v>
          </cell>
          <cell r="S271" t="str">
            <v>4 CON</v>
          </cell>
          <cell r="T271" t="str">
            <v>ET4</v>
          </cell>
        </row>
        <row r="272">
          <cell r="B272" t="str">
            <v>1246-C-2202-0700-32-0-2202014-02</v>
          </cell>
          <cell r="C272" t="str">
            <v>1246-C-2202-0700-32-0-2202014-02ET4</v>
          </cell>
          <cell r="D272" t="str">
            <v>1246</v>
          </cell>
          <cell r="E272" t="str">
            <v>A</v>
          </cell>
          <cell r="F272" t="str">
            <v>PRESTAR EL SERVICIO DE MULTICOPIADO Y/O REPRODUCCIÓN DIGITAL (ESCANER) PARA EL DESARROLLO DE LAS ACTIVIDADES OPERACIONALES DE LAS DIFERENTES DEPENDENCIAS DEL MINISTERIO DE EDUCACIÓN NACIONAL</v>
          </cell>
          <cell r="G272" t="str">
            <v>C-2202-0700-32-0-2202014-02</v>
          </cell>
          <cell r="H272" t="str">
            <v>10</v>
          </cell>
          <cell r="I272" t="str">
            <v>CSF</v>
          </cell>
          <cell r="J272" t="str">
            <v>Ok Distribución Pto</v>
          </cell>
          <cell r="K272">
            <v>205750</v>
          </cell>
          <cell r="L272" t="str">
            <v>Inversión</v>
          </cell>
          <cell r="M272" t="str">
            <v>Calidad ES</v>
          </cell>
          <cell r="N272" t="str">
            <v>Incremento de la calidad en la prestación del servicio público de educación superior en Colombia. Nacional</v>
          </cell>
          <cell r="O272" t="str">
            <v>Calidad ES</v>
          </cell>
          <cell r="P272" t="str">
            <v>VES</v>
          </cell>
          <cell r="Q272" t="str">
            <v>SUBDIRECCIÓN DE GESTIÓN ADMINISTRATIVA Y OPERACIONES</v>
          </cell>
          <cell r="R272" t="str">
            <v>Mínima Cuantía</v>
          </cell>
          <cell r="S272" t="str">
            <v>4 CON</v>
          </cell>
          <cell r="T272" t="str">
            <v>ET4</v>
          </cell>
        </row>
        <row r="273">
          <cell r="B273" t="str">
            <v>1246-C-2202-0700-32-0-2202045-02</v>
          </cell>
          <cell r="C273" t="str">
            <v>1246-C-2202-0700-32-0-2202045-02ET4</v>
          </cell>
          <cell r="D273" t="str">
            <v>1246</v>
          </cell>
          <cell r="E273" t="str">
            <v>A</v>
          </cell>
          <cell r="F273" t="str">
            <v>PRESTAR EL SERVICIO DE MULTICOPIADO Y/O REPRODUCCIÓN DIGITAL (ESCANER) PARA EL DESARROLLO DE LAS ACTIVIDADES OPERACIONALES DE LAS DIFERENTES DEPENDENCIAS DEL MINISTERIO DE EDUCACIÓN NACIONAL</v>
          </cell>
          <cell r="G273" t="str">
            <v>C-2202-0700-32-0-2202045-02</v>
          </cell>
          <cell r="H273" t="str">
            <v>10</v>
          </cell>
          <cell r="I273" t="str">
            <v>CSF</v>
          </cell>
          <cell r="J273" t="str">
            <v>Ok Distribución Pto</v>
          </cell>
          <cell r="K273">
            <v>3338400</v>
          </cell>
          <cell r="L273" t="str">
            <v>Inversión</v>
          </cell>
          <cell r="M273" t="str">
            <v>Calidad ES</v>
          </cell>
          <cell r="N273" t="str">
            <v>Incremento de la calidad en la prestación del servicio público de educación superior en Colombia. Nacional</v>
          </cell>
          <cell r="O273" t="str">
            <v>Calidad ES</v>
          </cell>
          <cell r="P273" t="str">
            <v>VES</v>
          </cell>
          <cell r="Q273" t="str">
            <v>SUBDIRECCIÓN DE GESTIÓN ADMINISTRATIVA Y OPERACIONES</v>
          </cell>
          <cell r="R273" t="str">
            <v>Mínima Cuantía</v>
          </cell>
          <cell r="S273" t="str">
            <v>4 CON</v>
          </cell>
          <cell r="T273" t="str">
            <v>ET4</v>
          </cell>
        </row>
        <row r="274">
          <cell r="B274" t="str">
            <v>1246-A-03-03-04-020</v>
          </cell>
          <cell r="C274" t="str">
            <v>1246-A-03-03-04-020ET4</v>
          </cell>
          <cell r="D274" t="str">
            <v>1246</v>
          </cell>
          <cell r="E274" t="str">
            <v>A</v>
          </cell>
          <cell r="F274" t="str">
            <v>PRESTAR EL SERVICIO DE MULTICOPIADO Y/O REPRODUCCIÓN DIGITAL (ESCANER) PARA EL DESARROLLO DE LAS ACTIVIDADES OPERACIONALES DE LAS DIFERENTES DEPENDENCIAS DEL MINISTERIO DE EDUCACIÓN NACIONAL</v>
          </cell>
          <cell r="G274" t="str">
            <v>A-03-03-04-020</v>
          </cell>
          <cell r="H274" t="str">
            <v>16</v>
          </cell>
          <cell r="I274" t="str">
            <v>SSF</v>
          </cell>
          <cell r="J274" t="str">
            <v>Ok Distribución Pto</v>
          </cell>
          <cell r="K274">
            <v>1500000</v>
          </cell>
          <cell r="L274" t="str">
            <v>Funcionamiento</v>
          </cell>
          <cell r="M274" t="str">
            <v>Calidad ES</v>
          </cell>
          <cell r="N274" t="str">
            <v>Conaces</v>
          </cell>
          <cell r="O274" t="str">
            <v>Aseguramiento ES</v>
          </cell>
          <cell r="P274" t="str">
            <v>VES</v>
          </cell>
          <cell r="Q274" t="str">
            <v>SUBDIRECCIÓN DE GESTIÓN ADMINISTRATIVA Y OPERACIONES</v>
          </cell>
          <cell r="R274" t="str">
            <v>Mínima Cuantía</v>
          </cell>
          <cell r="S274" t="str">
            <v>4 CON</v>
          </cell>
          <cell r="T274" t="str">
            <v>ET4</v>
          </cell>
        </row>
        <row r="275">
          <cell r="B275" t="str">
            <v>1246-A-03-03-04-021</v>
          </cell>
          <cell r="C275" t="str">
            <v>1246-A-03-03-04-021ET4</v>
          </cell>
          <cell r="D275" t="str">
            <v>1246</v>
          </cell>
          <cell r="E275" t="str">
            <v>A</v>
          </cell>
          <cell r="F275" t="str">
            <v>PRESTAR EL SERVICIO DE MULTICOPIADO Y/O REPRODUCCIÓN DIGITAL (ESCANER) PARA EL DESARROLLO DE LAS ACTIVIDADES OPERACIONALES DE LAS DIFERENTES DEPENDENCIAS DEL MINISTERIO DE EDUCACIÓN NACIONAL</v>
          </cell>
          <cell r="G275" t="str">
            <v>A-03-03-04-021</v>
          </cell>
          <cell r="H275" t="str">
            <v>16</v>
          </cell>
          <cell r="I275" t="str">
            <v>SSF</v>
          </cell>
          <cell r="J275" t="str">
            <v>Ok Distribución Pto</v>
          </cell>
          <cell r="K275">
            <v>1000000</v>
          </cell>
          <cell r="L275" t="str">
            <v>Funcionamiento</v>
          </cell>
          <cell r="M275" t="str">
            <v>Calidad ES</v>
          </cell>
          <cell r="N275" t="str">
            <v>CNA</v>
          </cell>
          <cell r="O275" t="str">
            <v>Aseguramiento ES</v>
          </cell>
          <cell r="P275" t="str">
            <v>VES</v>
          </cell>
          <cell r="Q275" t="str">
            <v>SUBDIRECCIÓN DE GESTIÓN ADMINISTRATIVA Y OPERACIONES</v>
          </cell>
          <cell r="R275" t="str">
            <v>Mínima Cuantía</v>
          </cell>
          <cell r="S275" t="str">
            <v>4 CON</v>
          </cell>
          <cell r="T275" t="str">
            <v>ET4</v>
          </cell>
        </row>
        <row r="276">
          <cell r="B276" t="str">
            <v>1246-C-2202-0700-45-0-2202038-02</v>
          </cell>
          <cell r="C276" t="str">
            <v>1246-C-2202-0700-45-0-2202038-02ET4</v>
          </cell>
          <cell r="D276" t="str">
            <v>1246</v>
          </cell>
          <cell r="E276" t="str">
            <v>A</v>
          </cell>
          <cell r="F276" t="str">
            <v>PRESTAR EL SERVICIO DE MULTICOPIADO Y/O REPRODUCCIÓN DIGITAL (ESCANER) PARA EL DESARROLLO DE LAS ACTIVIDADES OPERACIONALES DE LAS DIFERENTES DEPENDENCIAS DEL MINISTERIO DE EDUCACIÓN NACIONAL</v>
          </cell>
          <cell r="G276" t="str">
            <v>C-2202-0700-45-0-2202038-02</v>
          </cell>
          <cell r="H276" t="str">
            <v>11</v>
          </cell>
          <cell r="I276" t="str">
            <v>CSF</v>
          </cell>
          <cell r="J276" t="str">
            <v>Ok Distribución Pto</v>
          </cell>
          <cell r="K276">
            <v>900000</v>
          </cell>
          <cell r="L276" t="str">
            <v>Inversión</v>
          </cell>
          <cell r="M276" t="str">
            <v>Fomento</v>
          </cell>
          <cell r="N276" t="str">
            <v>Ampliación de mecanismos de fomento de la Educación Superior Nacional</v>
          </cell>
          <cell r="O276" t="str">
            <v>Fomento ES</v>
          </cell>
          <cell r="P276" t="str">
            <v>VES</v>
          </cell>
          <cell r="Q276" t="str">
            <v>SUBDIRECCIÓN DE GESTIÓN ADMINISTRATIVA Y OPERACIONES</v>
          </cell>
          <cell r="R276" t="str">
            <v>Mínima Cuantía</v>
          </cell>
          <cell r="S276" t="str">
            <v>4 CON</v>
          </cell>
          <cell r="T276" t="str">
            <v>ET4</v>
          </cell>
        </row>
        <row r="277">
          <cell r="B277" t="str">
            <v>1246-C-2299-0700-8-0-2299058-02</v>
          </cell>
          <cell r="C277" t="str">
            <v>1246-C-2299-0700-8-0-2299058-02ET4</v>
          </cell>
          <cell r="D277" t="str">
            <v>1246</v>
          </cell>
          <cell r="E277" t="str">
            <v>A</v>
          </cell>
          <cell r="F277" t="str">
            <v>PRESTAR EL SERVICIO DE MULTICOPIADO Y/O REPRODUCCIÓN DIGITAL (ESCANER) PARA EL DESARROLLO DE LAS ACTIVIDADES OPERACIONALES DE LAS DIFERENTES DEPENDENCIAS DEL MINISTERIO DE EDUCACIÓN NACIONAL</v>
          </cell>
          <cell r="G277" t="str">
            <v>C-2299-0700-8-0-2299058-02</v>
          </cell>
          <cell r="H277" t="str">
            <v>10</v>
          </cell>
          <cell r="I277" t="str">
            <v>CSF</v>
          </cell>
          <cell r="J277" t="str">
            <v>Ok Distribución Pto</v>
          </cell>
          <cell r="K277">
            <v>2500000</v>
          </cell>
          <cell r="L277" t="str">
            <v>Inversión</v>
          </cell>
          <cell r="M277" t="str">
            <v>Comunicaciones y Cooperación</v>
          </cell>
          <cell r="N277" t="str">
            <v>Fortalecimiento del acceso a información estratégica e institucional del sector educativo  Nacional</v>
          </cell>
          <cell r="O277" t="str">
            <v>Transversales</v>
          </cell>
          <cell r="P277" t="str">
            <v>SGENERAL</v>
          </cell>
          <cell r="Q277" t="str">
            <v>SUBDIRECCIÓN DE GESTIÓN ADMINISTRATIVA Y OPERACIONES</v>
          </cell>
          <cell r="R277" t="str">
            <v>Mínima Cuantía</v>
          </cell>
          <cell r="S277" t="str">
            <v>4 CON</v>
          </cell>
          <cell r="T277" t="str">
            <v>ET4</v>
          </cell>
        </row>
        <row r="278">
          <cell r="B278" t="str">
            <v>1246-C-2201-0700-15-0-2201006-02</v>
          </cell>
          <cell r="C278" t="str">
            <v>1246-C-2201-0700-15-0-2201006-02ET4</v>
          </cell>
          <cell r="D278" t="str">
            <v>1246</v>
          </cell>
          <cell r="E278" t="str">
            <v>A</v>
          </cell>
          <cell r="F278" t="str">
            <v>PRESTAR EL SERVICIO DE MULTICOPIADO Y/O REPRODUCCIÓN DIGITAL (ESCANER) PARA EL DESARROLLO DE LAS ACTIVIDADES OPERACIONALES DE LAS DIFERENTES DEPENDENCIAS DEL MINISTERIO DE EDUCACIÓN NACIONAL</v>
          </cell>
          <cell r="G278" t="str">
            <v>C-2201-0700-15-0-2201006-02</v>
          </cell>
          <cell r="H278" t="str">
            <v>10</v>
          </cell>
          <cell r="I278" t="str">
            <v>CSF</v>
          </cell>
          <cell r="J278" t="str">
            <v>Ok Distribución Pto</v>
          </cell>
          <cell r="K278">
            <v>2121800</v>
          </cell>
          <cell r="L278" t="str">
            <v>Inversión</v>
          </cell>
          <cell r="M278" t="str">
            <v>Cobertura</v>
          </cell>
          <cell r="N278" t="str">
            <v>Implementación de estrategias de  acceso y permanencia educativa en condiciones de equidad, para la población vulnerable a nivel nacional</v>
          </cell>
          <cell r="O278" t="str">
            <v>Permanencia</v>
          </cell>
          <cell r="P278" t="str">
            <v>VEPBM</v>
          </cell>
          <cell r="Q278" t="str">
            <v>SUBDIRECCIÓN DE GESTIÓN ADMINISTRATIVA Y OPERACIONES</v>
          </cell>
          <cell r="R278" t="str">
            <v>Mínima Cuantía</v>
          </cell>
          <cell r="S278" t="str">
            <v>4 CON</v>
          </cell>
          <cell r="T278" t="str">
            <v>ET4</v>
          </cell>
        </row>
        <row r="279">
          <cell r="B279" t="str">
            <v>1246-A-02-02-02-008</v>
          </cell>
          <cell r="C279" t="str">
            <v>1246-A-02-02-02-008ET4</v>
          </cell>
          <cell r="D279" t="str">
            <v>1246</v>
          </cell>
          <cell r="E279" t="str">
            <v>A</v>
          </cell>
          <cell r="F279" t="str">
            <v>PRESTAR EL SERVICIO DE MULTICOPIADO Y/O REPRODUCCIÓN DIGITAL (ESCANER) PARA EL DESARROLLO DE LAS ACTIVIDADES OPERACIONALES DE LAS DIFERENTES DEPENDENCIAS DEL MINISTERIO DE EDUCACIÓN NACIONAL</v>
          </cell>
          <cell r="G279" t="str">
            <v>A-02-02-02-008</v>
          </cell>
          <cell r="H279" t="str">
            <v>16</v>
          </cell>
          <cell r="I279" t="str">
            <v>SSF</v>
          </cell>
          <cell r="J279" t="str">
            <v>Ok Distribución Pto</v>
          </cell>
          <cell r="K279">
            <v>10000000</v>
          </cell>
          <cell r="L279" t="str">
            <v>Funcionamiento</v>
          </cell>
          <cell r="M279" t="str">
            <v>Talento Humano</v>
          </cell>
          <cell r="N279" t="str">
            <v>Gestión</v>
          </cell>
          <cell r="O279" t="str">
            <v>Gestión</v>
          </cell>
          <cell r="P279" t="str">
            <v>SGENERAL</v>
          </cell>
          <cell r="Q279" t="str">
            <v>SUBDIRECCIÓN DE GESTIÓN ADMINISTRATIVA Y OPERACIONES</v>
          </cell>
          <cell r="R279" t="str">
            <v>Mínima Cuantía</v>
          </cell>
          <cell r="S279" t="str">
            <v>4 CON</v>
          </cell>
          <cell r="T279" t="str">
            <v>ET4</v>
          </cell>
        </row>
        <row r="280">
          <cell r="B280" t="str">
            <v>1247-I-3-1-2-2</v>
          </cell>
          <cell r="C280" t="str">
            <v>1247-I-3-1-2-2ET4</v>
          </cell>
          <cell r="D280" t="str">
            <v>1247</v>
          </cell>
          <cell r="E280" t="str">
            <v>A</v>
          </cell>
          <cell r="F280" t="str">
            <v>PRESTAR SERVICIOS PROFESIONALES PARA ASESORAR EN LA COORDINACIÓN DE LAS ACTIVIDADES DEL GRUPO DE REGALÍAS DE LA OFICINA ASESORA DE PLANEACION Y FINANZAS, EN CUMPLIMIENTO DE LA GESTIÓN DEL MINISTERIO DE EDUCACIÓN NACIONAL COMO LÍDER SECTORIAL Y COMO DELEGADO ANTE LOS ÓRGANOS COLEGIADOS DE ADMINISTRACIÓN Y DECISIÓN (OCAD)</v>
          </cell>
          <cell r="G280" t="str">
            <v>I-3-1-2-2</v>
          </cell>
          <cell r="H280" t="str">
            <v>132201</v>
          </cell>
          <cell r="I280" t="str">
            <v>CSF</v>
          </cell>
          <cell r="J280" t="str">
            <v>Ok Distribución Pto</v>
          </cell>
          <cell r="K280">
            <v>66836700</v>
          </cell>
          <cell r="L280" t="str">
            <v>Regalías</v>
          </cell>
          <cell r="M280" t="str">
            <v>Regalías</v>
          </cell>
          <cell r="N280" t="str">
            <v>Regalías</v>
          </cell>
          <cell r="O280" t="str">
            <v>Regalías</v>
          </cell>
          <cell r="P280" t="str">
            <v>SGENERAL</v>
          </cell>
          <cell r="Q280" t="str">
            <v>OFICINA ASESORA DE PLANEACIÓN Y FINANZAS</v>
          </cell>
          <cell r="R280" t="str">
            <v>Contratación Directa</v>
          </cell>
          <cell r="S280" t="str">
            <v>4 CON</v>
          </cell>
          <cell r="T280" t="str">
            <v>ET4</v>
          </cell>
        </row>
        <row r="281">
          <cell r="B281" t="str">
            <v>1249-A-03-03-04-020</v>
          </cell>
          <cell r="C281" t="str">
            <v>1249-A-03-03-04-020ET4</v>
          </cell>
          <cell r="D281" t="str">
            <v>1249</v>
          </cell>
          <cell r="E281" t="str">
            <v>A</v>
          </cell>
          <cell r="F281" t="str">
            <v>PRESTACIÓN DEL SERVICIO DE TRANSPORTE AÉREO NACIONAL E INTERNACIONAL EN RUTAS PROPIAS O DE OTROS OPERADORES PARA EL DESPLAZAMIENTO DE LOS COLABORADORES DEL MEN EN CUMPLIMIENTO DE SUS FUNCIONES. (ADICIÓN)</v>
          </cell>
          <cell r="G281" t="str">
            <v>A-03-03-04-020</v>
          </cell>
          <cell r="H281" t="str">
            <v>16</v>
          </cell>
          <cell r="I281" t="str">
            <v>SSF</v>
          </cell>
          <cell r="J281" t="str">
            <v>Ok Distribución Pto</v>
          </cell>
          <cell r="K281">
            <v>10000000</v>
          </cell>
          <cell r="L281" t="str">
            <v>Funcionamiento</v>
          </cell>
          <cell r="M281" t="str">
            <v>Calidad ES</v>
          </cell>
          <cell r="N281" t="str">
            <v>Conaces</v>
          </cell>
          <cell r="O281" t="str">
            <v>Aseguramiento ES</v>
          </cell>
          <cell r="P281" t="str">
            <v>VES</v>
          </cell>
          <cell r="Q281" t="str">
            <v>SUBDIRECCIÓN DE GESTIÓN ADMINISTRATIVA Y OPERACIONES</v>
          </cell>
          <cell r="R281" t="str">
            <v>Modificatorios</v>
          </cell>
          <cell r="S281" t="str">
            <v>4 CON</v>
          </cell>
          <cell r="T281" t="str">
            <v>ET4</v>
          </cell>
        </row>
        <row r="282">
          <cell r="B282" t="str">
            <v>1249-A-03-03-04-021</v>
          </cell>
          <cell r="C282" t="str">
            <v>1249-A-03-03-04-021ET4</v>
          </cell>
          <cell r="D282" t="str">
            <v>1249</v>
          </cell>
          <cell r="E282" t="str">
            <v>A</v>
          </cell>
          <cell r="F282" t="str">
            <v>PRESTACIÓN DEL SERVICIO DE TRANSPORTE AÉREO NACIONAL E INTERNACIONAL EN RUTAS PROPIAS O DE OTROS OPERADORES PARA EL DESPLAZAMIENTO DE LOS COLABORADORES DEL MEN EN CUMPLIMIENTO DE SUS FUNCIONES. (ADICIÓN)</v>
          </cell>
          <cell r="G282" t="str">
            <v>A-03-03-04-021</v>
          </cell>
          <cell r="H282" t="str">
            <v>16</v>
          </cell>
          <cell r="I282" t="str">
            <v>SSF</v>
          </cell>
          <cell r="J282" t="str">
            <v>Ok Distribución Pto</v>
          </cell>
          <cell r="K282">
            <v>24000000</v>
          </cell>
          <cell r="L282" t="str">
            <v>Funcionamiento</v>
          </cell>
          <cell r="M282" t="str">
            <v>Calidad ES</v>
          </cell>
          <cell r="N282" t="str">
            <v>CNA</v>
          </cell>
          <cell r="O282" t="str">
            <v>Aseguramiento ES</v>
          </cell>
          <cell r="P282" t="str">
            <v>VES</v>
          </cell>
          <cell r="Q282" t="str">
            <v>SUBDIRECCIÓN DE GESTIÓN ADMINISTRATIVA Y OPERACIONES</v>
          </cell>
          <cell r="R282" t="str">
            <v>Modificatorios</v>
          </cell>
          <cell r="S282" t="str">
            <v>4 CON</v>
          </cell>
          <cell r="T282" t="str">
            <v>ET4</v>
          </cell>
        </row>
        <row r="283">
          <cell r="B283" t="str">
            <v>1249-C-2201-0700-9-0-2201002-02</v>
          </cell>
          <cell r="C283" t="str">
            <v>1249-C-2201-0700-9-0-2201002-02ET4</v>
          </cell>
          <cell r="D283" t="str">
            <v>1249</v>
          </cell>
          <cell r="E283" t="str">
            <v>A</v>
          </cell>
          <cell r="F283" t="str">
            <v>PRESTACIÓN DEL SERVICIO DE TRANSPORTE AÉREO NACIONAL E INTERNACIONAL EN RUTAS PROPIAS O DE OTROS OPERADORES PARA EL DESPLAZAMIENTO DE LOS COLABORADORES DEL MEN EN CUMPLIMIENTO DE SUS FUNCIONES. (ADICIÓN)</v>
          </cell>
          <cell r="G283" t="str">
            <v>C-2201-0700-9-0-2201002-02</v>
          </cell>
          <cell r="H283" t="str">
            <v>10</v>
          </cell>
          <cell r="I283" t="str">
            <v>CSF</v>
          </cell>
          <cell r="J283" t="str">
            <v>Ok Distribución Pto</v>
          </cell>
          <cell r="K283">
            <v>19000000</v>
          </cell>
          <cell r="L283" t="str">
            <v>Inversión</v>
          </cell>
          <cell r="M283" t="str">
            <v>Cobertura</v>
          </cell>
          <cell r="N283" t="str">
            <v>Implementación del Programa de Alimentación Escolar en Colombia, Nacional</v>
          </cell>
          <cell r="O283" t="str">
            <v>PAE</v>
          </cell>
          <cell r="P283" t="str">
            <v>VEPBM</v>
          </cell>
          <cell r="Q283" t="str">
            <v>SUBDIRECCIÓN DE GESTIÓN ADMINISTRATIVA Y OPERACIONES</v>
          </cell>
          <cell r="R283" t="str">
            <v>Modificatorios</v>
          </cell>
          <cell r="S283" t="str">
            <v>4 CON</v>
          </cell>
          <cell r="T283" t="str">
            <v>ET4</v>
          </cell>
        </row>
        <row r="284">
          <cell r="B284" t="str">
            <v>1249-C-2201-0700-16-0-2201052-02</v>
          </cell>
          <cell r="C284" t="str">
            <v>1249-C-2201-0700-16-0-2201052-02ET4</v>
          </cell>
          <cell r="D284" t="str">
            <v>1249</v>
          </cell>
          <cell r="E284" t="str">
            <v>A</v>
          </cell>
          <cell r="F284" t="str">
            <v>PRESTACIÓN DEL SERVICIO DE TRANSPORTE AÉREO NACIONAL E INTERNACIONAL EN RUTAS PROPIAS O DE OTROS OPERADORES PARA EL DESPLAZAMIENTO DE LOS COLABORADORES DEL MEN EN CUMPLIMIENTO DE SUS FUNCIONES. (ADICIÓN)</v>
          </cell>
          <cell r="G284" t="str">
            <v>C-2201-0700-16-0-2201052-02</v>
          </cell>
          <cell r="H284" t="str">
            <v>16</v>
          </cell>
          <cell r="I284" t="str">
            <v>SSF</v>
          </cell>
          <cell r="J284" t="str">
            <v>Ok Distribución Pto</v>
          </cell>
          <cell r="K284">
            <v>5000000</v>
          </cell>
          <cell r="L284" t="str">
            <v>Inversión</v>
          </cell>
          <cell r="M284" t="str">
            <v>Cobertura</v>
          </cell>
          <cell r="N284" t="str">
            <v>Construcción, mejoramiento y dotación de espacios de aprendizaje para prestación del servicio educativo e implementación de estrategias de calidad y cobertura Nacional</v>
          </cell>
          <cell r="O284" t="str">
            <v>Infraestructura</v>
          </cell>
          <cell r="P284" t="str">
            <v>VEPBM</v>
          </cell>
          <cell r="Q284" t="str">
            <v>SUBDIRECCIÓN DE GESTIÓN ADMINISTRATIVA Y OPERACIONES</v>
          </cell>
          <cell r="R284" t="str">
            <v>Modificatorios</v>
          </cell>
          <cell r="S284" t="str">
            <v>4 CON</v>
          </cell>
          <cell r="T284" t="str">
            <v>ET4</v>
          </cell>
        </row>
        <row r="285">
          <cell r="B285" t="str">
            <v>1249-C-2201-0700-13-0-2201006-02</v>
          </cell>
          <cell r="C285" t="str">
            <v>1249-C-2201-0700-13-0-2201006-02ET4</v>
          </cell>
          <cell r="D285" t="str">
            <v>1249</v>
          </cell>
          <cell r="E285" t="str">
            <v>A</v>
          </cell>
          <cell r="F285" t="str">
            <v>PRESTACIÓN DEL SERVICIO DE TRANSPORTE AÉREO NACIONAL E INTERNACIONAL EN RUTAS PROPIAS O DE OTROS OPERADORES PARA EL DESPLAZAMIENTO DE LOS COLABORADORES DEL MEN EN CUMPLIMIENTO DE SUS FUNCIONES. (ADICIÓN)</v>
          </cell>
          <cell r="G285" t="str">
            <v>C-2201-0700-13-0-2201006-02</v>
          </cell>
          <cell r="H285" t="str">
            <v>10</v>
          </cell>
          <cell r="I285" t="str">
            <v>CSF</v>
          </cell>
          <cell r="J285" t="str">
            <v>Ok Distribución Pto</v>
          </cell>
          <cell r="K285">
            <v>88500000</v>
          </cell>
          <cell r="L285" t="str">
            <v>Inversión</v>
          </cell>
          <cell r="M285" t="str">
            <v>Calidad EPBM</v>
          </cell>
          <cell r="N285" t="str">
            <v>Mejoramiento de la calidad educativa preescolar, básica y media. Nacional</v>
          </cell>
          <cell r="O285" t="str">
            <v>Calidad</v>
          </cell>
          <cell r="P285" t="str">
            <v>VEPBM</v>
          </cell>
          <cell r="Q285" t="str">
            <v>SUBDIRECCIÓN DE GESTIÓN ADMINISTRATIVA Y OPERACIONES</v>
          </cell>
          <cell r="R285" t="str">
            <v>Modificatorios</v>
          </cell>
          <cell r="S285" t="str">
            <v>4 CON</v>
          </cell>
          <cell r="T285" t="str">
            <v>ET4</v>
          </cell>
        </row>
        <row r="286">
          <cell r="B286" t="str">
            <v>1249-C-2201-0700-10-0-2201002-02</v>
          </cell>
          <cell r="C286" t="str">
            <v>1249-C-2201-0700-10-0-2201002-02ET4</v>
          </cell>
          <cell r="D286" t="str">
            <v>1249</v>
          </cell>
          <cell r="E286" t="str">
            <v>A</v>
          </cell>
          <cell r="F286" t="str">
            <v>PRESTACIÓN DEL SERVICIO DE TRANSPORTE AÉREO NACIONAL E INTERNACIONAL EN RUTAS PROPIAS O DE OTROS OPERADORES PARA EL DESPLAZAMIENTO DE LOS COLABORADORES DEL MEN EN CUMPLIMIENTO DE SUS FUNCIONES. (ADICIÓN)</v>
          </cell>
          <cell r="G286" t="str">
            <v>C-2201-0700-10-0-2201002-02</v>
          </cell>
          <cell r="H286" t="str">
            <v>10</v>
          </cell>
          <cell r="I286" t="str">
            <v>CSF</v>
          </cell>
          <cell r="J286" t="str">
            <v>Ok Distribución Pto</v>
          </cell>
          <cell r="K286">
            <v>13000000</v>
          </cell>
          <cell r="L286" t="str">
            <v>Inversión</v>
          </cell>
          <cell r="M286" t="str">
            <v>Primera Infancia</v>
          </cell>
          <cell r="N286" t="str">
            <v>Fortalecimiento de la calidad del servicio educativo de primera infancia Nacional</v>
          </cell>
          <cell r="O286" t="str">
            <v>Primera Infancia</v>
          </cell>
          <cell r="P286" t="str">
            <v>VEPBM</v>
          </cell>
          <cell r="Q286" t="str">
            <v>SUBDIRECCIÓN DE GESTIÓN ADMINISTRATIVA Y OPERACIONES</v>
          </cell>
          <cell r="R286" t="str">
            <v>Modificatorios</v>
          </cell>
          <cell r="S286" t="str">
            <v>4 CON</v>
          </cell>
          <cell r="T286" t="str">
            <v>ET4</v>
          </cell>
        </row>
        <row r="287">
          <cell r="B287" t="str">
            <v>1249-A-02-02-02-006</v>
          </cell>
          <cell r="C287" t="str">
            <v>1249-A-02-02-02-006ET4</v>
          </cell>
          <cell r="D287" t="str">
            <v>1249</v>
          </cell>
          <cell r="E287" t="str">
            <v>A</v>
          </cell>
          <cell r="F287" t="str">
            <v>PRESTACIÓN DEL SERVICIO DE TRANSPORTE AÉREO NACIONAL E INTERNACIONAL EN RUTAS PROPIAS O DE OTROS OPERADORES PARA EL DESPLAZAMIENTO DE LOS COLABORADORES DEL MEN EN CUMPLIMIENTO DE SUS FUNCIONES. (ADICIÓN)</v>
          </cell>
          <cell r="G287" t="str">
            <v>A-02-02-02-006</v>
          </cell>
          <cell r="H287" t="str">
            <v>16</v>
          </cell>
          <cell r="I287" t="str">
            <v>SSF</v>
          </cell>
          <cell r="J287" t="str">
            <v>Ok Distribución Pto</v>
          </cell>
          <cell r="K287">
            <v>10000000</v>
          </cell>
          <cell r="L287" t="str">
            <v>Funcionamiento</v>
          </cell>
          <cell r="M287" t="str">
            <v>Administrativa</v>
          </cell>
          <cell r="N287" t="str">
            <v>Gestión</v>
          </cell>
          <cell r="O287" t="str">
            <v>Gestión</v>
          </cell>
          <cell r="P287" t="str">
            <v>SGENERAL</v>
          </cell>
          <cell r="Q287" t="str">
            <v>SUBDIRECCIÓN DE GESTIÓN ADMINISTRATIVA Y OPERACIONES</v>
          </cell>
          <cell r="R287" t="str">
            <v>Modificatorios</v>
          </cell>
          <cell r="S287" t="str">
            <v>4 CON</v>
          </cell>
          <cell r="T287" t="str">
            <v>ET4</v>
          </cell>
        </row>
        <row r="288">
          <cell r="B288" t="str">
            <v>1249-C-2202-0700-45-0-2202038-02</v>
          </cell>
          <cell r="C288" t="str">
            <v>1249-C-2202-0700-45-0-2202038-02ET4</v>
          </cell>
          <cell r="D288" t="str">
            <v>1249</v>
          </cell>
          <cell r="E288" t="str">
            <v>A</v>
          </cell>
          <cell r="F288" t="str">
            <v>PRESTACIÓN DEL SERVICIO DE TRANSPORTE AÉREO NACIONAL E INTERNACIONAL EN RUTAS PROPIAS O DE OTROS OPERADORES PARA EL DESPLAZAMIENTO DE LOS COLABORADORES DEL MEN EN CUMPLIMIENTO DE SUS FUNCIONES. (ADICIÓN)</v>
          </cell>
          <cell r="G288" t="str">
            <v>C-2202-0700-45-0-2202038-02</v>
          </cell>
          <cell r="H288" t="str">
            <v>11</v>
          </cell>
          <cell r="I288" t="str">
            <v>CSF</v>
          </cell>
          <cell r="J288" t="str">
            <v>Ok Distribución Pto</v>
          </cell>
          <cell r="K288">
            <v>30000000</v>
          </cell>
          <cell r="L288" t="str">
            <v>Inversión</v>
          </cell>
          <cell r="M288" t="str">
            <v>Fomento</v>
          </cell>
          <cell r="N288" t="str">
            <v>Ampliación de mecanismos de fomento de la Educación Superior Nacional</v>
          </cell>
          <cell r="O288" t="str">
            <v>Fomento ES</v>
          </cell>
          <cell r="P288" t="str">
            <v>VES</v>
          </cell>
          <cell r="Q288" t="str">
            <v>SUBDIRECCIÓN DE GESTIÓN ADMINISTRATIVA Y OPERACIONES</v>
          </cell>
          <cell r="R288" t="str">
            <v>Modificatorios</v>
          </cell>
          <cell r="S288" t="str">
            <v>4 CON</v>
          </cell>
          <cell r="T288" t="str">
            <v>ET4</v>
          </cell>
        </row>
        <row r="289">
          <cell r="B289" t="str">
            <v>1249-C-2299-0700-8-0-2299058-02</v>
          </cell>
          <cell r="C289" t="str">
            <v>1249-C-2299-0700-8-0-2299058-02ET4</v>
          </cell>
          <cell r="D289" t="str">
            <v>1249</v>
          </cell>
          <cell r="E289" t="str">
            <v>A</v>
          </cell>
          <cell r="F289" t="str">
            <v>PRESTACIÓN DEL SERVICIO DE TRANSPORTE AÉREO NACIONAL E INTERNACIONAL EN RUTAS PROPIAS O DE OTROS OPERADORES PARA EL DESPLAZAMIENTO DE LOS COLABORADORES DEL MEN EN CUMPLIMIENTO DE SUS FUNCIONES. (ADICIÓN)</v>
          </cell>
          <cell r="G289" t="str">
            <v>C-2299-0700-8-0-2299058-02</v>
          </cell>
          <cell r="H289" t="str">
            <v>10</v>
          </cell>
          <cell r="I289" t="str">
            <v>CSF</v>
          </cell>
          <cell r="J289" t="str">
            <v>Ok Distribución Pto</v>
          </cell>
          <cell r="K289">
            <v>20325000</v>
          </cell>
          <cell r="L289" t="str">
            <v>Inversión</v>
          </cell>
          <cell r="M289" t="str">
            <v>Comunicaciones y Cooperación</v>
          </cell>
          <cell r="N289" t="str">
            <v>Fortalecimiento del acceso a información estratégica e institucional del sector educativo  Nacional</v>
          </cell>
          <cell r="O289" t="str">
            <v>Transversales</v>
          </cell>
          <cell r="P289" t="str">
            <v>SGENERAL</v>
          </cell>
          <cell r="Q289" t="str">
            <v>SUBDIRECCIÓN DE GESTIÓN ADMINISTRATIVA Y OPERACIONES</v>
          </cell>
          <cell r="R289" t="str">
            <v>Modificatorios</v>
          </cell>
          <cell r="S289" t="str">
            <v>4 CON</v>
          </cell>
          <cell r="T289" t="str">
            <v>ET4</v>
          </cell>
        </row>
        <row r="290">
          <cell r="B290" t="str">
            <v>1249-C-2299-0700-8-0-2299060-02</v>
          </cell>
          <cell r="C290" t="str">
            <v>1249-C-2299-0700-8-0-2299060-02ET4</v>
          </cell>
          <cell r="D290" t="str">
            <v>1249</v>
          </cell>
          <cell r="E290" t="str">
            <v>A</v>
          </cell>
          <cell r="F290" t="str">
            <v>PRESTACIÓN DEL SERVICIO DE TRANSPORTE AÉREO NACIONAL E INTERNACIONAL EN RUTAS PROPIAS O DE OTROS OPERADORES PARA EL DESPLAZAMIENTO DE LOS COLABORADORES DEL MEN EN CUMPLIMIENTO DE SUS FUNCIONES. (ADICIÓN)</v>
          </cell>
          <cell r="G290" t="str">
            <v>C-2299-0700-8-0-2299060-02</v>
          </cell>
          <cell r="H290" t="str">
            <v>10</v>
          </cell>
          <cell r="I290" t="str">
            <v>CSF</v>
          </cell>
          <cell r="J290" t="str">
            <v>Ok Distribución Pto</v>
          </cell>
          <cell r="K290">
            <v>12000000</v>
          </cell>
          <cell r="L290" t="str">
            <v>Inversión</v>
          </cell>
          <cell r="M290" t="str">
            <v>Desarrollo, Unidad, T Humano</v>
          </cell>
          <cell r="N290" t="str">
            <v>Fortalecimiento del acceso a información estratégica e institucional del sector educativo  Nacional</v>
          </cell>
          <cell r="O290" t="str">
            <v>Transversales</v>
          </cell>
          <cell r="P290" t="str">
            <v>SGENERAL</v>
          </cell>
          <cell r="Q290" t="str">
            <v>SUBDIRECCIÓN DE GESTIÓN ADMINISTRATIVA Y OPERACIONES</v>
          </cell>
          <cell r="R290" t="str">
            <v>Modificatorios</v>
          </cell>
          <cell r="S290" t="str">
            <v>4 CON</v>
          </cell>
          <cell r="T290" t="str">
            <v>ET4</v>
          </cell>
        </row>
        <row r="291">
          <cell r="B291" t="str">
            <v>1249-C-2299-0700-8-0-2299060-02</v>
          </cell>
          <cell r="C291" t="str">
            <v>1249-C-2299-0700-8-0-2299060-02ET4</v>
          </cell>
          <cell r="D291" t="str">
            <v>1249</v>
          </cell>
          <cell r="E291" t="str">
            <v>A</v>
          </cell>
          <cell r="F291" t="str">
            <v>PRESTACIÓN DEL SERVICIO DE TRANSPORTE AÉREO NACIONAL E INTERNACIONAL EN RUTAS PROPIAS O DE OTROS OPERADORES PARA EL DESPLAZAMIENTO DE LOS COLABORADORES DEL MEN EN CUMPLIMIENTO DE SUS FUNCIONES. (ADICIÓN)</v>
          </cell>
          <cell r="G291" t="str">
            <v>C-2299-0700-8-0-2299060-02</v>
          </cell>
          <cell r="H291" t="str">
            <v>10</v>
          </cell>
          <cell r="I291" t="str">
            <v>CSF</v>
          </cell>
          <cell r="J291" t="str">
            <v>Ok Distribución Pto</v>
          </cell>
          <cell r="K291">
            <v>3000000</v>
          </cell>
          <cell r="L291" t="str">
            <v>Inversión</v>
          </cell>
          <cell r="M291" t="str">
            <v>Desarrollo, Unidad, T Humano</v>
          </cell>
          <cell r="N291" t="str">
            <v>Fortalecimiento del acceso a información estratégica e institucional del sector educativo  Nacional</v>
          </cell>
          <cell r="O291" t="str">
            <v>Transversales</v>
          </cell>
          <cell r="P291" t="str">
            <v>SGENERAL</v>
          </cell>
          <cell r="Q291" t="str">
            <v>SUBDIRECCIÓN DE GESTIÓN ADMINISTRATIVA Y OPERACIONES</v>
          </cell>
          <cell r="R291" t="str">
            <v>Modificatorios</v>
          </cell>
          <cell r="S291" t="str">
            <v>4 CON</v>
          </cell>
          <cell r="T291" t="str">
            <v>ET4</v>
          </cell>
        </row>
        <row r="292">
          <cell r="B292" t="str">
            <v>1249-I-3-2-2-6</v>
          </cell>
          <cell r="C292" t="str">
            <v>1249-I-3-2-2-6ET4</v>
          </cell>
          <cell r="D292" t="str">
            <v>1249</v>
          </cell>
          <cell r="E292" t="str">
            <v>A</v>
          </cell>
          <cell r="F292" t="str">
            <v>PRESTACIÓN DEL SERVICIO DE TRANSPORTE AÉREO NACIONAL E INTERNACIONAL EN RUTAS PROPIAS O DE OTROS OPERADORES PARA EL DESPLAZAMIENTO DE LOS COLABORADORES DEL MEN EN CUMPLIMIENTO DE SUS FUNCIONES. (ADICIÓN)</v>
          </cell>
          <cell r="G292" t="str">
            <v>I-3-2-2-6</v>
          </cell>
          <cell r="H292" t="str">
            <v>132201</v>
          </cell>
          <cell r="I292" t="str">
            <v>CSF</v>
          </cell>
          <cell r="J292" t="str">
            <v>Ok Distribución Pto</v>
          </cell>
          <cell r="K292">
            <v>30000000</v>
          </cell>
          <cell r="L292" t="str">
            <v>Regalías</v>
          </cell>
          <cell r="M292" t="str">
            <v>Regalías</v>
          </cell>
          <cell r="N292" t="str">
            <v>Regalías</v>
          </cell>
          <cell r="O292" t="str">
            <v>Regalías</v>
          </cell>
          <cell r="P292" t="str">
            <v>SGENERAL</v>
          </cell>
          <cell r="Q292" t="str">
            <v>SUBDIRECCIÓN DE GESTIÓN ADMINISTRATIVA Y OPERACIONES</v>
          </cell>
          <cell r="R292" t="str">
            <v>Modificatorios</v>
          </cell>
          <cell r="S292" t="str">
            <v>4 CON</v>
          </cell>
          <cell r="T292" t="str">
            <v>ET4</v>
          </cell>
        </row>
        <row r="293">
          <cell r="B293" t="str">
            <v>1249-C-2201-0700-15-0-2201006-02</v>
          </cell>
          <cell r="C293" t="str">
            <v>1249-C-2201-0700-15-0-2201006-02ET4</v>
          </cell>
          <cell r="D293" t="str">
            <v>1249</v>
          </cell>
          <cell r="E293" t="str">
            <v>A</v>
          </cell>
          <cell r="F293" t="str">
            <v>PRESTACIÓN DEL SERVICIO DE TRANSPORTE AÉREO NACIONAL E INTERNACIONAL EN RUTAS PROPIAS O DE OTROS OPERADORES PARA EL DESPLAZAMIENTO DE LOS COLABORADORES DEL MEN EN CUMPLIMIENTO DE SUS FUNCIONES. (ADICIÓN)</v>
          </cell>
          <cell r="G293" t="str">
            <v>C-2201-0700-15-0-2201006-02</v>
          </cell>
          <cell r="H293" t="str">
            <v>10</v>
          </cell>
          <cell r="I293" t="str">
            <v>CSF</v>
          </cell>
          <cell r="J293" t="str">
            <v>Ok Distribución Pto</v>
          </cell>
          <cell r="K293">
            <v>15500000</v>
          </cell>
          <cell r="L293" t="str">
            <v>Inversión</v>
          </cell>
          <cell r="M293" t="str">
            <v>Cobertura</v>
          </cell>
          <cell r="N293" t="str">
            <v>Implementación de estrategias de  acceso y permanencia educativa en condiciones de equidad, para la población vulnerable a nivel nacional</v>
          </cell>
          <cell r="O293" t="str">
            <v>Permanencia</v>
          </cell>
          <cell r="P293" t="str">
            <v>VEPBM</v>
          </cell>
          <cell r="Q293" t="str">
            <v>SUBDIRECCIÓN DE GESTIÓN ADMINISTRATIVA Y OPERACIONES</v>
          </cell>
          <cell r="R293" t="str">
            <v>Modificatorios</v>
          </cell>
          <cell r="S293" t="str">
            <v>4 CON</v>
          </cell>
          <cell r="T293" t="str">
            <v>ET4</v>
          </cell>
        </row>
        <row r="294">
          <cell r="B294" t="str">
            <v>1249-C-2201-0700-12-0-2201006-02</v>
          </cell>
          <cell r="C294" t="str">
            <v>1249-C-2201-0700-12-0-2201006-02ET4</v>
          </cell>
          <cell r="D294" t="str">
            <v>1249</v>
          </cell>
          <cell r="E294" t="str">
            <v>A</v>
          </cell>
          <cell r="F294" t="str">
            <v>PRESTACIÓN DEL SERVICIO DE TRANSPORTE AÉREO NACIONAL E INTERNACIONAL EN RUTAS PROPIAS O DE OTROS OPERADORES PARA EL DESPLAZAMIENTO DE LOS COLABORADORES DEL MEN EN CUMPLIMIENTO DE SUS FUNCIONES. (ADICIÓN)</v>
          </cell>
          <cell r="G294" t="str">
            <v>C-2201-0700-12-0-2201006-02</v>
          </cell>
          <cell r="H294" t="str">
            <v>10</v>
          </cell>
          <cell r="I294" t="str">
            <v>CSF</v>
          </cell>
          <cell r="J294" t="str">
            <v>Ok Distribución Pto</v>
          </cell>
          <cell r="K294">
            <v>35000000</v>
          </cell>
          <cell r="L294" t="str">
            <v>Inversión</v>
          </cell>
          <cell r="M294" t="str">
            <v>Fortalecimiento</v>
          </cell>
          <cell r="N294" t="str">
            <v>Fortalecimiento a la gestión territorial de la educación Inicial, Preescolar, Básica y Media.   Nacional</v>
          </cell>
          <cell r="O294" t="str">
            <v>Fortalecimiento</v>
          </cell>
          <cell r="P294" t="str">
            <v>VEPBM</v>
          </cell>
          <cell r="Q294" t="str">
            <v>SUBDIRECCIÓN DE GESTIÓN ADMINISTRATIVA Y OPERACIONES</v>
          </cell>
          <cell r="R294" t="str">
            <v>Modificatorios</v>
          </cell>
          <cell r="S294" t="str">
            <v>4 CON</v>
          </cell>
          <cell r="T294" t="str">
            <v>ET4</v>
          </cell>
        </row>
        <row r="295">
          <cell r="B295" t="str">
            <v>1249-C-2201-0700-12-0-2201006-02</v>
          </cell>
          <cell r="C295" t="str">
            <v>1249-C-2201-0700-12-0-2201006-02ET4</v>
          </cell>
          <cell r="D295" t="str">
            <v>1249</v>
          </cell>
          <cell r="E295" t="str">
            <v>A</v>
          </cell>
          <cell r="F295" t="str">
            <v>PRESTACIÓN DEL SERVICIO DE TRANSPORTE AÉREO NACIONAL E INTERNACIONAL EN RUTAS PROPIAS O DE OTROS OPERADORES PARA EL DESPLAZAMIENTO DE LOS COLABORADORES DEL MEN EN CUMPLIMIENTO DE SUS FUNCIONES. (ADICIÓN)</v>
          </cell>
          <cell r="G295" t="str">
            <v>C-2201-0700-12-0-2201006-02</v>
          </cell>
          <cell r="H295" t="str">
            <v>10</v>
          </cell>
          <cell r="I295" t="str">
            <v>CSF</v>
          </cell>
          <cell r="J295" t="str">
            <v>Ok Distribución Pto</v>
          </cell>
          <cell r="K295">
            <v>20000000</v>
          </cell>
          <cell r="L295" t="str">
            <v>Inversión</v>
          </cell>
          <cell r="M295" t="str">
            <v>Fortalecimiento</v>
          </cell>
          <cell r="N295" t="str">
            <v>Fortalecimiento a la gestión territorial de la educación Inicial, Preescolar, Básica y Media.   Nacional</v>
          </cell>
          <cell r="O295" t="str">
            <v>Fortalecimiento</v>
          </cell>
          <cell r="P295" t="str">
            <v>VEPBM</v>
          </cell>
          <cell r="Q295" t="str">
            <v>SUBDIRECCIÓN DE GESTIÓN ADMINISTRATIVA Y OPERACIONES</v>
          </cell>
          <cell r="R295" t="str">
            <v>Modificatorios</v>
          </cell>
          <cell r="S295" t="str">
            <v>4 CON</v>
          </cell>
          <cell r="T295" t="str">
            <v>ET4</v>
          </cell>
        </row>
        <row r="296">
          <cell r="B296" t="str">
            <v>1249-A-03-03-04-020</v>
          </cell>
          <cell r="C296" t="str">
            <v>1249-A-03-03-04-020ET4</v>
          </cell>
          <cell r="D296" t="str">
            <v>1249</v>
          </cell>
          <cell r="E296" t="str">
            <v>A</v>
          </cell>
          <cell r="F296" t="str">
            <v>PRESTACIÓN DEL SERVICIO DE TRANSPORTE AÉREO NACIONAL E INTERNACIONAL EN RUTAS PROPIAS O DE OTROS OPERADORES PARA EL DESPLAZAMIENTO DE LOS COLABORADORES DEL MEN EN CUMPLIMIENTO DE SUS FUNCIONES. (ADICIÓN)</v>
          </cell>
          <cell r="G296" t="str">
            <v>A-03-03-04-020</v>
          </cell>
          <cell r="H296" t="str">
            <v>16</v>
          </cell>
          <cell r="I296" t="str">
            <v>SSF</v>
          </cell>
          <cell r="J296" t="str">
            <v>Ok Distribución Pto</v>
          </cell>
          <cell r="K296">
            <v>20000000</v>
          </cell>
          <cell r="L296" t="str">
            <v>Funcionamiento</v>
          </cell>
          <cell r="M296" t="str">
            <v>Calidad ES</v>
          </cell>
          <cell r="N296" t="str">
            <v>Conaces</v>
          </cell>
          <cell r="O296" t="str">
            <v>Aseguramiento ES</v>
          </cell>
          <cell r="P296" t="str">
            <v>VES</v>
          </cell>
          <cell r="Q296" t="str">
            <v>SUBDIRECCIÓN DE GESTIÓN ADMINISTRATIVA Y OPERACIONES</v>
          </cell>
          <cell r="R296" t="str">
            <v>Modificatorios</v>
          </cell>
          <cell r="S296" t="str">
            <v>4 CON</v>
          </cell>
          <cell r="T296" t="str">
            <v>ET4</v>
          </cell>
        </row>
        <row r="297">
          <cell r="B297" t="str">
            <v>125-A-02-02-02-008</v>
          </cell>
          <cell r="C297" t="str">
            <v>125-A-02-02-02-008ET4</v>
          </cell>
          <cell r="D297" t="str">
            <v>125</v>
          </cell>
          <cell r="E297" t="str">
            <v>A</v>
          </cell>
          <cell r="F297" t="str">
            <v>PRESTAR SERVICIOS DE APOYO A LA GESTIÓN DEL DESPACHO DE LA MINISTRA DE EDUCACIÓN NACIONAL EN LAS ACTIVIDADES DE REVISIÓN, ORGANIZACIÓN, CONTROL Y ARCHIVO DE LOS DOCUMENTOS, Y DEMAS TEMAS ADMINISTRATIVOS PROPIOS DEL DESPACHO. </v>
          </cell>
          <cell r="G297" t="str">
            <v>A-02-02-02-008</v>
          </cell>
          <cell r="H297" t="str">
            <v>10</v>
          </cell>
          <cell r="I297" t="str">
            <v>CSF</v>
          </cell>
          <cell r="J297" t="str">
            <v>Ok Distribución Pto</v>
          </cell>
          <cell r="K297">
            <v>27448464</v>
          </cell>
          <cell r="L297" t="str">
            <v>Funcionamiento</v>
          </cell>
          <cell r="M297" t="str">
            <v>Talento Humano</v>
          </cell>
          <cell r="N297" t="str">
            <v>Gestión</v>
          </cell>
          <cell r="O297" t="str">
            <v>Gestión</v>
          </cell>
          <cell r="P297" t="str">
            <v>SGENERAL</v>
          </cell>
          <cell r="Q297" t="str">
            <v>DESPACHO MINISTRO(A) DE EDUCACIÓN NACIONAL</v>
          </cell>
          <cell r="R297" t="str">
            <v>Contratación Directa</v>
          </cell>
          <cell r="S297" t="str">
            <v>4 CON</v>
          </cell>
          <cell r="T297" t="str">
            <v>ET4</v>
          </cell>
        </row>
        <row r="298">
          <cell r="B298" t="str">
            <v>1250-A-02-02-02-009</v>
          </cell>
          <cell r="C298" t="str">
            <v>1250-A-02-02-02-009ET3</v>
          </cell>
          <cell r="D298" t="str">
            <v>1250</v>
          </cell>
          <cell r="E298" t="str">
            <v>A</v>
          </cell>
          <cell r="F298" t="str">
            <v xml:space="preserve"> PRESTACIÓN DEL SERVICIO DE ÁREA PROTEGIDA QUE COMPRENDE LA ATENCIÓN MÉDICA Y EL TRASLADO DE PACIENTES QUE PRESENTEN EMERGENCIAS Y URGENCIAS DENTRO DE LAS INSTALACIONES DEL MINISTERIO DE EDUCACIÓN NACIONAL UBICADAS EN EL CAN Y ELEMENTO, ASÍ COMOTRASLADOS ASISTIDOS A CENTROS MÉDICOS HOSPITALARIOS Y ORIENTACIÓN MÉDICA TELEFÓNICA LAS VEINTICUATRO (24) HORAS DE DÍA, LOS 7 DIAS DE LA SEMANA DURANTE EL TIEMPO CONTRATADO.</v>
          </cell>
          <cell r="G298" t="str">
            <v>A-02-02-02-009</v>
          </cell>
          <cell r="H298" t="str">
            <v>16</v>
          </cell>
          <cell r="I298" t="str">
            <v>SSF</v>
          </cell>
          <cell r="J298" t="str">
            <v>Ok Distribución Pto</v>
          </cell>
          <cell r="K298">
            <v>14316750</v>
          </cell>
          <cell r="L298" t="str">
            <v>Funcionamiento</v>
          </cell>
          <cell r="M298" t="str">
            <v>Talento Humano</v>
          </cell>
          <cell r="N298" t="str">
            <v>Gestión</v>
          </cell>
          <cell r="O298" t="str">
            <v>Gestión</v>
          </cell>
          <cell r="P298" t="str">
            <v>SGENERAL</v>
          </cell>
          <cell r="Q298" t="str">
            <v>SUBDIRECCIÓN DE TALENTO HUMANO</v>
          </cell>
          <cell r="R298" t="str">
            <v>Mínima Cuantía</v>
          </cell>
          <cell r="S298" t="str">
            <v>3 PCT</v>
          </cell>
          <cell r="T298" t="str">
            <v>ET3</v>
          </cell>
        </row>
        <row r="299">
          <cell r="B299" t="str">
            <v>1252-C-2202-0700-32-0-2202010-02</v>
          </cell>
          <cell r="C299" t="str">
            <v>1252-C-2202-0700-32-0-2202010-02ET4</v>
          </cell>
          <cell r="D299" t="str">
            <v>1252</v>
          </cell>
          <cell r="E299" t="str">
            <v>A</v>
          </cell>
          <cell r="F299" t="str">
            <v>ADICIÓN Y PRÓRROGA CONTRATO 1062</v>
          </cell>
          <cell r="G299" t="str">
            <v>C-2202-0700-32-0-2202010-02</v>
          </cell>
          <cell r="H299" t="str">
            <v>10</v>
          </cell>
          <cell r="I299" t="str">
            <v>CSF</v>
          </cell>
          <cell r="J299" t="str">
            <v>Ok Distribución Pto</v>
          </cell>
          <cell r="K299">
            <v>175043483</v>
          </cell>
          <cell r="L299" t="str">
            <v>Inversión</v>
          </cell>
          <cell r="M299" t="str">
            <v>Calidad ES</v>
          </cell>
          <cell r="N299" t="str">
            <v>Incremento de la calidad en la prestación del servicio público de educación superior en Colombia. Nacional</v>
          </cell>
          <cell r="O299" t="str">
            <v>Calidad ES</v>
          </cell>
          <cell r="P299" t="str">
            <v>VES</v>
          </cell>
          <cell r="Q299" t="str">
            <v>SUBDIRECCIÓN DE ASEGURAMIENTO DE LA CALIDAD DE LA EDUCACIÓN SUPERIOR</v>
          </cell>
          <cell r="R299" t="str">
            <v>Modificatorios</v>
          </cell>
          <cell r="S299" t="str">
            <v>4 CON</v>
          </cell>
          <cell r="T299" t="str">
            <v>ET4</v>
          </cell>
        </row>
        <row r="300">
          <cell r="B300" t="str">
            <v>1257-I-3-1-2-2</v>
          </cell>
          <cell r="C300" t="str">
            <v>1257-I-3-1-2-2ET4</v>
          </cell>
          <cell r="D300" t="str">
            <v>1257</v>
          </cell>
          <cell r="E300" t="str">
            <v>A</v>
          </cell>
          <cell r="F300" t="str">
            <v>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v>
          </cell>
          <cell r="G300" t="str">
            <v>I-3-1-2-2</v>
          </cell>
          <cell r="H300" t="str">
            <v>132201</v>
          </cell>
          <cell r="I300" t="str">
            <v>CSF</v>
          </cell>
          <cell r="J300" t="str">
            <v>Ok Distribución Pto</v>
          </cell>
          <cell r="K300">
            <v>36050000</v>
          </cell>
          <cell r="L300" t="str">
            <v>Regalías</v>
          </cell>
          <cell r="M300" t="str">
            <v>Regalías</v>
          </cell>
          <cell r="N300" t="str">
            <v>Regalías</v>
          </cell>
          <cell r="O300" t="str">
            <v>Regalías</v>
          </cell>
          <cell r="P300" t="str">
            <v>SGENERAL</v>
          </cell>
          <cell r="Q300" t="str">
            <v>OFICINA ASESORA DE PLANEACIÓN Y FINANZAS</v>
          </cell>
          <cell r="R300" t="str">
            <v>Contratación Directa</v>
          </cell>
          <cell r="S300" t="str">
            <v>4 CON</v>
          </cell>
          <cell r="T300" t="str">
            <v>ET4</v>
          </cell>
        </row>
        <row r="301">
          <cell r="B301" t="str">
            <v>1259-I-3-1-2-2</v>
          </cell>
          <cell r="C301" t="str">
            <v>1259-I-3-1-2-2ET4</v>
          </cell>
          <cell r="D301" t="str">
            <v>1259</v>
          </cell>
          <cell r="E301" t="str">
            <v>A</v>
          </cell>
          <cell r="F301" t="str">
            <v>PRESTACIÓN DE SERVICIOS PROFESIONALES PARA APOYAR Y ORIENTAR A LAS ENTIDADES TERRITORIALES EN LA FORMULACIÓN DE PROYECTOS DE INFRAESTRUCTURA DEL SECTOR EDUCATIVO, SUSCEPTIBLES DE SER FINANCIADOS CON RECURSOS DEL SISTEMA GENERAL DE REGALÍAS</v>
          </cell>
          <cell r="G301" t="str">
            <v>I-3-1-2-2</v>
          </cell>
          <cell r="H301" t="str">
            <v>132201</v>
          </cell>
          <cell r="I301" t="str">
            <v>CSF</v>
          </cell>
          <cell r="J301" t="str">
            <v>Ok Distribución Pto</v>
          </cell>
          <cell r="K301">
            <v>48787004</v>
          </cell>
          <cell r="L301" t="str">
            <v>Regalías</v>
          </cell>
          <cell r="M301" t="str">
            <v>Regalías</v>
          </cell>
          <cell r="N301" t="str">
            <v>Regalías</v>
          </cell>
          <cell r="O301" t="str">
            <v>Regalías</v>
          </cell>
          <cell r="P301" t="str">
            <v>SGENERAL</v>
          </cell>
          <cell r="Q301" t="str">
            <v>OFICINA ASESORA DE PLANEACIÓN Y FINANZAS</v>
          </cell>
          <cell r="R301" t="str">
            <v>Contratación Directa</v>
          </cell>
          <cell r="S301" t="str">
            <v>4 CON</v>
          </cell>
          <cell r="T301" t="str">
            <v>ET4</v>
          </cell>
        </row>
        <row r="302">
          <cell r="B302" t="str">
            <v>126-A-02-02-02-008</v>
          </cell>
          <cell r="C302" t="str">
            <v>126-A-02-02-02-008ET4</v>
          </cell>
          <cell r="D302" t="str">
            <v>126</v>
          </cell>
          <cell r="E302" t="str">
            <v>A</v>
          </cell>
          <cell r="F302" t="str">
            <v>PRESTACIÓN DE SERVICIOS PROFESIONALES PARA APOYAR AL DESPACHO DE LA MINISTRA DE EDUCACIÓN NACIONAL, EN LAS ACTIVIDADES RELACIONADAS CON TEMAS DE GERENCIA PÚBLICA Y FUNCIÓN PÚBLICA.</v>
          </cell>
          <cell r="G302" t="str">
            <v>A-02-02-02-008</v>
          </cell>
          <cell r="H302" t="str">
            <v>10</v>
          </cell>
          <cell r="I302" t="str">
            <v>CSF</v>
          </cell>
          <cell r="J302" t="str">
            <v>Ok Distribución Pto</v>
          </cell>
          <cell r="K302">
            <v>206717004</v>
          </cell>
          <cell r="L302" t="str">
            <v>Funcionamiento</v>
          </cell>
          <cell r="M302" t="str">
            <v>Talento Humano</v>
          </cell>
          <cell r="N302" t="str">
            <v>Gestión</v>
          </cell>
          <cell r="O302" t="str">
            <v>Gestión</v>
          </cell>
          <cell r="P302" t="str">
            <v>SGENERAL</v>
          </cell>
          <cell r="Q302" t="str">
            <v>DESPACHO MINISTRO(A) DE EDUCACIÓN NACIONAL</v>
          </cell>
          <cell r="R302" t="str">
            <v>Contratación Directa</v>
          </cell>
          <cell r="S302" t="str">
            <v>4 CON</v>
          </cell>
          <cell r="T302" t="str">
            <v>ET4</v>
          </cell>
        </row>
        <row r="303">
          <cell r="B303" t="str">
            <v>1260-I-3-1-2-2</v>
          </cell>
          <cell r="C303" t="str">
            <v>1260-I-3-1-2-2ET4</v>
          </cell>
          <cell r="D303" t="str">
            <v>1260</v>
          </cell>
          <cell r="E303" t="str">
            <v>A</v>
          </cell>
          <cell r="F303" t="str">
            <v>PRESTAR SERVICIOS PROFESIONALES PARA EFECTUAR EL SEGUIMIENTO A LA EJECUCIÓN FINANCIERA Y CONTABLE DE LOS RECURSOS ASIGNADOS AL MINISTERIO DE EDUCACIÓN NACIONAL PARA EL FORTALECIMIENTO INSTITUCIONAL EN EL MARCO DEL SISTEMA GENERAL DE REGALÍAS</v>
          </cell>
          <cell r="G303" t="str">
            <v>I-3-1-2-2</v>
          </cell>
          <cell r="H303" t="str">
            <v>132201</v>
          </cell>
          <cell r="I303" t="str">
            <v>CSF</v>
          </cell>
          <cell r="J303" t="str">
            <v>Ok Distribución Pto</v>
          </cell>
          <cell r="K303">
            <v>44557800</v>
          </cell>
          <cell r="L303" t="str">
            <v>Regalías</v>
          </cell>
          <cell r="M303" t="str">
            <v>Regalías</v>
          </cell>
          <cell r="N303" t="str">
            <v>Regalías</v>
          </cell>
          <cell r="O303" t="str">
            <v>Regalías</v>
          </cell>
          <cell r="P303" t="str">
            <v>SGENERAL</v>
          </cell>
          <cell r="Q303" t="str">
            <v>OFICINA ASESORA DE PLANEACIÓN Y FINANZAS</v>
          </cell>
          <cell r="R303" t="str">
            <v>Contratación Directa</v>
          </cell>
          <cell r="S303" t="str">
            <v>4 CON</v>
          </cell>
          <cell r="T303" t="str">
            <v>ET4</v>
          </cell>
        </row>
        <row r="304">
          <cell r="B304" t="str">
            <v>1261-I-3-1-2-2</v>
          </cell>
          <cell r="C304" t="str">
            <v>1261-I-3-1-2-2ET4</v>
          </cell>
          <cell r="D304" t="str">
            <v>1261</v>
          </cell>
          <cell r="E304" t="str">
            <v>A</v>
          </cell>
          <cell r="F304" t="str">
            <v>PRESTACIÓN DE SERVICIOS PROFESIONALES PARA BRINDAR ACOMPAÑAMIENTO A LAS ENTIDADES TERRITORIALES EN LA FORMULACIÓN DE PROYECTOS DE INFRAESTRUCTURA DEL SECTOR EDUCATIVO, SUSCEPTIBLES DE SER FINANCIADOS CON RECURSOS DEL SISTEMA GENERAL DE REGALÍAS</v>
          </cell>
          <cell r="G304" t="str">
            <v>I-3-1-2-2</v>
          </cell>
          <cell r="H304" t="str">
            <v>132201</v>
          </cell>
          <cell r="I304" t="str">
            <v>CSF</v>
          </cell>
          <cell r="J304" t="str">
            <v>Ok Distribución Pto</v>
          </cell>
          <cell r="K304">
            <v>55517000</v>
          </cell>
          <cell r="L304" t="str">
            <v>Regalías</v>
          </cell>
          <cell r="M304" t="str">
            <v>Regalías</v>
          </cell>
          <cell r="N304" t="str">
            <v>Regalías</v>
          </cell>
          <cell r="O304" t="str">
            <v>Regalías</v>
          </cell>
          <cell r="P304" t="str">
            <v>SGENERAL</v>
          </cell>
          <cell r="Q304" t="str">
            <v>OFICINA ASESORA DE PLANEACIÓN Y FINANZAS</v>
          </cell>
          <cell r="R304" t="str">
            <v>Contratación Directa</v>
          </cell>
          <cell r="S304" t="str">
            <v>4 CON</v>
          </cell>
          <cell r="T304" t="str">
            <v>ET4</v>
          </cell>
        </row>
        <row r="305">
          <cell r="B305" t="str">
            <v>1262-I-3-1-2-2</v>
          </cell>
          <cell r="C305" t="str">
            <v>1262-I-3-1-2-2ET4</v>
          </cell>
          <cell r="D305" t="str">
            <v>1262</v>
          </cell>
          <cell r="E305" t="str">
            <v>A</v>
          </cell>
          <cell r="F305" t="str">
            <v>PRESTACIÓN DE SERVICIOS PROFESIONALES PARA APOYAR Y ORIENTAR A LAS ENTIDADES TERRITORIALES EN LA FORMULACIÓN DE PROYECTOS DE INFRAESTRUCTURA DEL SECTOR EDUCATIVO, SUSCEPTIBLES DE SER FINANCIADOS CON RECURSOS DEL SISTEMA GENERAL DE REGALÍAS</v>
          </cell>
          <cell r="G305" t="str">
            <v>I-3-1-2-2</v>
          </cell>
          <cell r="H305" t="str">
            <v>132201</v>
          </cell>
          <cell r="I305" t="str">
            <v>CSF</v>
          </cell>
          <cell r="J305" t="str">
            <v>Ok Distribución Pto</v>
          </cell>
          <cell r="K305">
            <v>43260000</v>
          </cell>
          <cell r="L305" t="str">
            <v>Regalías</v>
          </cell>
          <cell r="M305" t="str">
            <v>Regalías</v>
          </cell>
          <cell r="N305" t="str">
            <v>Regalías</v>
          </cell>
          <cell r="O305" t="str">
            <v>Regalías</v>
          </cell>
          <cell r="P305" t="str">
            <v>SGENERAL</v>
          </cell>
          <cell r="Q305" t="str">
            <v>OFICINA ASESORA DE PLANEACIÓN Y FINANZAS</v>
          </cell>
          <cell r="R305" t="str">
            <v>Contratación Directa</v>
          </cell>
          <cell r="S305" t="str">
            <v>4 CON</v>
          </cell>
          <cell r="T305" t="str">
            <v>ET4</v>
          </cell>
        </row>
        <row r="306">
          <cell r="B306" t="str">
            <v>1263-C-2201-0700-17-0-2201001-02-4</v>
          </cell>
          <cell r="C306" t="str">
            <v>1263-C-2201-0700-17-0-2201001-02-4ET4</v>
          </cell>
          <cell r="D306" t="str">
            <v>1263</v>
          </cell>
          <cell r="E306" t="str">
            <v>A</v>
          </cell>
          <cell r="F306" t="str">
            <v>PRESENTAR SERVICIOS PROFESIONALES PARA LA ELABORACIÓN DEL DOCUMENTO DEL PLAN SECTORIAL DE EDUCACIÓN QUE SEGÚN LOS COMPROMISOS DEL ACUERDO FINAL DEBE ELABORARSE COMO COMPLEMENTO DEL PLAN MARCO DE IMPLEMENTACIÓN.</v>
          </cell>
          <cell r="G306" t="str">
            <v>C-2201-0700-17-0-2201001-02-4</v>
          </cell>
          <cell r="H306" t="str">
            <v>14</v>
          </cell>
          <cell r="I306" t="str">
            <v>CSF</v>
          </cell>
          <cell r="J306" t="str">
            <v>Ok Distribución Pto</v>
          </cell>
          <cell r="K306">
            <v>1390000</v>
          </cell>
          <cell r="L306" t="str">
            <v>Inversión</v>
          </cell>
          <cell r="M306" t="str">
            <v>Crédito Bid</v>
          </cell>
          <cell r="N306" t="str">
            <v>Fortalecimiento de las secretarías de educación en sus capacidades administrativas, financieras y el desarrollo de competencias ciudadanas. Nacional</v>
          </cell>
          <cell r="O306" t="str">
            <v>Crédito externo</v>
          </cell>
          <cell r="P306" t="str">
            <v>VEPBM</v>
          </cell>
          <cell r="Q306" t="str">
            <v>PROGRAMA DE APOYO EN GESTIÓN AL PLAN DE EDUCACIÓN DE CALIDAD</v>
          </cell>
          <cell r="R306" t="str">
            <v>Banca Multilateral</v>
          </cell>
          <cell r="S306" t="str">
            <v>4 CON</v>
          </cell>
          <cell r="T306" t="str">
            <v>ET4</v>
          </cell>
        </row>
        <row r="307">
          <cell r="B307" t="str">
            <v>1263-C-2201-0700-17-0-2201005-02-1</v>
          </cell>
          <cell r="C307" t="str">
            <v>1263-C-2201-0700-17-0-2201005-02-1ET4</v>
          </cell>
          <cell r="D307" t="str">
            <v>1263</v>
          </cell>
          <cell r="E307" t="str">
            <v>A</v>
          </cell>
          <cell r="F307" t="str">
            <v>PRESENTAR SERVICIOS PROFESIONALES PARA LA ELABORACIÓN DEL DOCUMENTO DEL PLAN SECTORIAL DE EDUCACIÓN QUE SEGÚN LOS COMPROMISOS DEL ACUERDO FINAL DEBE ELABORARSE COMO COMPLEMENTO DEL PLAN MARCO DE IMPLEMENTACIÓN.</v>
          </cell>
          <cell r="G307" t="str">
            <v>C-2201-0700-17-0-2201005-02-1</v>
          </cell>
          <cell r="H307" t="str">
            <v>14</v>
          </cell>
          <cell r="I307" t="str">
            <v>CSF</v>
          </cell>
          <cell r="J307" t="str">
            <v>Ok Distribución Pto</v>
          </cell>
          <cell r="K307">
            <v>27610000</v>
          </cell>
          <cell r="L307" t="str">
            <v>Inversión</v>
          </cell>
          <cell r="M307" t="str">
            <v>Crédito Bid</v>
          </cell>
          <cell r="N307" t="str">
            <v>Fortalecimiento de las secretarías de educación en sus capacidades administrativas, financieras y el desarrollo de competencias ciudadanas. Nacional</v>
          </cell>
          <cell r="O307" t="str">
            <v>Crédito externo</v>
          </cell>
          <cell r="P307" t="str">
            <v>VEPBM</v>
          </cell>
          <cell r="Q307" t="str">
            <v>PROGRAMA DE APOYO EN GESTIÓN AL PLAN DE EDUCACIÓN DE CALIDAD</v>
          </cell>
          <cell r="R307" t="str">
            <v>Banca Multilateral</v>
          </cell>
          <cell r="S307" t="str">
            <v>4 CON</v>
          </cell>
          <cell r="T307" t="str">
            <v>ET4</v>
          </cell>
        </row>
        <row r="308">
          <cell r="B308" t="str">
            <v>1266-C-2202-0700-45-0-2202044-02</v>
          </cell>
          <cell r="C308" t="str">
            <v>1266-C-2202-0700-45-0-2202044-02ET4</v>
          </cell>
          <cell r="D308" t="str">
            <v>1266</v>
          </cell>
          <cell r="E308" t="str">
            <v>A</v>
          </cell>
          <cell r="F308" t="str">
            <v>AUNAR ESFUERZOS PARA FORTALECER LOS PROCESOS DE INTERNACIONALIZACIÓN UNIVERSITARIA EN COLOMBIA A TRAVÉS DE LOS PROGRAMAS ASISTENTES DE IDIOMAS E INVESTIGADOR VISITANTE COLOMBIANO,  LIDERADOS POR LA COMISIÓN FULBRIGHT</v>
          </cell>
          <cell r="G308" t="str">
            <v>C-2202-0700-45-0-2202044-02</v>
          </cell>
          <cell r="H308" t="str">
            <v>11</v>
          </cell>
          <cell r="I308" t="str">
            <v>CSF</v>
          </cell>
          <cell r="J308" t="str">
            <v>Ok Distribución Pto</v>
          </cell>
          <cell r="K308">
            <v>1396413000</v>
          </cell>
          <cell r="L308" t="str">
            <v>Inversión</v>
          </cell>
          <cell r="M308" t="str">
            <v>Fomento</v>
          </cell>
          <cell r="N308" t="str">
            <v>Ampliación de mecanismos de fomento de la Educación Superior Nacional</v>
          </cell>
          <cell r="O308" t="str">
            <v>Fomento ES</v>
          </cell>
          <cell r="P308" t="str">
            <v>VES</v>
          </cell>
          <cell r="Q308" t="str">
            <v>SUBDIRECCIÓN DE APOYO A LA GESTIÓN DE LAS INST. DE EDU. SUPERIOR</v>
          </cell>
          <cell r="R308" t="str">
            <v>Contratación Directa</v>
          </cell>
          <cell r="S308" t="str">
            <v>4 CON</v>
          </cell>
          <cell r="T308" t="str">
            <v>ET4</v>
          </cell>
        </row>
        <row r="309">
          <cell r="B309" t="str">
            <v>1267-I-3-1-2-2</v>
          </cell>
          <cell r="C309" t="str">
            <v>1267-I-3-1-2-2ET4</v>
          </cell>
          <cell r="D309" t="str">
            <v>1267</v>
          </cell>
          <cell r="E309" t="str">
            <v>A</v>
          </cell>
          <cell r="F309" t="str">
            <v>BRINDAR ACOMPAÑAMIENTO A LAS ENTIDADES TERRITORIALES EN LA EMISIÓN Y GESTIÓN DE PRONUNCIAMIENTOS TÉCNICOS DE PROYECTOS SUSCEPTIBLES DE SER FINANCIADOS CON RECURSOS DEL SISTEMA GENERAL DE REGALÍAS.</v>
          </cell>
          <cell r="G309" t="str">
            <v>I-3-1-2-2</v>
          </cell>
          <cell r="H309" t="str">
            <v>132201</v>
          </cell>
          <cell r="I309" t="str">
            <v>CSF</v>
          </cell>
          <cell r="J309" t="str">
            <v>Ok Distribución Pto</v>
          </cell>
          <cell r="K309">
            <v>55300000</v>
          </cell>
          <cell r="L309" t="str">
            <v>Regalías</v>
          </cell>
          <cell r="M309" t="str">
            <v>Regalías</v>
          </cell>
          <cell r="N309" t="str">
            <v>Regalías</v>
          </cell>
          <cell r="O309" t="str">
            <v>Regalías</v>
          </cell>
          <cell r="P309" t="str">
            <v>SGENERAL</v>
          </cell>
          <cell r="Q309" t="str">
            <v>OFICINA ASESORA DE PLANEACIÓN Y FINANZAS</v>
          </cell>
          <cell r="R309" t="str">
            <v>Contratación Directa</v>
          </cell>
          <cell r="S309" t="str">
            <v>4 CON</v>
          </cell>
          <cell r="T309" t="str">
            <v>ET4</v>
          </cell>
        </row>
        <row r="310">
          <cell r="B310" t="str">
            <v>1268-I-3-1-2-2</v>
          </cell>
          <cell r="C310" t="str">
            <v>1268-I-3-1-2-2ET4</v>
          </cell>
          <cell r="D310" t="str">
            <v>1268</v>
          </cell>
          <cell r="E310" t="str">
            <v>A</v>
          </cell>
          <cell r="F310" t="str">
            <v>PRESTAR SERVICIOS PROFESIONALES PARA BRINDAR ACOMPAÑAMIENTO A LAS ENTIDADES TERRITORIALES EN LA FORMULACIÓN DE LOS PROYECTOS DEL SECTOR EDUCATIVO SUSCEPTIBLES DE SER FINANCIADOS CON RECURSOS DEL SISTEMA GENERAL DE REGALÍAS.</v>
          </cell>
          <cell r="G310" t="str">
            <v>I-3-1-2-2</v>
          </cell>
          <cell r="H310" t="str">
            <v>132201</v>
          </cell>
          <cell r="I310" t="str">
            <v>CSF</v>
          </cell>
          <cell r="J310" t="str">
            <v>Ok Distribución Pto</v>
          </cell>
          <cell r="K310">
            <v>52563728</v>
          </cell>
          <cell r="L310" t="str">
            <v>Regalías</v>
          </cell>
          <cell r="M310" t="str">
            <v>Regalías</v>
          </cell>
          <cell r="N310" t="str">
            <v>Regalías</v>
          </cell>
          <cell r="O310" t="str">
            <v>Regalías</v>
          </cell>
          <cell r="P310" t="str">
            <v>SGENERAL</v>
          </cell>
          <cell r="Q310" t="str">
            <v>OFICINA ASESORA DE PLANEACIÓN Y FINANZAS</v>
          </cell>
          <cell r="R310" t="str">
            <v>Contratación Directa</v>
          </cell>
          <cell r="S310" t="str">
            <v>4 CON</v>
          </cell>
          <cell r="T310" t="str">
            <v>ET4</v>
          </cell>
        </row>
        <row r="311">
          <cell r="B311" t="str">
            <v>1269-I-3-1-2-2</v>
          </cell>
          <cell r="C311" t="str">
            <v>1269-I-3-1-2-2ET4</v>
          </cell>
          <cell r="D311" t="str">
            <v>1269</v>
          </cell>
          <cell r="E311" t="str">
            <v>A</v>
          </cell>
          <cell r="F311" t="str">
            <v>PRESTAR SERVICIOS PROFESIONALES PARA ASESORAR A LAS ENTIDADES TERRITORIALES EN LA FORMULACIÓN DE LOS PROYECTOS DEL SECTOR EDUCATIVO SUSCEPTIBLES DE SER FINANCIADOS CON RECURSOS DEL SISTEMA GENERAL DE REGALÍAS.</v>
          </cell>
          <cell r="G311" t="str">
            <v>I-3-1-2-2</v>
          </cell>
          <cell r="H311" t="str">
            <v>132201</v>
          </cell>
          <cell r="I311" t="str">
            <v>CSF</v>
          </cell>
          <cell r="J311" t="str">
            <v>Ok Distribución Pto</v>
          </cell>
          <cell r="K311">
            <v>52563728</v>
          </cell>
          <cell r="L311" t="str">
            <v>Regalías</v>
          </cell>
          <cell r="M311" t="str">
            <v>Regalías</v>
          </cell>
          <cell r="N311" t="str">
            <v>Regalías</v>
          </cell>
          <cell r="O311" t="str">
            <v>Regalías</v>
          </cell>
          <cell r="P311" t="str">
            <v>SGENERAL</v>
          </cell>
          <cell r="Q311" t="str">
            <v>OFICINA ASESORA DE PLANEACIÓN Y FINANZAS</v>
          </cell>
          <cell r="R311" t="str">
            <v>Contratación Directa</v>
          </cell>
          <cell r="S311" t="str">
            <v>4 CON</v>
          </cell>
          <cell r="T311" t="str">
            <v>ET4</v>
          </cell>
        </row>
        <row r="312">
          <cell r="B312" t="str">
            <v>127-A-02-02-02-008</v>
          </cell>
          <cell r="C312" t="str">
            <v>127-A-02-02-02-008ET4</v>
          </cell>
          <cell r="D312" t="str">
            <v>127</v>
          </cell>
          <cell r="E312" t="str">
            <v>A</v>
          </cell>
          <cell r="F312" t="str">
            <v>PRESTAR SERVICIOS PROFESIONALES PARA APOYAR AL DESPACHO DE LA MINISTRA DE EDUCACIÓN NACIONAL EN LOS PROCESOS DE REVISIÓN, CONSOLIDACIÓN, CONTROL Y SEGUIMIENTO A LOS CONCEPTOS EMITIDOS POR LAS ÁREAS TÉCNICAS DEL MINISTERIO EN RESPUESTA A LOS DERECHOS DE PETICIÓN, CUESTIONARIOS DE DEBATES DE CONTROL POLÍTICO Y PROYECTOS DE LEY, RADICADOS POR LOS PARLAMENTARIOS DE LA REPÚBLICA DE COLOMBIA.</v>
          </cell>
          <cell r="G312" t="str">
            <v>A-02-02-02-008</v>
          </cell>
          <cell r="H312" t="str">
            <v>10</v>
          </cell>
          <cell r="I312" t="str">
            <v>CSF</v>
          </cell>
          <cell r="J312" t="str">
            <v>Ok Distribución Pto</v>
          </cell>
          <cell r="K312">
            <v>64800000</v>
          </cell>
          <cell r="L312" t="str">
            <v>Funcionamiento</v>
          </cell>
          <cell r="M312" t="str">
            <v>Talento Humano</v>
          </cell>
          <cell r="N312" t="str">
            <v>Gestión</v>
          </cell>
          <cell r="O312" t="str">
            <v>Gestión</v>
          </cell>
          <cell r="P312" t="str">
            <v>SGENERAL</v>
          </cell>
          <cell r="Q312" t="str">
            <v>DESPACHO MINISTRO(A) DE EDUCACIÓN NACIONAL</v>
          </cell>
          <cell r="R312" t="str">
            <v>Contratación Directa</v>
          </cell>
          <cell r="S312" t="str">
            <v>4 CON</v>
          </cell>
          <cell r="T312" t="str">
            <v>ET4</v>
          </cell>
        </row>
        <row r="313">
          <cell r="B313" t="str">
            <v>1270-I-3-1-2-2</v>
          </cell>
          <cell r="C313" t="str">
            <v>1270-I-3-1-2-2ET4</v>
          </cell>
          <cell r="D313" t="str">
            <v>1270</v>
          </cell>
          <cell r="E313" t="str">
            <v>A</v>
          </cell>
          <cell r="F313" t="str">
            <v>PRESTAR SERVICIOS PROFESIONALES PARA BRINDAR ACOMPAÑAMIENTO A LAS ENTIDADES TERRITORIALES EN LA EVALUACIÓN Y EMISIÓN DE PRONUNCIAMIENTOS TÉCNICOS Y LA ASISTENCIA TÉCNICA ANTE LA FORMULACIÓN Y CONSOLIDACIÓN DE PROYECTOS DE INFRAESTRUCTURA DEL SECTOR EDUCATIVO</v>
          </cell>
          <cell r="G313" t="str">
            <v>I-3-1-2-2</v>
          </cell>
          <cell r="H313" t="str">
            <v>132201</v>
          </cell>
          <cell r="I313" t="str">
            <v>CSF</v>
          </cell>
          <cell r="J313" t="str">
            <v>Ok Distribución Pto</v>
          </cell>
          <cell r="K313">
            <v>52563728</v>
          </cell>
          <cell r="L313" t="str">
            <v>Regalías</v>
          </cell>
          <cell r="M313" t="str">
            <v>Regalías</v>
          </cell>
          <cell r="N313" t="str">
            <v>Regalías</v>
          </cell>
          <cell r="O313" t="str">
            <v>Regalías</v>
          </cell>
          <cell r="P313" t="str">
            <v>SGENERAL</v>
          </cell>
          <cell r="Q313" t="str">
            <v>OFICINA ASESORA DE PLANEACIÓN Y FINANZAS</v>
          </cell>
          <cell r="R313" t="str">
            <v>Contratación Directa</v>
          </cell>
          <cell r="S313" t="str">
            <v>4 CON</v>
          </cell>
          <cell r="T313" t="str">
            <v>ET4</v>
          </cell>
        </row>
        <row r="314">
          <cell r="B314" t="str">
            <v>1271-I-3-1-2-2</v>
          </cell>
          <cell r="C314" t="str">
            <v>1271-I-3-1-2-2ET4</v>
          </cell>
          <cell r="D314" t="str">
            <v>1271</v>
          </cell>
          <cell r="E314" t="str">
            <v>A</v>
          </cell>
          <cell r="F314" t="str">
            <v>PRESTAR SERVICIOS PROFESIONALES PARA BRINDAR ACOMPAÑAMIENTO LAS ENTIDADES TERRITORIALES EN LA FORMULACIÓN DE LOS PROYECTOS DEL SECTOR EDUCATIVO SUSCEPTIBLES DE SER FINANCIADOS CON RECURSOS DEL SISTEMA GENERAL DE REGALÍAS</v>
          </cell>
          <cell r="G314" t="str">
            <v>I-3-1-2-2</v>
          </cell>
          <cell r="H314" t="str">
            <v>132201</v>
          </cell>
          <cell r="I314" t="str">
            <v>CSF</v>
          </cell>
          <cell r="J314" t="str">
            <v>Ok Distribución Pto</v>
          </cell>
          <cell r="K314">
            <v>52563728</v>
          </cell>
          <cell r="L314" t="str">
            <v>Regalías</v>
          </cell>
          <cell r="M314" t="str">
            <v>Regalías</v>
          </cell>
          <cell r="N314" t="str">
            <v>Regalías</v>
          </cell>
          <cell r="O314" t="str">
            <v>Regalías</v>
          </cell>
          <cell r="P314" t="str">
            <v>SGENERAL</v>
          </cell>
          <cell r="Q314" t="str">
            <v>OFICINA ASESORA DE PLANEACIÓN Y FINANZAS</v>
          </cell>
          <cell r="R314" t="str">
            <v>Contratación Directa</v>
          </cell>
          <cell r="S314" t="str">
            <v>4 CON</v>
          </cell>
          <cell r="T314" t="str">
            <v>ET4</v>
          </cell>
        </row>
        <row r="315">
          <cell r="B315" t="str">
            <v>1272-I-3-1-2-2</v>
          </cell>
          <cell r="C315" t="str">
            <v>1272-I-3-1-2-2ET4</v>
          </cell>
          <cell r="D315" t="str">
            <v>1272</v>
          </cell>
          <cell r="E315" t="str">
            <v>A</v>
          </cell>
          <cell r="F315" t="str">
            <v>PRESTACIÓN DE SERVICIOS PROFESIONALES PARA LA EMISIÓN DE PRONUNCIAMIENTOS TÉCNICOS, ASISTENCIA, ORIENTACIÓN Y ACOMPAÑAMIENTO A LAS ENTIDADES TERRITORIALES EN LA FORMULACIÓN DE LOS PROYECTOS DEL SECTOR EDUCATIVO SUSCEPTIBLES DE SER FINANCIADOS CON RECURSOS DEL SISTEMA GENERAL DE REGALÍAS</v>
          </cell>
          <cell r="G315" t="str">
            <v>I-3-1-2-2</v>
          </cell>
          <cell r="H315" t="str">
            <v>132201</v>
          </cell>
          <cell r="I315" t="str">
            <v>CSF</v>
          </cell>
          <cell r="J315" t="str">
            <v>Ok Distribución Pto</v>
          </cell>
          <cell r="K315">
            <v>49000000</v>
          </cell>
          <cell r="L315" t="str">
            <v>Regalías</v>
          </cell>
          <cell r="M315" t="str">
            <v>Regalías</v>
          </cell>
          <cell r="N315" t="str">
            <v>Regalías</v>
          </cell>
          <cell r="O315" t="str">
            <v>Regalías</v>
          </cell>
          <cell r="P315" t="str">
            <v>SGENERAL</v>
          </cell>
          <cell r="Q315" t="str">
            <v>OFICINA ASESORA DE PLANEACIÓN Y FINANZAS</v>
          </cell>
          <cell r="R315" t="str">
            <v>Contratación Directa</v>
          </cell>
          <cell r="S315" t="str">
            <v>4 CON</v>
          </cell>
          <cell r="T315" t="str">
            <v>ET4</v>
          </cell>
        </row>
        <row r="316">
          <cell r="B316" t="str">
            <v>1273-C-2202-0700-32-0-2202010-02</v>
          </cell>
          <cell r="C316" t="str">
            <v>1273-C-2202-0700-32-0-2202010-02ET4</v>
          </cell>
          <cell r="D316" t="str">
            <v>1273</v>
          </cell>
          <cell r="E316" t="str">
            <v>A</v>
          </cell>
          <cell r="F316" t="str">
            <v xml:space="preserve">ADICIÓN AL CONTRATO 1218 DE 2018 (CO1.PCCNTR.668578) - PRESTAR LOS SERVICIOS PARA LA OPERACIÓN TIC DEL MINISTERLO DE EDUCACIÓN NACIONAL NECESARIOS PARA SOPORTAR SUS PROCESOS, ASEGURAR LA CONTINUIDAD EN LA OPERACIÓN TI, SU DISPONIBILIDAD Y RENDIMIENTO. </v>
          </cell>
          <cell r="G316" t="str">
            <v>C-2202-0700-32-0-2202010-02</v>
          </cell>
          <cell r="H316" t="str">
            <v>10</v>
          </cell>
          <cell r="I316" t="str">
            <v>CSF</v>
          </cell>
          <cell r="J316" t="str">
            <v>Ok Distribución Pto</v>
          </cell>
          <cell r="K316">
            <v>1243982120</v>
          </cell>
          <cell r="L316" t="str">
            <v>Inversión</v>
          </cell>
          <cell r="M316" t="str">
            <v>Calidad ES</v>
          </cell>
          <cell r="N316" t="str">
            <v>Incremento de la calidad en la prestación del servicio público de educación superior en Colombia. Nacional</v>
          </cell>
          <cell r="O316" t="str">
            <v>Calidad ES</v>
          </cell>
          <cell r="P316" t="str">
            <v>VES</v>
          </cell>
          <cell r="Q316" t="str">
            <v>OFICINA DE TECNOLOGÍA Y SISTEMAS DE INFORMACIÓN</v>
          </cell>
          <cell r="R316" t="str">
            <v>Modificatorios</v>
          </cell>
          <cell r="S316" t="str">
            <v>4 CON</v>
          </cell>
          <cell r="T316" t="str">
            <v>ET4</v>
          </cell>
        </row>
        <row r="317">
          <cell r="B317" t="str">
            <v>1275-C-2299-0700-8-0-2299062-02</v>
          </cell>
          <cell r="C317" t="str">
            <v>1275-C-2299-0700-8-0-2299062-02ET4</v>
          </cell>
          <cell r="D317" t="str">
            <v>1275</v>
          </cell>
          <cell r="E317" t="str">
            <v>A</v>
          </cell>
          <cell r="F317" t="str">
            <v>PRESTAR SERVICIOS PROFESIONALES A LA OFICINA DE TECNOLOGÍA Y SISTEMAS DE INFORMACIÓN Y LA DIRECCIÓN DE CALIDAD PARA LA EDUCACIÓN SUPERIOR EN LA GESTIÓN Y SEGUIMIENTO DE PROYECTOS INFORMÁTICOS E INTEGRACIÓN DE SISTEMAS DE INFORMACIÓN</v>
          </cell>
          <cell r="G317" t="str">
            <v>C-2299-0700-8-0-2299062-02</v>
          </cell>
          <cell r="H317" t="str">
            <v>10</v>
          </cell>
          <cell r="I317" t="str">
            <v>CSF</v>
          </cell>
          <cell r="J317" t="str">
            <v>Ok Distribución Pto</v>
          </cell>
          <cell r="K317">
            <v>53769120</v>
          </cell>
          <cell r="L317" t="str">
            <v>Inversión</v>
          </cell>
          <cell r="M317" t="str">
            <v>Tecnología</v>
          </cell>
          <cell r="N317" t="str">
            <v>Fortalecimiento del acceso a información estratégica e institucional del sector educativo  Nacional</v>
          </cell>
          <cell r="O317" t="str">
            <v>Transversales</v>
          </cell>
          <cell r="P317" t="str">
            <v>SGENERAL</v>
          </cell>
          <cell r="Q317" t="str">
            <v>OFICINA DE TECNOLOGÍA Y SISTEMAS DE INFORMACIÓN</v>
          </cell>
          <cell r="R317" t="str">
            <v>Contratación Directa</v>
          </cell>
          <cell r="S317" t="str">
            <v>4 CON</v>
          </cell>
          <cell r="T317" t="str">
            <v>ET4</v>
          </cell>
        </row>
        <row r="318">
          <cell r="B318" t="str">
            <v>1276-C-2299-0700-8-0-2299062-02</v>
          </cell>
          <cell r="C318" t="str">
            <v>1276-C-2299-0700-8-0-2299062-02ET4</v>
          </cell>
          <cell r="D318" t="str">
            <v>1276</v>
          </cell>
          <cell r="E318" t="str">
            <v>A</v>
          </cell>
          <cell r="F318" t="str">
            <v>PRESTAR SERVICIOS PROFESIONALES PARA COORDINAR ACTIVIDADES PROPIAS DE ARQUITECTURA DE SOLUCIONES Y SOFTWARE, ASÍ COMO GESTIÓN DEL GRUPO DE APLICACIONES DE LA OFICINA DE TECNOLOGÍA Y SISTEMAS DE INFORMACIÓN DEL MINISTERIO DE EDUCACIÓN NACIONAL</v>
          </cell>
          <cell r="G318" t="str">
            <v>C-2299-0700-8-0-2299062-02</v>
          </cell>
          <cell r="H318" t="str">
            <v>10</v>
          </cell>
          <cell r="I318" t="str">
            <v>CSF</v>
          </cell>
          <cell r="J318" t="str">
            <v>Ok Distribución Pto</v>
          </cell>
          <cell r="K318">
            <v>77558786</v>
          </cell>
          <cell r="L318" t="str">
            <v>Inversión</v>
          </cell>
          <cell r="M318" t="str">
            <v>Tecnología</v>
          </cell>
          <cell r="N318" t="str">
            <v>Fortalecimiento del acceso a información estratégica e institucional del sector educativo  Nacional</v>
          </cell>
          <cell r="O318" t="str">
            <v>Transversales</v>
          </cell>
          <cell r="P318" t="str">
            <v>SGENERAL</v>
          </cell>
          <cell r="Q318" t="str">
            <v>OFICINA DE TECNOLOGÍA Y SISTEMAS DE INFORMACIÓN</v>
          </cell>
          <cell r="R318" t="str">
            <v>Contratación Directa</v>
          </cell>
          <cell r="S318" t="str">
            <v>4 CON</v>
          </cell>
          <cell r="T318" t="str">
            <v>ET4</v>
          </cell>
        </row>
        <row r="319">
          <cell r="B319" t="str">
            <v>1277-C-2299-0700-8-0-2299062-02</v>
          </cell>
          <cell r="C319" t="str">
            <v>1277-C-2299-0700-8-0-2299062-02ET4</v>
          </cell>
          <cell r="D319" t="str">
            <v>1277</v>
          </cell>
          <cell r="E319" t="str">
            <v>A</v>
          </cell>
          <cell r="F319" t="str">
            <v>PRESTAR SERVICIOS PROFESIONALES AL GRUPO DE INFRAESTRUCTURA Y COMUNICACIONES PARA APOYAR LA GESTIÓN DEL PROGRAMA CONEXIÓN TOTAL DE LA OFICINA DE TECNOLOGÍA Y SISTEMAS DE INFORMACIÓN DEL MINISTERIO DE EDUCACIÓN NACIONAL.</v>
          </cell>
          <cell r="G319" t="str">
            <v>C-2299-0700-8-0-2299062-02</v>
          </cell>
          <cell r="H319" t="str">
            <v>10</v>
          </cell>
          <cell r="I319" t="str">
            <v>CSF</v>
          </cell>
          <cell r="J319" t="str">
            <v>Ok Distribución Pto</v>
          </cell>
          <cell r="K319">
            <v>67407382</v>
          </cell>
          <cell r="L319" t="str">
            <v>Inversión</v>
          </cell>
          <cell r="M319" t="str">
            <v>Tecnología</v>
          </cell>
          <cell r="N319" t="str">
            <v>Fortalecimiento del acceso a información estratégica e institucional del sector educativo  Nacional</v>
          </cell>
          <cell r="O319" t="str">
            <v>Transversales</v>
          </cell>
          <cell r="P319" t="str">
            <v>SGENERAL</v>
          </cell>
          <cell r="Q319" t="str">
            <v>OFICINA DE TECNOLOGÍA Y SISTEMAS DE INFORMACIÓN</v>
          </cell>
          <cell r="R319" t="str">
            <v>Contratación Directa</v>
          </cell>
          <cell r="S319" t="str">
            <v>4 CON</v>
          </cell>
          <cell r="T319" t="str">
            <v>ET4</v>
          </cell>
        </row>
        <row r="320">
          <cell r="B320" t="str">
            <v>1278-C-2299-0700-8-0-2299062-02</v>
          </cell>
          <cell r="C320" t="str">
            <v>1278-C-2299-0700-8-0-2299062-02ET4</v>
          </cell>
          <cell r="D320" t="str">
            <v>1278</v>
          </cell>
          <cell r="E320" t="str">
            <v>A</v>
          </cell>
          <cell r="F320" t="str">
            <v>PRESTAR SERVICIOS PROFESIONALES PARA EVALUAR LA VIABILIDAD TÉCNICA DE PROPUESTAS PRESENTADAS POR LAS SECRETARIAS DE EDUCACIÓN PARA CONTRATACIÓN DE SERVICIOS DE CONECTIVIDAD EN SEDES EDUCATIVAS OFICIALES Y APOYO A LOS PROCESOS REQUERIDOS POR EL MINISTERIO DE EDUCACIÓN NACIONAL</v>
          </cell>
          <cell r="G320" t="str">
            <v>C-2299-0700-8-0-2299062-02</v>
          </cell>
          <cell r="H320" t="str">
            <v>10</v>
          </cell>
          <cell r="I320" t="str">
            <v>CSF</v>
          </cell>
          <cell r="J320" t="str">
            <v>Ok Distribución Pto</v>
          </cell>
          <cell r="K320">
            <v>46583593</v>
          </cell>
          <cell r="L320" t="str">
            <v>Inversión</v>
          </cell>
          <cell r="M320" t="str">
            <v>Tecnología</v>
          </cell>
          <cell r="N320" t="str">
            <v>Fortalecimiento del acceso a información estratégica e institucional del sector educativo  Nacional</v>
          </cell>
          <cell r="O320" t="str">
            <v>Transversales</v>
          </cell>
          <cell r="P320" t="str">
            <v>SGENERAL</v>
          </cell>
          <cell r="Q320" t="str">
            <v>OFICINA DE TECNOLOGÍA Y SISTEMAS DE INFORMACIÓN</v>
          </cell>
          <cell r="R320" t="str">
            <v>Contratación Directa</v>
          </cell>
          <cell r="S320" t="str">
            <v>4 CON</v>
          </cell>
          <cell r="T320" t="str">
            <v>ET4</v>
          </cell>
        </row>
        <row r="321">
          <cell r="B321" t="str">
            <v>1279-C-2299-0700-8-0-2299062-02</v>
          </cell>
          <cell r="C321" t="str">
            <v>1279-C-2299-0700-8-0-2299062-02ET4</v>
          </cell>
          <cell r="D321" t="str">
            <v>1279</v>
          </cell>
          <cell r="E321" t="str">
            <v>A</v>
          </cell>
          <cell r="F321" t="str">
            <v>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v>
          </cell>
          <cell r="G321" t="str">
            <v>C-2299-0700-8-0-2299062-02</v>
          </cell>
          <cell r="H321" t="str">
            <v>10</v>
          </cell>
          <cell r="I321" t="str">
            <v>CSF</v>
          </cell>
          <cell r="J321" t="str">
            <v>Ok Distribución Pto</v>
          </cell>
          <cell r="K321">
            <v>67407382</v>
          </cell>
          <cell r="L321" t="str">
            <v>Inversión</v>
          </cell>
          <cell r="M321" t="str">
            <v>Tecnología</v>
          </cell>
          <cell r="N321" t="str">
            <v>Fortalecimiento del acceso a información estratégica e institucional del sector educativo  Nacional</v>
          </cell>
          <cell r="O321" t="str">
            <v>Transversales</v>
          </cell>
          <cell r="P321" t="str">
            <v>SGENERAL</v>
          </cell>
          <cell r="Q321" t="str">
            <v>OFICINA DE TECNOLOGÍA Y SISTEMAS DE INFORMACIÓN</v>
          </cell>
          <cell r="R321" t="str">
            <v>Contratación Directa</v>
          </cell>
          <cell r="S321" t="str">
            <v>4 CON</v>
          </cell>
          <cell r="T321" t="str">
            <v>ET4</v>
          </cell>
        </row>
        <row r="322">
          <cell r="B322" t="str">
            <v>128-A-02-02-02-008</v>
          </cell>
          <cell r="C322" t="str">
            <v>128-A-02-02-02-008ET4</v>
          </cell>
          <cell r="D322" t="str">
            <v>128</v>
          </cell>
          <cell r="E322" t="str">
            <v>A</v>
          </cell>
          <cell r="F322" t="str">
            <v>PRESTACION DE SERVICIOS PROFESIONALES PARA BRINDAR APOYO AL_x000D_
MINISTERIO DE EDUCACION NACIONAL EN EL SEGUIMIENTO, CONTROL Y MONITOREO A LA ACTIVIDAD LEGISLATIVA QUE SE ADELANTE EN EL CONGRESO DE LA REPÚBLICA</v>
          </cell>
          <cell r="G322" t="str">
            <v>A-02-02-02-008</v>
          </cell>
          <cell r="H322" t="str">
            <v>10</v>
          </cell>
          <cell r="I322" t="str">
            <v>CSF</v>
          </cell>
          <cell r="J322" t="str">
            <v>Ok Distribución Pto</v>
          </cell>
          <cell r="K322">
            <v>67980000</v>
          </cell>
          <cell r="L322" t="str">
            <v>Funcionamiento</v>
          </cell>
          <cell r="M322" t="str">
            <v>Talento Humano</v>
          </cell>
          <cell r="N322" t="str">
            <v>Gestión</v>
          </cell>
          <cell r="O322" t="str">
            <v>Gestión</v>
          </cell>
          <cell r="P322" t="str">
            <v>SGENERAL</v>
          </cell>
          <cell r="Q322" t="str">
            <v>DESPACHO MINISTRO(A) DE EDUCACIÓN NACIONAL</v>
          </cell>
          <cell r="R322" t="str">
            <v>Contratación Directa</v>
          </cell>
          <cell r="S322" t="str">
            <v>4 CON</v>
          </cell>
          <cell r="T322" t="str">
            <v>ET4</v>
          </cell>
        </row>
        <row r="323">
          <cell r="B323" t="str">
            <v>1280-C-2299-0700-8-0-2299062-02</v>
          </cell>
          <cell r="C323" t="str">
            <v>1280-C-2299-0700-8-0-2299062-02ET4</v>
          </cell>
          <cell r="D323" t="str">
            <v>1280</v>
          </cell>
          <cell r="E323" t="str">
            <v>A</v>
          </cell>
          <cell r="F323" t="str">
            <v>PRESTAR SERVICIOS PARA APOYAR A LA OFICINA DE TECNOLOGÍA Y SISTEMAS DE INFORMACIÓN EN LAS ACTIVIDADES RELACIONADAS CON: ARTICULACIÓN DE PROCESOS, GESTIÓN TECNOLÓGICA DE PROYECTOS TI Y PLANEACIÓN ESTRATÉGICA DE TECNOLOGÍAS DE LA INFORMACIÓN</v>
          </cell>
          <cell r="G323" t="str">
            <v>C-2299-0700-8-0-2299062-02</v>
          </cell>
          <cell r="H323" t="str">
            <v>10</v>
          </cell>
          <cell r="I323" t="str">
            <v>CSF</v>
          </cell>
          <cell r="J323" t="str">
            <v>Ok Distribución Pto</v>
          </cell>
          <cell r="K323">
            <v>106254302</v>
          </cell>
          <cell r="L323" t="str">
            <v>Inversión</v>
          </cell>
          <cell r="M323" t="str">
            <v>Tecnología</v>
          </cell>
          <cell r="N323" t="str">
            <v>Fortalecimiento del acceso a información estratégica e institucional del sector educativo  Nacional</v>
          </cell>
          <cell r="O323" t="str">
            <v>Transversales</v>
          </cell>
          <cell r="P323" t="str">
            <v>SGENERAL</v>
          </cell>
          <cell r="Q323" t="str">
            <v>OFICINA DE TECNOLOGÍA Y SISTEMAS DE INFORMACIÓN</v>
          </cell>
          <cell r="R323" t="str">
            <v>Contratación Directa</v>
          </cell>
          <cell r="S323" t="str">
            <v>4 CON</v>
          </cell>
          <cell r="T323" t="str">
            <v>ET4</v>
          </cell>
        </row>
        <row r="324">
          <cell r="B324" t="str">
            <v>1281-C-2299-0700-8-0-2299062-02</v>
          </cell>
          <cell r="C324" t="str">
            <v>1281-C-2299-0700-8-0-2299062-02ET4</v>
          </cell>
          <cell r="D324" t="str">
            <v>1281</v>
          </cell>
          <cell r="E324" t="str">
            <v>A</v>
          </cell>
          <cell r="F324" t="str">
            <v>PRESTAR SERVICIOS PROFESIONALES A LA OFICINA DE TECNOLOGÍA Y SISTEMAS DE INFORMACIÓN PARA LA ADMINISTRACIÓN TECNOLÓGICA Y SOPORTE DEL SISTEMA SAP ERP, LA PLANEACIÓN, COORDINACIÓN Y CONTROL DE LAS ACTIVIDADES DE MANTENIMIENTO, MEJORAS Y NUEVAS IMPLEMENTACIONES DEL SISTEMA SAP-ERP.</v>
          </cell>
          <cell r="G324" t="str">
            <v>C-2299-0700-8-0-2299062-02</v>
          </cell>
          <cell r="H324" t="str">
            <v>10</v>
          </cell>
          <cell r="I324" t="str">
            <v>CSF</v>
          </cell>
          <cell r="J324" t="str">
            <v>Ok Distribución Pto</v>
          </cell>
          <cell r="K324">
            <v>48148130</v>
          </cell>
          <cell r="L324" t="str">
            <v>Inversión</v>
          </cell>
          <cell r="M324" t="str">
            <v>Tecnología</v>
          </cell>
          <cell r="N324" t="str">
            <v>Fortalecimiento del acceso a información estratégica e institucional del sector educativo  Nacional</v>
          </cell>
          <cell r="O324" t="str">
            <v>Transversales</v>
          </cell>
          <cell r="P324" t="str">
            <v>SGENERAL</v>
          </cell>
          <cell r="Q324" t="str">
            <v>OFICINA DE TECNOLOGÍA Y SISTEMAS DE INFORMACIÓN</v>
          </cell>
          <cell r="R324" t="str">
            <v>Contratación Directa</v>
          </cell>
          <cell r="S324" t="str">
            <v>4 CON</v>
          </cell>
          <cell r="T324" t="str">
            <v>ET4</v>
          </cell>
        </row>
        <row r="325">
          <cell r="B325" t="str">
            <v>1282-C-2299-0700-8-0-2299062-02</v>
          </cell>
          <cell r="C325" t="str">
            <v>1282-C-2299-0700-8-0-2299062-02ET4</v>
          </cell>
          <cell r="D325" t="str">
            <v>1282</v>
          </cell>
          <cell r="E325" t="str">
            <v>A</v>
          </cell>
          <cell r="F325" t="str">
            <v>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v>
          </cell>
          <cell r="G325" t="str">
            <v>C-2299-0700-8-0-2299062-02</v>
          </cell>
          <cell r="H325" t="str">
            <v>10</v>
          </cell>
          <cell r="I325" t="str">
            <v>CSF</v>
          </cell>
          <cell r="J325" t="str">
            <v>Ok Distribución Pto</v>
          </cell>
          <cell r="K325">
            <v>67407382</v>
          </cell>
          <cell r="L325" t="str">
            <v>Inversión</v>
          </cell>
          <cell r="M325" t="str">
            <v>Tecnología</v>
          </cell>
          <cell r="N325" t="str">
            <v>Fortalecimiento del acceso a información estratégica e institucional del sector educativo  Nacional</v>
          </cell>
          <cell r="O325" t="str">
            <v>Transversales</v>
          </cell>
          <cell r="P325" t="str">
            <v>SGENERAL</v>
          </cell>
          <cell r="Q325" t="str">
            <v>OFICINA DE TECNOLOGÍA Y SISTEMAS DE INFORMACIÓN</v>
          </cell>
          <cell r="R325" t="str">
            <v>Contratación Directa</v>
          </cell>
          <cell r="S325" t="str">
            <v>4 CON</v>
          </cell>
          <cell r="T325" t="str">
            <v>ET4</v>
          </cell>
        </row>
        <row r="326">
          <cell r="B326" t="str">
            <v>1283-C-2299-0700-8-0-2299062-02</v>
          </cell>
          <cell r="C326" t="str">
            <v>1283-C-2299-0700-8-0-2299062-02ET4</v>
          </cell>
          <cell r="D326" t="str">
            <v>1283</v>
          </cell>
          <cell r="E326" t="str">
            <v>A</v>
          </cell>
          <cell r="F326" t="str">
            <v>PRESTAR SERVICIOS PROFESIONALES PARA GESTIONAR ACTIVIDADES PROPIAS DE ARQUITECTURA DE SOFTWARE, ARQUITECTURA DE SOLUCIONES, ARQUITECTURA DE LA CAPA DE DATOS Y ADMINISTRACIÓN TÉCNICA PARA EL GRUPO DE APLICACIONES DE LA OFICINA DE TECNOLOGÍA Y SISTEMAS DE INFORMACIÓN DEL MINISTERIO DE EDUCACIÓN NACIONAL</v>
          </cell>
          <cell r="G326" t="str">
            <v>C-2299-0700-8-0-2299062-02</v>
          </cell>
          <cell r="H326" t="str">
            <v>10</v>
          </cell>
          <cell r="I326" t="str">
            <v>CSF</v>
          </cell>
          <cell r="J326" t="str">
            <v>Ok Distribución Pto</v>
          </cell>
          <cell r="K326">
            <v>67407382</v>
          </cell>
          <cell r="L326" t="str">
            <v>Inversión</v>
          </cell>
          <cell r="M326" t="str">
            <v>Tecnología</v>
          </cell>
          <cell r="N326" t="str">
            <v>Fortalecimiento del acceso a información estratégica e institucional del sector educativo  Nacional</v>
          </cell>
          <cell r="O326" t="str">
            <v>Transversales</v>
          </cell>
          <cell r="P326" t="str">
            <v>SGENERAL</v>
          </cell>
          <cell r="Q326" t="str">
            <v>OFICINA DE TECNOLOGÍA Y SISTEMAS DE INFORMACIÓN</v>
          </cell>
          <cell r="R326" t="str">
            <v>Contratación Directa</v>
          </cell>
          <cell r="S326" t="str">
            <v>4 CON</v>
          </cell>
          <cell r="T326" t="str">
            <v>ET4</v>
          </cell>
        </row>
        <row r="327">
          <cell r="B327" t="str">
            <v>1284-C-2299-0700-8-0-2299062-02</v>
          </cell>
          <cell r="C327" t="str">
            <v>1284-C-2299-0700-8-0-2299062-02ET4</v>
          </cell>
          <cell r="D327" t="str">
            <v>1284</v>
          </cell>
          <cell r="E327" t="str">
            <v>A</v>
          </cell>
          <cell r="F327" t="str">
            <v xml:space="preserve">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 </v>
          </cell>
          <cell r="G327" t="str">
            <v>C-2299-0700-8-0-2299062-02</v>
          </cell>
          <cell r="H327" t="str">
            <v>10</v>
          </cell>
          <cell r="I327" t="str">
            <v>CSF</v>
          </cell>
          <cell r="J327" t="str">
            <v>Ok Distribución Pto</v>
          </cell>
          <cell r="K327">
            <v>47507348</v>
          </cell>
          <cell r="L327" t="str">
            <v>Inversión</v>
          </cell>
          <cell r="M327" t="str">
            <v>Tecnología</v>
          </cell>
          <cell r="N327" t="str">
            <v>Fortalecimiento del acceso a información estratégica e institucional del sector educativo  Nacional</v>
          </cell>
          <cell r="O327" t="str">
            <v>Transversales</v>
          </cell>
          <cell r="P327" t="str">
            <v>SGENERAL</v>
          </cell>
          <cell r="Q327" t="str">
            <v>OFICINA DE TECNOLOGÍA Y SISTEMAS DE INFORMACIÓN</v>
          </cell>
          <cell r="R327" t="str">
            <v>Contratación Directa</v>
          </cell>
          <cell r="S327" t="str">
            <v>4 CON</v>
          </cell>
          <cell r="T327" t="str">
            <v>ET4</v>
          </cell>
        </row>
        <row r="328">
          <cell r="B328" t="str">
            <v>1285-C-2299-0700-8-0-2299062-02</v>
          </cell>
          <cell r="C328" t="str">
            <v>1285-C-2299-0700-8-0-2299062-02ET4</v>
          </cell>
          <cell r="D328" t="str">
            <v>1285</v>
          </cell>
          <cell r="E328" t="str">
            <v>A</v>
          </cell>
          <cell r="F328" t="str">
            <v>PRESTAR SERVICIOS PROFESIONALES PARA APOYAR LAS ACTIVIDADES RELACIONADAS CON SEGURIDAD DE LA INFORMACIÓN, DESARROLLADAS POR EL GRUPO DE INFRAESTRUCTURA Y COMUNICACIONES DE LA OFICINA DE TECNOLOGÍA Y SISTEMAS DE INFORMACIÓN.</v>
          </cell>
          <cell r="G328" t="str">
            <v>C-2299-0700-8-0-2299062-02</v>
          </cell>
          <cell r="H328" t="str">
            <v>10</v>
          </cell>
          <cell r="I328" t="str">
            <v>CSF</v>
          </cell>
          <cell r="J328" t="str">
            <v>Ok Distribución Pto</v>
          </cell>
          <cell r="K328">
            <v>55058185</v>
          </cell>
          <cell r="L328" t="str">
            <v>Inversión</v>
          </cell>
          <cell r="M328" t="str">
            <v>Tecnología</v>
          </cell>
          <cell r="N328" t="str">
            <v>Fortalecimiento del acceso a información estratégica e institucional del sector educativo  Nacional</v>
          </cell>
          <cell r="O328" t="str">
            <v>Transversales</v>
          </cell>
          <cell r="P328" t="str">
            <v>SGENERAL</v>
          </cell>
          <cell r="Q328" t="str">
            <v>OFICINA DE TECNOLOGÍA Y SISTEMAS DE INFORMACIÓN</v>
          </cell>
          <cell r="R328" t="str">
            <v>Contratación Directa</v>
          </cell>
          <cell r="S328" t="str">
            <v>4 CON</v>
          </cell>
          <cell r="T328" t="str">
            <v>ET4</v>
          </cell>
        </row>
        <row r="329">
          <cell r="B329" t="str">
            <v>1286-C-2299-0700-8-0-2299062-02</v>
          </cell>
          <cell r="C329" t="str">
            <v>1286-C-2299-0700-8-0-2299062-02ET4</v>
          </cell>
          <cell r="D329" t="str">
            <v>1286</v>
          </cell>
          <cell r="E329" t="str">
            <v>A</v>
          </cell>
          <cell r="F329" t="str">
            <v>PRESTAR SERVICIOS PROFESIONALES PARA LA GESTIÓN DEL PROGRAMA CONEXIÓN TOTAL EN EL ACOMPAÑAMIENTO A LAS SECRETARIAS DE EDUCACIÓN, ASÍ COMO EL SEGUIMIENTO DE LOS PROCESOS DE CONTRATACIÓN RELACIONADOS CON LA CONECTIVIDAD DE LAS SEDES EDUCATIVAS OFICIALES</v>
          </cell>
          <cell r="G329" t="str">
            <v>C-2299-0700-8-0-2299062-02</v>
          </cell>
          <cell r="H329" t="str">
            <v>10</v>
          </cell>
          <cell r="I329" t="str">
            <v>CSF</v>
          </cell>
          <cell r="J329" t="str">
            <v>Ok Distribución Pto</v>
          </cell>
          <cell r="K329">
            <v>47507348</v>
          </cell>
          <cell r="L329" t="str">
            <v>Inversión</v>
          </cell>
          <cell r="M329" t="str">
            <v>Tecnología</v>
          </cell>
          <cell r="N329" t="str">
            <v>Fortalecimiento del acceso a información estratégica e institucional del sector educativo  Nacional</v>
          </cell>
          <cell r="O329" t="str">
            <v>Transversales</v>
          </cell>
          <cell r="P329" t="str">
            <v>SGENERAL</v>
          </cell>
          <cell r="Q329" t="str">
            <v>OFICINA DE TECNOLOGÍA Y SISTEMAS DE INFORMACIÓN</v>
          </cell>
          <cell r="R329" t="str">
            <v>Contratación Directa</v>
          </cell>
          <cell r="S329" t="str">
            <v>4 CON</v>
          </cell>
          <cell r="T329" t="str">
            <v>ET4</v>
          </cell>
        </row>
        <row r="330">
          <cell r="B330" t="str">
            <v>1287-C-2299-0700-8-0-2299062-02</v>
          </cell>
          <cell r="C330" t="str">
            <v>1287-C-2299-0700-8-0-2299062-02ET4</v>
          </cell>
          <cell r="D330" t="str">
            <v>1287</v>
          </cell>
          <cell r="E330" t="str">
            <v>A</v>
          </cell>
          <cell r="F330" t="str">
            <v>PRESTAR SERVICIOS PROFESIONALES A LA OFICINA DE TECNOLOGÍA Y SISTEMAS DE INFORMACIÓN EN ACTIVIDADES RELACIONADAS CON GESTIÓN DE PROVEEDORES, GESTIÓN DE PRESUPUESTO, GESTIÓN DE PROYECTOS Y GESTIÓN DE SERVICIOS TIC</v>
          </cell>
          <cell r="G330" t="str">
            <v>C-2299-0700-8-0-2299062-02</v>
          </cell>
          <cell r="H330" t="str">
            <v>10</v>
          </cell>
          <cell r="I330" t="str">
            <v>CSF</v>
          </cell>
          <cell r="J330" t="str">
            <v>Ok Distribución Pto</v>
          </cell>
          <cell r="K330">
            <v>68744074</v>
          </cell>
          <cell r="L330" t="str">
            <v>Inversión</v>
          </cell>
          <cell r="M330" t="str">
            <v>Tecnología</v>
          </cell>
          <cell r="N330" t="str">
            <v>Fortalecimiento del acceso a información estratégica e institucional del sector educativo  Nacional</v>
          </cell>
          <cell r="O330" t="str">
            <v>Transversales</v>
          </cell>
          <cell r="P330" t="str">
            <v>SGENERAL</v>
          </cell>
          <cell r="Q330" t="str">
            <v>OFICINA DE TECNOLOGÍA Y SISTEMAS DE INFORMACIÓN</v>
          </cell>
          <cell r="R330" t="str">
            <v>Contratación Directa</v>
          </cell>
          <cell r="S330" t="str">
            <v>4 CON</v>
          </cell>
          <cell r="T330" t="str">
            <v>ET4</v>
          </cell>
        </row>
        <row r="331">
          <cell r="B331" t="str">
            <v>1288-C-2299-0700-8-0-2299062-02</v>
          </cell>
          <cell r="C331" t="str">
            <v>1288-C-2299-0700-8-0-2299062-02ET4</v>
          </cell>
          <cell r="D331" t="str">
            <v>1288</v>
          </cell>
          <cell r="E331" t="str">
            <v>A</v>
          </cell>
          <cell r="F331" t="str">
            <v>PRESTAR SERVICIOS PROFESIONALES PARA APOYAR A LA OFICINA DE TECNOLOGÍA Y SISTEMAS DE INFORMACIÓN EN EL ANÁLISIS, DISEÑO, IMPLEMENTACIÓN, MANTENIMIENTO Y ACTUALIZACIÓN DE LAS BODEGAS DE DATOS DE BUSINESS INTELIGENCIE (BI), USADOS POR EL MINISTERIO DE EDUCACIÓN PARA LA PUBLICACIÓN DE LA INFORMACIÓN DEL SECTOR EDUCATIVO Y DESARROLLAR ACTIVIDADES PROPIAS DE LAS FASES DEL CICLO DE SOFTWARE DE LOS SISTEMAS DE INFORMACIÓN DEL MINISTERIO</v>
          </cell>
          <cell r="G331" t="str">
            <v>C-2299-0700-8-0-2299062-02</v>
          </cell>
          <cell r="H331" t="str">
            <v>10</v>
          </cell>
          <cell r="I331" t="str">
            <v>CSF</v>
          </cell>
          <cell r="J331" t="str">
            <v>Ok Distribución Pto</v>
          </cell>
          <cell r="K331">
            <v>55058185</v>
          </cell>
          <cell r="L331" t="str">
            <v>Inversión</v>
          </cell>
          <cell r="M331" t="str">
            <v>Tecnología</v>
          </cell>
          <cell r="N331" t="str">
            <v>Fortalecimiento del acceso a información estratégica e institucional del sector educativo  Nacional</v>
          </cell>
          <cell r="O331" t="str">
            <v>Transversales</v>
          </cell>
          <cell r="P331" t="str">
            <v>SGENERAL</v>
          </cell>
          <cell r="Q331" t="str">
            <v>OFICINA DE TECNOLOGÍA Y SISTEMAS DE INFORMACIÓN</v>
          </cell>
          <cell r="R331" t="str">
            <v>Contratación Directa</v>
          </cell>
          <cell r="S331" t="str">
            <v>4 CON</v>
          </cell>
          <cell r="T331" t="str">
            <v>ET4</v>
          </cell>
        </row>
        <row r="332">
          <cell r="B332" t="str">
            <v>1289-C-2299-0700-8-0-2299062-02</v>
          </cell>
          <cell r="C332" t="str">
            <v>1289-C-2299-0700-8-0-2299062-02ET4</v>
          </cell>
          <cell r="D332" t="str">
            <v>1289</v>
          </cell>
          <cell r="E332" t="str">
            <v>A</v>
          </cell>
          <cell r="F332" t="str">
            <v xml:space="preserve">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 </v>
          </cell>
          <cell r="G332" t="str">
            <v>C-2299-0700-8-0-2299062-02</v>
          </cell>
          <cell r="H332" t="str">
            <v>10</v>
          </cell>
          <cell r="I332" t="str">
            <v>CSF</v>
          </cell>
          <cell r="J332" t="str">
            <v>Ok Distribución Pto</v>
          </cell>
          <cell r="K332">
            <v>55058185</v>
          </cell>
          <cell r="L332" t="str">
            <v>Inversión</v>
          </cell>
          <cell r="M332" t="str">
            <v>Tecnología</v>
          </cell>
          <cell r="N332" t="str">
            <v>Fortalecimiento del acceso a información estratégica e institucional del sector educativo  Nacional</v>
          </cell>
          <cell r="O332" t="str">
            <v>Transversales</v>
          </cell>
          <cell r="P332" t="str">
            <v>SGENERAL</v>
          </cell>
          <cell r="Q332" t="str">
            <v>OFICINA DE TECNOLOGÍA Y SISTEMAS DE INFORMACIÓN</v>
          </cell>
          <cell r="R332" t="str">
            <v>Contratación Directa</v>
          </cell>
          <cell r="S332" t="str">
            <v>4 CON</v>
          </cell>
          <cell r="T332" t="str">
            <v>ET4</v>
          </cell>
        </row>
        <row r="333">
          <cell r="B333" t="str">
            <v>129-A-02-02-02-008</v>
          </cell>
          <cell r="C333" t="str">
            <v>129-A-02-02-02-008ET4</v>
          </cell>
          <cell r="D333" t="str">
            <v>129</v>
          </cell>
          <cell r="E333" t="str">
            <v>A</v>
          </cell>
          <cell r="F333" t="str">
            <v>PRESTAR SERVICIOS DE APOYO A LA GESTIÓN AL DESPACHO DE LA MINISTRA DE EDUCACION NACIONAL EN LA REALIZACION DE LAS DIFERENTES ACTIVIDADES ADMINISTRATIVAS, ASISTENCIALES Y OPERATIVAS</v>
          </cell>
          <cell r="G333" t="str">
            <v>A-02-02-02-008</v>
          </cell>
          <cell r="H333" t="str">
            <v>10</v>
          </cell>
          <cell r="I333" t="str">
            <v>CSF</v>
          </cell>
          <cell r="J333" t="str">
            <v>Ok Distribución Pto</v>
          </cell>
          <cell r="K333">
            <v>27448464</v>
          </cell>
          <cell r="L333" t="str">
            <v>Funcionamiento</v>
          </cell>
          <cell r="M333" t="str">
            <v>Talento Humano</v>
          </cell>
          <cell r="N333" t="str">
            <v>Gestión</v>
          </cell>
          <cell r="O333" t="str">
            <v>Gestión</v>
          </cell>
          <cell r="P333" t="str">
            <v>SGENERAL</v>
          </cell>
          <cell r="Q333" t="str">
            <v>DESPACHO MINISTRO(A) DE EDUCACIÓN NACIONAL</v>
          </cell>
          <cell r="R333" t="str">
            <v>Contratación Directa</v>
          </cell>
          <cell r="S333" t="str">
            <v>4 CON</v>
          </cell>
          <cell r="T333" t="str">
            <v>ET4</v>
          </cell>
        </row>
        <row r="334">
          <cell r="B334" t="str">
            <v>1290-C-2299-0700-8-0-2299062-02</v>
          </cell>
          <cell r="C334" t="str">
            <v>1290-C-2299-0700-8-0-2299062-02ET4</v>
          </cell>
          <cell r="D334" t="str">
            <v>1290</v>
          </cell>
          <cell r="E334" t="str">
            <v>A</v>
          </cell>
          <cell r="F334" t="str">
            <v>PRESTAR SERVICIOS PROFESIONALES PARA GESTIONAR ACTIVIDADES PROPIAS DE LAS FASES DEL CICLO DE SOFTWARE, SEGUIMIENTO A PROCESOS Y ACOMPAÑAMIENTO A LA GESTIÓN TÉCNICA DE LOS SISTEMAS DE INFORMACIÓN DEL GRUPO DE APLICACIONES DE LA OFICINA DE TECNOLOGÍA Y SISTEMAS DE INFORMACIÓN DEL MINISTERIO DE EDUCACIÓN NACIONAL</v>
          </cell>
          <cell r="G334" t="str">
            <v>C-2299-0700-8-0-2299062-02</v>
          </cell>
          <cell r="H334" t="str">
            <v>10</v>
          </cell>
          <cell r="I334" t="str">
            <v>CSF</v>
          </cell>
          <cell r="J334" t="str">
            <v>Ok Distribución Pto</v>
          </cell>
          <cell r="K334">
            <v>68744074</v>
          </cell>
          <cell r="L334" t="str">
            <v>Inversión</v>
          </cell>
          <cell r="M334" t="str">
            <v>Tecnología</v>
          </cell>
          <cell r="N334" t="str">
            <v>Fortalecimiento del acceso a información estratégica e institucional del sector educativo  Nacional</v>
          </cell>
          <cell r="O334" t="str">
            <v>Transversales</v>
          </cell>
          <cell r="P334" t="str">
            <v>SGENERAL</v>
          </cell>
          <cell r="Q334" t="str">
            <v>OFICINA DE TECNOLOGÍA Y SISTEMAS DE INFORMACIÓN</v>
          </cell>
          <cell r="R334" t="str">
            <v>Contratación Directa</v>
          </cell>
          <cell r="S334" t="str">
            <v>4 CON</v>
          </cell>
          <cell r="T334" t="str">
            <v>ET4</v>
          </cell>
        </row>
        <row r="335">
          <cell r="B335" t="str">
            <v>1291-C-2299-0700-8-0-2299062-02</v>
          </cell>
          <cell r="C335" t="str">
            <v>1291-C-2299-0700-8-0-2299062-02ET4</v>
          </cell>
          <cell r="D335" t="str">
            <v>1291</v>
          </cell>
          <cell r="E335" t="str">
            <v>A</v>
          </cell>
          <cell r="F335" t="str">
            <v xml:space="preserve">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 </v>
          </cell>
          <cell r="G335" t="str">
            <v>C-2299-0700-8-0-2299062-02</v>
          </cell>
          <cell r="H335" t="str">
            <v>10</v>
          </cell>
          <cell r="I335" t="str">
            <v>CSF</v>
          </cell>
          <cell r="J335" t="str">
            <v>Ok Distribución Pto</v>
          </cell>
          <cell r="K335">
            <v>47507348</v>
          </cell>
          <cell r="L335" t="str">
            <v>Inversión</v>
          </cell>
          <cell r="M335" t="str">
            <v>Tecnología</v>
          </cell>
          <cell r="N335" t="str">
            <v>Fortalecimiento del acceso a información estratégica e institucional del sector educativo  Nacional</v>
          </cell>
          <cell r="O335" t="str">
            <v>Transversales</v>
          </cell>
          <cell r="P335" t="str">
            <v>SGENERAL</v>
          </cell>
          <cell r="Q335" t="str">
            <v>OFICINA DE TECNOLOGÍA Y SISTEMAS DE INFORMACIÓN</v>
          </cell>
          <cell r="R335" t="str">
            <v>Contratación Directa</v>
          </cell>
          <cell r="S335" t="str">
            <v>4 CON</v>
          </cell>
          <cell r="T335" t="str">
            <v>ET4</v>
          </cell>
        </row>
        <row r="336">
          <cell r="B336" t="str">
            <v>1292-C-2299-0700-8-0-2299062-02</v>
          </cell>
          <cell r="C336" t="str">
            <v>1292-C-2299-0700-8-0-2299062-02ET4</v>
          </cell>
          <cell r="D336" t="str">
            <v>1292</v>
          </cell>
          <cell r="E336" t="str">
            <v>A</v>
          </cell>
          <cell r="F336" t="str">
            <v xml:space="preserve">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 </v>
          </cell>
          <cell r="G336" t="str">
            <v>C-2299-0700-8-0-2299062-02</v>
          </cell>
          <cell r="H336" t="str">
            <v>10</v>
          </cell>
          <cell r="I336" t="str">
            <v>CSF</v>
          </cell>
          <cell r="J336" t="str">
            <v>Ok Distribución Pto</v>
          </cell>
          <cell r="K336">
            <v>53454548</v>
          </cell>
          <cell r="L336" t="str">
            <v>Inversión</v>
          </cell>
          <cell r="M336" t="str">
            <v>Tecnología</v>
          </cell>
          <cell r="N336" t="str">
            <v>Fortalecimiento del acceso a información estratégica e institucional del sector educativo  Nacional</v>
          </cell>
          <cell r="O336" t="str">
            <v>Transversales</v>
          </cell>
          <cell r="P336" t="str">
            <v>SGENERAL</v>
          </cell>
          <cell r="Q336" t="str">
            <v>OFICINA DE TECNOLOGÍA Y SISTEMAS DE INFORMACIÓN</v>
          </cell>
          <cell r="R336" t="str">
            <v>Contratación Directa</v>
          </cell>
          <cell r="S336" t="str">
            <v>4 CON</v>
          </cell>
          <cell r="T336" t="str">
            <v>ET4</v>
          </cell>
        </row>
        <row r="337">
          <cell r="B337" t="str">
            <v>1293-C-2299-0700-8-0-2299062-02</v>
          </cell>
          <cell r="C337" t="str">
            <v>1293-C-2299-0700-8-0-2299062-02ET4</v>
          </cell>
          <cell r="D337" t="str">
            <v>1293</v>
          </cell>
          <cell r="E337" t="str">
            <v>A</v>
          </cell>
          <cell r="F337" t="str">
            <v>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v>
          </cell>
          <cell r="G337" t="str">
            <v>C-2299-0700-8-0-2299062-02</v>
          </cell>
          <cell r="H337" t="str">
            <v>10</v>
          </cell>
          <cell r="I337" t="str">
            <v>CSF</v>
          </cell>
          <cell r="J337" t="str">
            <v>Ok Distribución Pto</v>
          </cell>
          <cell r="K337">
            <v>47507348</v>
          </cell>
          <cell r="L337" t="str">
            <v>Inversión</v>
          </cell>
          <cell r="M337" t="str">
            <v>Tecnología</v>
          </cell>
          <cell r="N337" t="str">
            <v>Fortalecimiento del acceso a información estratégica e institucional del sector educativo  Nacional</v>
          </cell>
          <cell r="O337" t="str">
            <v>Transversales</v>
          </cell>
          <cell r="P337" t="str">
            <v>SGENERAL</v>
          </cell>
          <cell r="Q337" t="str">
            <v>OFICINA DE TECNOLOGÍA Y SISTEMAS DE INFORMACIÓN</v>
          </cell>
          <cell r="R337" t="str">
            <v>Contratación Directa</v>
          </cell>
          <cell r="S337" t="str">
            <v>4 CON</v>
          </cell>
          <cell r="T337" t="str">
            <v>ET4</v>
          </cell>
        </row>
        <row r="338">
          <cell r="B338" t="str">
            <v>1294-C-2201-0700-16-0-2201005-02</v>
          </cell>
          <cell r="C338" t="str">
            <v>1294-C-2201-0700-16-0-2201005-02ET1</v>
          </cell>
          <cell r="D338" t="str">
            <v>1294</v>
          </cell>
          <cell r="E338" t="str">
            <v>R</v>
          </cell>
          <cell r="F338" t="str">
            <v>REALIZAR EL DISEÑO Y PILOTAJE DE MOBILIARIO ESCOLAR DESDE TRANSICIÓN HASTA GRADO ONCE EN LAS ETC FOCALIZADAS POR EL MEN</v>
          </cell>
          <cell r="G338" t="str">
            <v>C-2201-0700-16-0-2201005-02</v>
          </cell>
          <cell r="H338" t="str">
            <v>10</v>
          </cell>
          <cell r="I338" t="str">
            <v>CSF</v>
          </cell>
          <cell r="J338" t="str">
            <v>Ok Distribución Pto</v>
          </cell>
          <cell r="K338">
            <v>200000000</v>
          </cell>
          <cell r="L338" t="str">
            <v>Inversión</v>
          </cell>
          <cell r="M338" t="str">
            <v>Cobertura</v>
          </cell>
          <cell r="N338" t="str">
            <v>Construcción, mejoramiento y dotación de espacios de aprendizaje para prestación del servicio educativo e implementación de estrategias de calidad y cobertura Nacional</v>
          </cell>
          <cell r="O338" t="str">
            <v>Infraestructura</v>
          </cell>
          <cell r="P338" t="str">
            <v>VEPBM</v>
          </cell>
          <cell r="Q338" t="str">
            <v>SUBDIRECCIÓN DE ACCESO</v>
          </cell>
          <cell r="R338" t="str">
            <v>Concurso de Méritos</v>
          </cell>
          <cell r="S338" t="str">
            <v>1 PLC</v>
          </cell>
          <cell r="T338" t="str">
            <v>ET1</v>
          </cell>
        </row>
        <row r="339">
          <cell r="B339" t="str">
            <v>1295-C-2202-0700-32-0-2202014-02</v>
          </cell>
          <cell r="C339" t="str">
            <v>1295-C-2202-0700-32-0-2202014-02ET4</v>
          </cell>
          <cell r="D339" t="str">
            <v>1295</v>
          </cell>
          <cell r="E339" t="str">
            <v>A</v>
          </cell>
          <cell r="F339" t="str">
            <v>PRESTAR SERVICIOS PROFESIONALES PARA ACOMPAÑAR, ACONSEJAR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v>
          </cell>
          <cell r="G339" t="str">
            <v>C-2202-0700-32-0-2202014-02</v>
          </cell>
          <cell r="H339" t="str">
            <v>10</v>
          </cell>
          <cell r="I339" t="str">
            <v>CSF</v>
          </cell>
          <cell r="J339" t="str">
            <v>Ok Distribución Pto</v>
          </cell>
          <cell r="K339">
            <v>64890000</v>
          </cell>
          <cell r="L339" t="str">
            <v>Inversión</v>
          </cell>
          <cell r="M339" t="str">
            <v>Calidad ES</v>
          </cell>
          <cell r="N339" t="str">
            <v>Incremento de la calidad en la prestación del servicio público de educación superior en Colombia. Nacional</v>
          </cell>
          <cell r="O339" t="str">
            <v>Calidad ES</v>
          </cell>
          <cell r="P339" t="str">
            <v>VES</v>
          </cell>
          <cell r="Q339" t="str">
            <v>DIRECCIÓN DE LA CALIDAD PARA LA EDUCACIÓN SUPERIOR</v>
          </cell>
          <cell r="R339" t="str">
            <v>Contratación Directa</v>
          </cell>
          <cell r="S339" t="str">
            <v>4 CON</v>
          </cell>
          <cell r="T339" t="str">
            <v>ET4</v>
          </cell>
        </row>
        <row r="340">
          <cell r="B340" t="str">
            <v>1296-C-2202-0700-32-0-2202014-02</v>
          </cell>
          <cell r="C340" t="str">
            <v>1296-C-2202-0700-32-0-2202014-02ET4</v>
          </cell>
          <cell r="D340" t="str">
            <v>1296</v>
          </cell>
          <cell r="E340" t="str">
            <v>A</v>
          </cell>
          <cell r="F340" t="str">
            <v>PRESTAR SERVICIOS PROFESIONALES JURÍDICOS PARA ACOMPAÑAR A LA DIRECCIÓN DE CALIDAD PARA LA EDUCACIÓN SUPERIOR EN LA REVISIÓN, ELABORACIÓN Y SEGUIMIENTO A LOS PROCESOS PRECONTRACTUALES, CONTRACTUALES Y POST CONTRACTUALES, ASÍ COMO EN LA REVISIÓN DE RESOLUCIONES Y ACTOS ADMINISTRATIVOS DE CARÁCTER GENERAL Y PARTICULAR RELACIONADOS CON EL REGISTRO CALIFICADO, LA ACREDITACIÓN DE ALTA CALIDAD, CONVALIDACIONES, TRÁMITES INSTITUCIONALES E INSPECCIÓN Y VIGILANCIA.</v>
          </cell>
          <cell r="G340" t="str">
            <v>C-2202-0700-32-0-2202014-02</v>
          </cell>
          <cell r="H340" t="str">
            <v>10</v>
          </cell>
          <cell r="I340" t="str">
            <v>CSF</v>
          </cell>
          <cell r="J340" t="str">
            <v>Ok Distribución Pto</v>
          </cell>
          <cell r="K340">
            <v>68000000</v>
          </cell>
          <cell r="L340" t="str">
            <v>Inversión</v>
          </cell>
          <cell r="M340" t="str">
            <v>Calidad ES</v>
          </cell>
          <cell r="N340" t="str">
            <v>Incremento de la calidad en la prestación del servicio público de educación superior en Colombia. Nacional</v>
          </cell>
          <cell r="O340" t="str">
            <v>Calidad ES</v>
          </cell>
          <cell r="P340" t="str">
            <v>VES</v>
          </cell>
          <cell r="Q340" t="str">
            <v>DIRECCIÓN DE LA CALIDAD PARA LA EDUCACIÓN SUPERIOR</v>
          </cell>
          <cell r="R340" t="str">
            <v>Contratación Directa</v>
          </cell>
          <cell r="S340" t="str">
            <v>4 CON</v>
          </cell>
          <cell r="T340" t="str">
            <v>ET4</v>
          </cell>
        </row>
        <row r="341">
          <cell r="B341" t="str">
            <v>1298-A-03-03-04-021</v>
          </cell>
          <cell r="C341" t="str">
            <v>1298-A-03-03-04-021ET3</v>
          </cell>
          <cell r="D341" t="str">
            <v>1298</v>
          </cell>
          <cell r="E341" t="str">
            <v>A</v>
          </cell>
          <cell r="F341" t="str">
            <v>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v>
          </cell>
          <cell r="G341" t="str">
            <v>A-03-03-04-021</v>
          </cell>
          <cell r="H341" t="str">
            <v>16</v>
          </cell>
          <cell r="I341" t="str">
            <v>SSF</v>
          </cell>
          <cell r="J341" t="str">
            <v>Ok Distribución Pto</v>
          </cell>
          <cell r="K341">
            <v>32333333</v>
          </cell>
          <cell r="L341" t="str">
            <v>Funcionamiento</v>
          </cell>
          <cell r="M341" t="str">
            <v>Calidad ES</v>
          </cell>
          <cell r="N341" t="str">
            <v>CNA</v>
          </cell>
          <cell r="O341" t="str">
            <v>Aseguramiento ES</v>
          </cell>
          <cell r="P341" t="str">
            <v>VES</v>
          </cell>
          <cell r="Q341" t="str">
            <v>SUBDIRECCIÓN DE ASEGURAMIENTO DE LA CALIDAD DE LA EDUCACIÓN SUPERIOR</v>
          </cell>
          <cell r="R341" t="str">
            <v>Contratación Directa</v>
          </cell>
          <cell r="S341" t="str">
            <v>3 PCT</v>
          </cell>
          <cell r="T341" t="str">
            <v>ET3</v>
          </cell>
        </row>
        <row r="342">
          <cell r="B342" t="str">
            <v>1299-A-03-03-04-021</v>
          </cell>
          <cell r="C342" t="str">
            <v>1299-A-03-03-04-021ET3</v>
          </cell>
          <cell r="D342" t="str">
            <v>1299</v>
          </cell>
          <cell r="E342" t="str">
            <v>A</v>
          </cell>
          <cell r="F342" t="str">
            <v>PRESTAR SERVICIOS PROFESIONALES PARA APOYAR AL CONSEJO NACIONAL DE ACREDITACIÓN EN LOS PROCESOS DE INTERNACIONALIZACIÓN DEL CNA Y EN TEMAS DE COOPERACIÓN TÉCNICA INTERNACIONAL.</v>
          </cell>
          <cell r="G342" t="str">
            <v>A-03-03-04-021</v>
          </cell>
          <cell r="H342" t="str">
            <v>16</v>
          </cell>
          <cell r="I342" t="str">
            <v>SSF</v>
          </cell>
          <cell r="J342" t="str">
            <v>Ok Distribución Pto</v>
          </cell>
          <cell r="K342">
            <v>39000000</v>
          </cell>
          <cell r="L342" t="str">
            <v>Funcionamiento</v>
          </cell>
          <cell r="M342" t="str">
            <v>Calidad ES</v>
          </cell>
          <cell r="N342" t="str">
            <v>CNA</v>
          </cell>
          <cell r="O342" t="str">
            <v>Aseguramiento ES</v>
          </cell>
          <cell r="P342" t="str">
            <v>VES</v>
          </cell>
          <cell r="Q342" t="str">
            <v>SUBDIRECCIÓN DE ASEGURAMIENTO DE LA CALIDAD DE LA EDUCACIÓN SUPERIOR</v>
          </cell>
          <cell r="R342" t="str">
            <v>Contratación Directa</v>
          </cell>
          <cell r="S342" t="str">
            <v>3 PCT</v>
          </cell>
          <cell r="T342" t="str">
            <v>ET3</v>
          </cell>
        </row>
        <row r="343">
          <cell r="B343" t="str">
            <v>130-C-2201-0700-10-0-2201048-02</v>
          </cell>
          <cell r="C343" t="str">
            <v>130-C-2201-0700-10-0-2201048-02ET4</v>
          </cell>
          <cell r="D343" t="str">
            <v>130</v>
          </cell>
          <cell r="E343" t="str">
            <v>A</v>
          </cell>
          <cell r="F343" t="str">
            <v>PRESTAR SERVICIOS PROFESIONALES PARA ORIENTAR JURÍDICAMENTE A LA DIRECCIÓN DE PRIMERA INFANCIA EN LOS TEMAS DE SU COMPETENCIA.</v>
          </cell>
          <cell r="G343" t="str">
            <v>C-2201-0700-10-0-2201048-02</v>
          </cell>
          <cell r="H343" t="str">
            <v>10</v>
          </cell>
          <cell r="I343" t="str">
            <v>CSF</v>
          </cell>
          <cell r="J343" t="str">
            <v>Ok Distribución Pto</v>
          </cell>
          <cell r="K343">
            <v>114948000</v>
          </cell>
          <cell r="L343" t="str">
            <v>Inversión</v>
          </cell>
          <cell r="M343" t="str">
            <v>Primera Infancia</v>
          </cell>
          <cell r="N343" t="str">
            <v>Fortalecimiento de la calidad del servicio educativo de primera infancia Nacional</v>
          </cell>
          <cell r="O343" t="str">
            <v>Primera Infancia</v>
          </cell>
          <cell r="P343" t="str">
            <v>VEPBM</v>
          </cell>
          <cell r="Q343" t="str">
            <v>DIRECCIÓN DE PRIMERA INFANCIA</v>
          </cell>
          <cell r="R343" t="str">
            <v>Contratación Directa</v>
          </cell>
          <cell r="S343" t="str">
            <v>4 CON</v>
          </cell>
          <cell r="T343" t="str">
            <v>ET4</v>
          </cell>
        </row>
        <row r="344">
          <cell r="B344" t="str">
            <v>1300-A-03-03-04-021</v>
          </cell>
          <cell r="C344" t="str">
            <v>1300-A-03-03-04-021ET3</v>
          </cell>
          <cell r="D344" t="str">
            <v>1300</v>
          </cell>
          <cell r="E344" t="str">
            <v>A</v>
          </cell>
          <cell r="F344" t="str">
            <v>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v>
          </cell>
          <cell r="G344" t="str">
            <v>A-03-03-04-021</v>
          </cell>
          <cell r="H344" t="str">
            <v>16</v>
          </cell>
          <cell r="I344" t="str">
            <v>SSF</v>
          </cell>
          <cell r="J344" t="str">
            <v>Ok Distribución Pto</v>
          </cell>
          <cell r="K344">
            <v>26700000</v>
          </cell>
          <cell r="L344" t="str">
            <v>Funcionamiento</v>
          </cell>
          <cell r="M344" t="str">
            <v>Calidad ES</v>
          </cell>
          <cell r="N344" t="str">
            <v>CNA</v>
          </cell>
          <cell r="O344" t="str">
            <v>Aseguramiento ES</v>
          </cell>
          <cell r="P344" t="str">
            <v>VES</v>
          </cell>
          <cell r="Q344" t="str">
            <v>SUBDIRECCIÓN DE ASEGURAMIENTO DE LA CALIDAD DE LA EDUCACIÓN SUPERIOR</v>
          </cell>
          <cell r="R344" t="str">
            <v>Contratación Directa</v>
          </cell>
          <cell r="S344" t="str">
            <v>3 PCT</v>
          </cell>
          <cell r="T344" t="str">
            <v>ET3</v>
          </cell>
        </row>
        <row r="345">
          <cell r="B345" t="str">
            <v>1301-C-2201-0700-17-0-2201001-02-4</v>
          </cell>
          <cell r="C345" t="str">
            <v>1301-C-2201-0700-17-0-2201001-02-4ET4</v>
          </cell>
          <cell r="D345" t="str">
            <v>1301</v>
          </cell>
          <cell r="E345" t="str">
            <v>A</v>
          </cell>
          <cell r="F345" t="str">
            <v>PRESTAR SERVICIOS PROFESIONALES PARA EL APOYO EN RECOLECCIÓN Y ANÁLISIS DE INFORMACIÓN EN ESPECIAL DE CARÁCTER PRESUPUESTAL Y FINANCIERA ASÍ COMO LA SISTEMATIZACIÓN DE PROCESOS DE CONCERTACIÓN ASOCIADOS A LA ELABORACIÓN DEL DOCUMENTO DEL PLAN SECTORIAL DE EDUCACIÓN RURAL EN RESPUESTA A LOS COMPROMISOS DEL ACUERDO FINAL.</v>
          </cell>
          <cell r="G345" t="str">
            <v>C-2201-0700-17-0-2201001-02-4</v>
          </cell>
          <cell r="H345" t="str">
            <v>14</v>
          </cell>
          <cell r="I345" t="str">
            <v>CSF</v>
          </cell>
          <cell r="J345" t="str">
            <v>Ok Distribución Pto</v>
          </cell>
          <cell r="K345">
            <v>8460000</v>
          </cell>
          <cell r="L345" t="str">
            <v>Inversión</v>
          </cell>
          <cell r="M345" t="str">
            <v>Crédito Bid</v>
          </cell>
          <cell r="N345" t="str">
            <v>Fortalecimiento de las secretarías de educación en sus capacidades administrativas, financieras y el desarrollo de competencias ciudadanas. Nacional</v>
          </cell>
          <cell r="O345" t="str">
            <v>Crédito externo</v>
          </cell>
          <cell r="P345" t="str">
            <v>VEPBM</v>
          </cell>
          <cell r="Q345" t="str">
            <v>PROGRAMA DE APOYO EN GESTIÓN AL PLAN DE EDUCACIÓN DE CALIDAD</v>
          </cell>
          <cell r="R345" t="str">
            <v>Banca Multilateral</v>
          </cell>
          <cell r="S345" t="str">
            <v>4 CON</v>
          </cell>
          <cell r="T345" t="str">
            <v>ET4</v>
          </cell>
        </row>
        <row r="346">
          <cell r="B346" t="str">
            <v>1302-C-2201-0700-8-0-2201036-02</v>
          </cell>
          <cell r="C346" t="str">
            <v>1302-C-2201-0700-8-0-2201036-02ET1</v>
          </cell>
          <cell r="D346" t="str">
            <v>1302</v>
          </cell>
          <cell r="E346" t="str">
            <v>A</v>
          </cell>
          <cell r="F346" t="str">
            <v>PRESTACIÓN DE SERVICIOS PROFESIONALES PARA APOYAR A LA OFICINA DE INNOVACION EDUCATIVA EN EL DESARROLLO Y ACOMPAÑAMIENTO DE ACCIONES Y PROCESOS PARA LA REESTRUCTURACION DEL PORTAL EDUCATIVO COLOMBIA APRENDE</v>
          </cell>
          <cell r="G346" t="str">
            <v>C-2201-0700-8-0-2201036-02</v>
          </cell>
          <cell r="H346" t="str">
            <v>10</v>
          </cell>
          <cell r="I346" t="str">
            <v>CSF</v>
          </cell>
          <cell r="J346" t="str">
            <v>Ok Distribución Pto</v>
          </cell>
          <cell r="K346">
            <v>34893001</v>
          </cell>
          <cell r="L346" t="str">
            <v>Inversión</v>
          </cell>
          <cell r="M346" t="str">
            <v>Innovación</v>
          </cell>
          <cell r="N346" t="str">
            <v>Implementación del Plan Nacional de innovación TIC para la educación urbana y rural Nacional</v>
          </cell>
          <cell r="O346" t="str">
            <v>Innovación EPBM</v>
          </cell>
          <cell r="P346" t="str">
            <v>VEPBM</v>
          </cell>
          <cell r="Q346" t="str">
            <v>OFICINA DE INNOVACIÓN EDUCATIVA CON USO DE NUEVAS TECNOLOGÍAS</v>
          </cell>
          <cell r="R346" t="str">
            <v>Contratación Directa</v>
          </cell>
          <cell r="S346" t="str">
            <v>2 PES</v>
          </cell>
          <cell r="T346" t="str">
            <v>ET1</v>
          </cell>
        </row>
        <row r="347">
          <cell r="B347" t="str">
            <v>1303-C-2201-0700-15-0-2201006-02</v>
          </cell>
          <cell r="C347" t="str">
            <v>1303-C-2201-0700-15-0-2201006-02ET4</v>
          </cell>
          <cell r="D347" t="str">
            <v>1303</v>
          </cell>
          <cell r="E347" t="str">
            <v>A</v>
          </cell>
          <cell r="F347" t="str">
            <v xml:space="preserve">PRESTAR SERVICIOS PROFESIONALES PARA APOYAR A LA DIRECCIÓN DE COBERTURA Y EQUIDAD, EN LAS GESTIONES DE FORMULACIÓN DE LAS POLÍTICAS DE ACCESO, BIENESTAR Y PERMANENCIA ESCOLAR. </v>
          </cell>
          <cell r="G347" t="str">
            <v>C-2201-0700-15-0-2201006-02</v>
          </cell>
          <cell r="H347" t="str">
            <v>10</v>
          </cell>
          <cell r="I347" t="str">
            <v>CSF</v>
          </cell>
          <cell r="J347" t="str">
            <v>Ok Distribución Pto</v>
          </cell>
          <cell r="K347">
            <v>57600000</v>
          </cell>
          <cell r="L347" t="str">
            <v>Inversión</v>
          </cell>
          <cell r="M347" t="str">
            <v>Cobertura</v>
          </cell>
          <cell r="N347" t="str">
            <v>Implementación de estrategias de  acceso y permanencia educativa en condiciones de equidad, para la población vulnerable a nivel nacional</v>
          </cell>
          <cell r="O347" t="str">
            <v>Permanencia</v>
          </cell>
          <cell r="P347" t="str">
            <v>VEPBM</v>
          </cell>
          <cell r="Q347" t="str">
            <v>SUBDIRECCIÓN DE PERMANENCIA</v>
          </cell>
          <cell r="R347" t="str">
            <v>Contratación Directa</v>
          </cell>
          <cell r="S347" t="str">
            <v>4 CON</v>
          </cell>
          <cell r="T347" t="str">
            <v>ET4</v>
          </cell>
        </row>
        <row r="348">
          <cell r="B348" t="str">
            <v>1304-C-2202-0700-45-0-2202043-02</v>
          </cell>
          <cell r="C348" t="str">
            <v>1304-C-2202-0700-45-0-2202043-02ET4</v>
          </cell>
          <cell r="D348" t="str">
            <v>1304</v>
          </cell>
          <cell r="E348" t="str">
            <v>A</v>
          </cell>
          <cell r="F348" t="str">
            <v>PRESTAR SERVICIOS PROFESIONALES PARA APOYAR LOS PROCESOS DE SEGUIMIENTO Y VALIDACION AL REPORTE DE INFORMACIÓN DE LAS INSTITUCIONES DE EDUCACION SUPERIOR Y ANALISIS DE INFORMACIÓN SECTORIAL PARA LA FORMULACION DE PLANES Y ESTRATEGIAS PARA EL SECTOR DE LA EDUCACION SUPERIOR.</v>
          </cell>
          <cell r="G348" t="str">
            <v>C-2202-0700-45-0-2202043-02</v>
          </cell>
          <cell r="H348" t="str">
            <v>11</v>
          </cell>
          <cell r="I348" t="str">
            <v>CSF</v>
          </cell>
          <cell r="J348" t="str">
            <v>Ok Distribución Pto</v>
          </cell>
          <cell r="K348">
            <v>45000000</v>
          </cell>
          <cell r="L348" t="str">
            <v>Inversión</v>
          </cell>
          <cell r="M348" t="str">
            <v>Fomento</v>
          </cell>
          <cell r="N348" t="str">
            <v>Ampliación de mecanismos de fomento de la Educación Superior Nacional</v>
          </cell>
          <cell r="O348" t="str">
            <v>Fomento ES</v>
          </cell>
          <cell r="P348" t="str">
            <v>VES</v>
          </cell>
          <cell r="Q348" t="str">
            <v>SUBDIRECCIÓN DE DESARROLLO SECTORIAL DE LA EDUCACIÓN SUPERIOR</v>
          </cell>
          <cell r="R348" t="str">
            <v>Contratación Directa</v>
          </cell>
          <cell r="S348" t="str">
            <v>4 CON</v>
          </cell>
          <cell r="T348" t="str">
            <v>ET4</v>
          </cell>
        </row>
        <row r="349">
          <cell r="B349" t="str">
            <v>1307-A-02-02-02-009</v>
          </cell>
          <cell r="C349" t="str">
            <v>1307-A-02-02-02-009ET4</v>
          </cell>
          <cell r="D349" t="str">
            <v>1307</v>
          </cell>
          <cell r="E349" t="str">
            <v>A</v>
          </cell>
          <cell r="F349" t="str">
            <v>DESARROLLAR CURSOS DE CAPACITACIÓN EN EL MARCO DEL PLAN  INSTITUCIONAL DE CAPACITACIÓN DEL MINISTERIO DE EDUCACIÓN NACIONAL DE LA VIGENCIA 2019</v>
          </cell>
          <cell r="G349" t="str">
            <v>A-02-02-02-009</v>
          </cell>
          <cell r="H349" t="str">
            <v>16</v>
          </cell>
          <cell r="I349" t="str">
            <v>SSF</v>
          </cell>
          <cell r="J349" t="str">
            <v>Ok Distribución Pto</v>
          </cell>
          <cell r="K349">
            <v>141000000</v>
          </cell>
          <cell r="L349" t="str">
            <v>Funcionamiento</v>
          </cell>
          <cell r="M349" t="str">
            <v>Talento Humano</v>
          </cell>
          <cell r="N349" t="str">
            <v>Gestión</v>
          </cell>
          <cell r="O349" t="str">
            <v>Gestión</v>
          </cell>
          <cell r="P349" t="str">
            <v>SGENERAL</v>
          </cell>
          <cell r="Q349" t="str">
            <v>SUBDIRECCIÓN DE TALENTO HUMANO</v>
          </cell>
          <cell r="R349" t="str">
            <v>Contratación Directa</v>
          </cell>
          <cell r="S349" t="str">
            <v>4 CON</v>
          </cell>
          <cell r="T349" t="str">
            <v>ET4</v>
          </cell>
        </row>
        <row r="350">
          <cell r="B350" t="str">
            <v>1308-A-02-02-02-009</v>
          </cell>
          <cell r="C350" t="str">
            <v>1308-A-02-02-02-009ET4</v>
          </cell>
          <cell r="D350" t="str">
            <v>1308</v>
          </cell>
          <cell r="E350" t="str">
            <v>A</v>
          </cell>
          <cell r="F350" t="str">
            <v>DISPONER DE 60 CUPOS PARA CONTINUAR PROCESO DE ENSEÑANZA DEL IDIOMA INGLÉS A LOS FUNCIONARIOS DE PLANTA DEL MINISTERIO DE EDUCACION NACIONAL PARA EL DESARROLLO Y FORTALECIMIENTO DE LAS COMPETENCIAS LABORALES DE CONFORMIDAD CON EL PLAN INSTITUCIONAL DE CAPACITACIÓN PIC Y EN CUMPLIMIENTO CON LO PACTADO EN EL ACUERDO COLECTIVO SUSCRITO ENTRE EL MINISTERIO DE EDUCACIÓN NACIONAL Y EL SINDICATO DE TRABAJADORES SINTRAMEN, CON RECURSOS DE LA VIGENCIA 2019</v>
          </cell>
          <cell r="G350" t="str">
            <v>A-02-02-02-009</v>
          </cell>
          <cell r="H350" t="str">
            <v>16</v>
          </cell>
          <cell r="I350" t="str">
            <v>SSF</v>
          </cell>
          <cell r="J350" t="str">
            <v>Ok Distribución Pto</v>
          </cell>
          <cell r="K350">
            <v>38262000</v>
          </cell>
          <cell r="L350" t="str">
            <v>Funcionamiento</v>
          </cell>
          <cell r="M350" t="str">
            <v>Talento Humano</v>
          </cell>
          <cell r="N350" t="str">
            <v>Gestión</v>
          </cell>
          <cell r="O350" t="str">
            <v>Gestión</v>
          </cell>
          <cell r="P350" t="str">
            <v>SGENERAL</v>
          </cell>
          <cell r="Q350" t="str">
            <v>SUBDIRECCIÓN DE TALENTO HUMANO</v>
          </cell>
          <cell r="R350" t="str">
            <v>Contratación Directa</v>
          </cell>
          <cell r="S350" t="str">
            <v>4 CON</v>
          </cell>
          <cell r="T350" t="str">
            <v>ET4</v>
          </cell>
        </row>
        <row r="351">
          <cell r="B351" t="str">
            <v>1309-A-02-02-02-009</v>
          </cell>
          <cell r="C351" t="str">
            <v>1309-A-02-02-02-009ET4</v>
          </cell>
          <cell r="D351" t="str">
            <v>1309</v>
          </cell>
          <cell r="E351" t="str">
            <v>A</v>
          </cell>
          <cell r="F351" t="str">
            <v>CAPACITACIÓN A LOS SERVIDORES PÚBLICOS EN PROGRAMA DE FORMACIÓN DE AUDITORES INTERNOS HSEQ NTC ISO 9001:2017, NTS ISO 14001:2015, NTS OHSAS 18001:2007, VIGENCIA 2019.</v>
          </cell>
          <cell r="G351" t="str">
            <v>A-02-02-02-009</v>
          </cell>
          <cell r="H351" t="str">
            <v>10</v>
          </cell>
          <cell r="I351" t="str">
            <v>CSF</v>
          </cell>
          <cell r="J351" t="str">
            <v>Ok Distribución Pto</v>
          </cell>
          <cell r="K351">
            <v>2421600</v>
          </cell>
          <cell r="L351" t="str">
            <v>Funcionamiento</v>
          </cell>
          <cell r="M351" t="str">
            <v>Talento Humano</v>
          </cell>
          <cell r="N351" t="str">
            <v>Gestión</v>
          </cell>
          <cell r="O351" t="str">
            <v>Gestión</v>
          </cell>
          <cell r="P351" t="str">
            <v>SGENERAL</v>
          </cell>
          <cell r="Q351" t="str">
            <v>SUBDIRECCIÓN DE TALENTO HUMANO</v>
          </cell>
          <cell r="R351" t="str">
            <v>Contratación Directa</v>
          </cell>
          <cell r="S351" t="str">
            <v>4 CON</v>
          </cell>
          <cell r="T351" t="str">
            <v>ET4</v>
          </cell>
        </row>
        <row r="352">
          <cell r="B352" t="str">
            <v>1309-A-02-02-02-009</v>
          </cell>
          <cell r="C352" t="str">
            <v>1309-A-02-02-02-009ET4</v>
          </cell>
          <cell r="D352" t="str">
            <v>1309</v>
          </cell>
          <cell r="E352" t="str">
            <v>A</v>
          </cell>
          <cell r="F352" t="str">
            <v>CAPACITACIÓN A LOS SERVIDORES PÚBLICOS EN PROGRAMA DE FORMACIÓN DE AUDITORES INTERNOS HSEQ NTC ISO 9001:2017, NTS ISO 14001:2015, NTS OHSAS 18001:2007, VIGENCIA 2019.</v>
          </cell>
          <cell r="G352" t="str">
            <v>A-02-02-02-009</v>
          </cell>
          <cell r="H352" t="str">
            <v>16</v>
          </cell>
          <cell r="I352" t="str">
            <v>SSF</v>
          </cell>
          <cell r="J352" t="str">
            <v>Ok Distribución Pto</v>
          </cell>
          <cell r="K352">
            <v>15000000</v>
          </cell>
          <cell r="L352" t="str">
            <v>Funcionamiento</v>
          </cell>
          <cell r="M352" t="str">
            <v>Talento Humano</v>
          </cell>
          <cell r="N352" t="str">
            <v>Gestión</v>
          </cell>
          <cell r="O352" t="str">
            <v>Gestión</v>
          </cell>
          <cell r="P352" t="str">
            <v>SGENERAL</v>
          </cell>
          <cell r="Q352" t="str">
            <v>SUBDIRECCIÓN DE TALENTO HUMANO</v>
          </cell>
          <cell r="R352" t="str">
            <v>Contratación Directa</v>
          </cell>
          <cell r="S352" t="str">
            <v>4 CON</v>
          </cell>
          <cell r="T352" t="str">
            <v>ET4</v>
          </cell>
        </row>
        <row r="353">
          <cell r="B353" t="str">
            <v>131-C-2201-0700-10-0-2201048-02</v>
          </cell>
          <cell r="C353" t="str">
            <v>131-C-2201-0700-10-0-2201048-02ET4</v>
          </cell>
          <cell r="D353" t="str">
            <v>131</v>
          </cell>
          <cell r="E353" t="str">
            <v>A</v>
          </cell>
          <cell r="F353" t="str">
            <v>PRESTAR SERVICIOS PROFESIONALES PARA ORIENTAR A LA DIRECCIÓN DE PRIMERA INFANCIA EN RELACIÓN CON LA GESTIÓN Y EL SEGUIMIENTO A LOS PLANES DE DESARROLLO, PROGRAMAS Y PROYECTOS A EJECUTAR POR LA DIRECCIÓN.</v>
          </cell>
          <cell r="G353" t="str">
            <v>C-2201-0700-10-0-2201048-02</v>
          </cell>
          <cell r="H353" t="str">
            <v>10</v>
          </cell>
          <cell r="I353" t="str">
            <v>CSF</v>
          </cell>
          <cell r="J353" t="str">
            <v>Ok Distribución Pto</v>
          </cell>
          <cell r="K353">
            <v>173711259</v>
          </cell>
          <cell r="L353" t="str">
            <v>Inversión</v>
          </cell>
          <cell r="M353" t="str">
            <v>Primera Infancia</v>
          </cell>
          <cell r="N353" t="str">
            <v>Fortalecimiento de la calidad del servicio educativo de primera infancia Nacional</v>
          </cell>
          <cell r="O353" t="str">
            <v>Primera Infancia</v>
          </cell>
          <cell r="P353" t="str">
            <v>VEPBM</v>
          </cell>
          <cell r="Q353" t="str">
            <v>DIRECCIÓN DE PRIMERA INFANCIA</v>
          </cell>
          <cell r="R353" t="str">
            <v>Contratación Directa</v>
          </cell>
          <cell r="S353" t="str">
            <v>4 CON</v>
          </cell>
          <cell r="T353" t="str">
            <v>ET4</v>
          </cell>
        </row>
        <row r="354">
          <cell r="B354" t="str">
            <v>1310-C-2299-0700-8-0-2299058-02</v>
          </cell>
          <cell r="C354" t="str">
            <v>1310-C-2299-0700-8-0-2299058-02ET4</v>
          </cell>
          <cell r="D354" t="str">
            <v>1310</v>
          </cell>
          <cell r="E354" t="str">
            <v>A</v>
          </cell>
          <cell r="F354" t="str">
            <v>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v>
          </cell>
          <cell r="G354" t="str">
            <v>C-2299-0700-8-0-2299058-02</v>
          </cell>
          <cell r="H354" t="str">
            <v>10</v>
          </cell>
          <cell r="I354" t="str">
            <v>CSF</v>
          </cell>
          <cell r="J354" t="str">
            <v>Ok Distribución Pto</v>
          </cell>
          <cell r="K354">
            <v>42000000</v>
          </cell>
          <cell r="L354" t="str">
            <v>Inversión</v>
          </cell>
          <cell r="M354" t="str">
            <v>Comunicaciones y Cooperación</v>
          </cell>
          <cell r="N354" t="str">
            <v>Fortalecimiento del acceso a información estratégica e institucional del sector educativo  Nacional</v>
          </cell>
          <cell r="O354" t="str">
            <v>Transversales</v>
          </cell>
          <cell r="P354" t="str">
            <v>SGENERAL</v>
          </cell>
          <cell r="Q354" t="str">
            <v>OFICINA DE COOPERACIÓN Y ASUNTOS INTERNACIONALES</v>
          </cell>
          <cell r="R354" t="str">
            <v>Contratación Directa</v>
          </cell>
          <cell r="S354" t="str">
            <v>4 CON</v>
          </cell>
          <cell r="T354" t="str">
            <v>ET4</v>
          </cell>
        </row>
        <row r="355">
          <cell r="B355" t="str">
            <v>1311-C-2299-0700-8-0-2299058-02</v>
          </cell>
          <cell r="C355" t="str">
            <v>1311-C-2299-0700-8-0-2299058-02ET4</v>
          </cell>
          <cell r="D355" t="str">
            <v>1311</v>
          </cell>
          <cell r="E355" t="str">
            <v>A</v>
          </cell>
          <cell r="F355" t="str">
            <v>PRESTAR SERVICIOS PROFESIONALES A LA OFICINA DE COOPERACIÓN Y ASUNTOS INTERNACIONALES PARA REALIZAR LA GESTIÓN DE ALIANZAS CON AGENCIAS DE COOPERACIÓN INTERNACIONAL Y GOBIERNOS EXTRANJEROS QUE PERMITAN CONSOLIDAR LOS PLANES Y PROYECTOS DEL MINISTERIO DE EDUCACIÓN NACIONAL Y EL DESARROLLO DE UNA AGENDA DE EVENTOS ASOCIADOS A ESTA LABOR</v>
          </cell>
          <cell r="G355" t="str">
            <v>C-2299-0700-8-0-2299058-02</v>
          </cell>
          <cell r="H355" t="str">
            <v>10</v>
          </cell>
          <cell r="I355" t="str">
            <v>CSF</v>
          </cell>
          <cell r="J355" t="str">
            <v>Ok Distribución Pto</v>
          </cell>
          <cell r="K355">
            <v>49000000</v>
          </cell>
          <cell r="L355" t="str">
            <v>Inversión</v>
          </cell>
          <cell r="M355" t="str">
            <v>Comunicaciones y Cooperación</v>
          </cell>
          <cell r="N355" t="str">
            <v>Fortalecimiento del acceso a información estratégica e institucional del sector educativo  Nacional</v>
          </cell>
          <cell r="O355" t="str">
            <v>Transversales</v>
          </cell>
          <cell r="P355" t="str">
            <v>SGENERAL</v>
          </cell>
          <cell r="Q355" t="str">
            <v>OFICINA DE COOPERACIÓN Y ASUNTOS INTERNACIONALES</v>
          </cell>
          <cell r="R355" t="str">
            <v>Contratación Directa</v>
          </cell>
          <cell r="S355" t="str">
            <v>4 CON</v>
          </cell>
          <cell r="T355" t="str">
            <v>ET4</v>
          </cell>
        </row>
        <row r="356">
          <cell r="B356" t="str">
            <v>1312-I-3-2-2-1</v>
          </cell>
          <cell r="C356" t="str">
            <v>1312-I-3-2-2-1ET3</v>
          </cell>
          <cell r="D356" t="str">
            <v>1312</v>
          </cell>
          <cell r="E356" t="str">
            <v>A</v>
          </cell>
          <cell r="F356" t="str">
            <v>ADQUISICIÓN Y SOPORTE DEL LICENCIAMIENTO AUTOCAD PARA EL MINISTERIO DE EDUCACIÓN NACIONAL</v>
          </cell>
          <cell r="G356" t="str">
            <v>I-3-2-2-1</v>
          </cell>
          <cell r="H356" t="str">
            <v>132201</v>
          </cell>
          <cell r="I356" t="str">
            <v>CSF</v>
          </cell>
          <cell r="J356" t="str">
            <v>Ok Distribución Pto</v>
          </cell>
          <cell r="K356">
            <v>25174819</v>
          </cell>
          <cell r="L356" t="str">
            <v>Regalías</v>
          </cell>
          <cell r="M356" t="str">
            <v>Regalías</v>
          </cell>
          <cell r="N356" t="str">
            <v>Regalías</v>
          </cell>
          <cell r="O356" t="str">
            <v>Regalías</v>
          </cell>
          <cell r="P356" t="str">
            <v>SGENERAL</v>
          </cell>
          <cell r="Q356" t="str">
            <v>OFICINA DE TECNOLOGÍA Y SISTEMAS DE INFORMACIÓN</v>
          </cell>
          <cell r="R356" t="str">
            <v>Mínima Cuantía</v>
          </cell>
          <cell r="S356" t="str">
            <v>3 PCT</v>
          </cell>
          <cell r="T356" t="str">
            <v>ET3</v>
          </cell>
        </row>
        <row r="357">
          <cell r="B357" t="str">
            <v>1313-C-2201-0700-13-0-2201009-02</v>
          </cell>
          <cell r="C357" t="str">
            <v>1313-C-2201-0700-13-0-2201009-02ET2</v>
          </cell>
          <cell r="D357" t="str">
            <v>1313</v>
          </cell>
          <cell r="E357" t="str">
            <v>A</v>
          </cell>
          <cell r="F357" t="str">
            <v>CONSTITUIR UN FONDO PARA EL DESARROLLO DE CURSOS DE ACTUALIZACIÓN PARA    DIRECTIVOS DOCENTES DEL SECTOR OFICIAL.</v>
          </cell>
          <cell r="G357" t="str">
            <v>C-2201-0700-13-0-2201009-02</v>
          </cell>
          <cell r="H357" t="str">
            <v>10</v>
          </cell>
          <cell r="I357" t="str">
            <v>CSF</v>
          </cell>
          <cell r="J357" t="str">
            <v>Ok Distribución Pto</v>
          </cell>
          <cell r="K357">
            <v>2900000000</v>
          </cell>
          <cell r="L357" t="str">
            <v>Inversión</v>
          </cell>
          <cell r="M357" t="str">
            <v>Calidad EPBM</v>
          </cell>
          <cell r="N357" t="str">
            <v>Mejoramiento de la calidad educativa preescolar, básica y media. Nacional</v>
          </cell>
          <cell r="O357" t="str">
            <v>Calidad</v>
          </cell>
          <cell r="P357" t="str">
            <v>VEPBM</v>
          </cell>
          <cell r="Q357" t="str">
            <v>SUBDIRECCIÓN DE FOMENTO DE COMPETENCIAS</v>
          </cell>
          <cell r="R357" t="str">
            <v>Modificatorios</v>
          </cell>
          <cell r="S357" t="str">
            <v>2 PES</v>
          </cell>
          <cell r="T357" t="str">
            <v>ET2</v>
          </cell>
        </row>
        <row r="358">
          <cell r="B358" t="str">
            <v>1314-C-2201-0700-10-0-2201006-02</v>
          </cell>
          <cell r="C358" t="str">
            <v>1314-C-2201-0700-10-0-2201006-02ET4</v>
          </cell>
          <cell r="D358" t="str">
            <v>1314</v>
          </cell>
          <cell r="E358" t="str">
            <v>A</v>
          </cell>
          <cell r="F358"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58" t="str">
            <v>C-2201-0700-10-0-2201006-02</v>
          </cell>
          <cell r="H358" t="str">
            <v>10</v>
          </cell>
          <cell r="I358" t="str">
            <v>CSF</v>
          </cell>
          <cell r="J358" t="str">
            <v>Ok Distribución Pto</v>
          </cell>
          <cell r="K358">
            <v>3000000000</v>
          </cell>
          <cell r="L358" t="str">
            <v>Inversión</v>
          </cell>
          <cell r="M358" t="str">
            <v>Primera Infancia</v>
          </cell>
          <cell r="N358" t="str">
            <v>Fortalecimiento de la calidad del servicio educativo de primera infancia Nacional</v>
          </cell>
          <cell r="O358" t="str">
            <v>Primera Infancia</v>
          </cell>
          <cell r="P358" t="str">
            <v>VEPBM</v>
          </cell>
          <cell r="Q358" t="str">
            <v>SUBDIRECCIÓN DE FORTALECIMIENTO INSTITUCIONAL</v>
          </cell>
          <cell r="R358" t="str">
            <v>Contratación Directa</v>
          </cell>
          <cell r="S358" t="str">
            <v>4 CON</v>
          </cell>
          <cell r="T358" t="str">
            <v>ET4</v>
          </cell>
        </row>
        <row r="359">
          <cell r="B359" t="str">
            <v>1314-C-2201-0700-12-0-2201048-02</v>
          </cell>
          <cell r="C359" t="str">
            <v>1314-C-2201-0700-12-0-2201048-02ET4</v>
          </cell>
          <cell r="D359" t="str">
            <v>1314</v>
          </cell>
          <cell r="E359" t="str">
            <v>A</v>
          </cell>
          <cell r="F359"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59" t="str">
            <v>C-2201-0700-12-0-2201048-02</v>
          </cell>
          <cell r="H359" t="str">
            <v>10</v>
          </cell>
          <cell r="I359" t="str">
            <v>CSF</v>
          </cell>
          <cell r="J359" t="str">
            <v>Ok Distribución Pto</v>
          </cell>
          <cell r="K359">
            <v>415162526</v>
          </cell>
          <cell r="L359" t="str">
            <v>Inversión</v>
          </cell>
          <cell r="M359" t="str">
            <v>Fortalecimiento</v>
          </cell>
          <cell r="N359" t="str">
            <v>Fortalecimiento a la gestión territorial de la educación Inicial, Preescolar, Básica y Media.   Nacional</v>
          </cell>
          <cell r="O359" t="str">
            <v>Fortalecimiento</v>
          </cell>
          <cell r="P359" t="str">
            <v>VEPBM</v>
          </cell>
          <cell r="Q359" t="str">
            <v>SUBDIRECCIÓN DE FORTALECIMIENTO INSTITUCIONAL</v>
          </cell>
          <cell r="R359" t="str">
            <v>Contratación Directa</v>
          </cell>
          <cell r="S359" t="str">
            <v>4 CON</v>
          </cell>
          <cell r="T359" t="str">
            <v>ET4</v>
          </cell>
        </row>
        <row r="360">
          <cell r="B360" t="str">
            <v>1314-C-2201-0700-9-0-2201002-02</v>
          </cell>
          <cell r="C360" t="str">
            <v>1314-C-2201-0700-9-0-2201002-02ET4</v>
          </cell>
          <cell r="D360" t="str">
            <v>1314</v>
          </cell>
          <cell r="E360" t="str">
            <v>A</v>
          </cell>
          <cell r="F360"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0" t="str">
            <v>C-2201-0700-9-0-2201002-02</v>
          </cell>
          <cell r="H360" t="str">
            <v>10</v>
          </cell>
          <cell r="I360" t="str">
            <v>CSF</v>
          </cell>
          <cell r="J360" t="str">
            <v>Ok Distribución Pto</v>
          </cell>
          <cell r="K360">
            <v>350000000</v>
          </cell>
          <cell r="L360" t="str">
            <v>Inversión</v>
          </cell>
          <cell r="M360" t="str">
            <v>Cobertura</v>
          </cell>
          <cell r="N360" t="str">
            <v>Implementación del Programa de Alimentación Escolar en Colombia, Nacional</v>
          </cell>
          <cell r="O360" t="str">
            <v>PAE</v>
          </cell>
          <cell r="P360" t="str">
            <v>VEPBM</v>
          </cell>
          <cell r="Q360" t="str">
            <v>SUBDIRECCIÓN DE FORTALECIMIENTO INSTITUCIONAL</v>
          </cell>
          <cell r="R360" t="str">
            <v>Contratación Directa</v>
          </cell>
          <cell r="S360" t="str">
            <v>4 CON</v>
          </cell>
          <cell r="T360" t="str">
            <v>ET4</v>
          </cell>
        </row>
        <row r="361">
          <cell r="B361" t="str">
            <v>1314-C-2201-0700-16-0-2201052-02</v>
          </cell>
          <cell r="C361" t="str">
            <v>1314-C-2201-0700-16-0-2201052-02ET4</v>
          </cell>
          <cell r="D361" t="str">
            <v>1314</v>
          </cell>
          <cell r="E361" t="str">
            <v>A</v>
          </cell>
          <cell r="F361"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1" t="str">
            <v>C-2201-0700-16-0-2201052-02</v>
          </cell>
          <cell r="H361" t="str">
            <v>10</v>
          </cell>
          <cell r="I361" t="str">
            <v>CSF</v>
          </cell>
          <cell r="J361" t="str">
            <v>Ok Distribución Pto</v>
          </cell>
          <cell r="K361">
            <v>226164225</v>
          </cell>
          <cell r="L361" t="str">
            <v>Inversión</v>
          </cell>
          <cell r="M361" t="str">
            <v>Cobertura</v>
          </cell>
          <cell r="N361" t="str">
            <v>Construcción, mejoramiento y dotación de espacios de aprendizaje para prestación del servicio educativo e implementación de estrategias de calidad y cobertura Nacional</v>
          </cell>
          <cell r="O361" t="str">
            <v>Infraestructura</v>
          </cell>
          <cell r="P361" t="str">
            <v>VEPBM</v>
          </cell>
          <cell r="Q361" t="str">
            <v>SUBDIRECCIÓN DE FORTALECIMIENTO INSTITUCIONAL</v>
          </cell>
          <cell r="R361" t="str">
            <v>Contratación Directa</v>
          </cell>
          <cell r="S361" t="str">
            <v>4 CON</v>
          </cell>
          <cell r="T361" t="str">
            <v>ET4</v>
          </cell>
        </row>
        <row r="362">
          <cell r="B362" t="str">
            <v>1314-C-2201-0700-15-0-2201030-02</v>
          </cell>
          <cell r="C362" t="str">
            <v>1314-C-2201-0700-15-0-2201030-02ET4</v>
          </cell>
          <cell r="D362" t="str">
            <v>1314</v>
          </cell>
          <cell r="E362" t="str">
            <v>A</v>
          </cell>
          <cell r="F362"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2" t="str">
            <v>C-2201-0700-15-0-2201030-02</v>
          </cell>
          <cell r="H362" t="str">
            <v>10</v>
          </cell>
          <cell r="I362" t="str">
            <v>CSF</v>
          </cell>
          <cell r="J362" t="str">
            <v>Ok Distribución Pto</v>
          </cell>
          <cell r="K362">
            <v>1450000000</v>
          </cell>
          <cell r="L362" t="str">
            <v>Inversión</v>
          </cell>
          <cell r="M362" t="str">
            <v>Cobertura</v>
          </cell>
          <cell r="N362" t="str">
            <v>Implementación de estrategias de  acceso y permanencia educativa en condiciones de equidad, para la población vulnerable a nivel nacional</v>
          </cell>
          <cell r="O362" t="str">
            <v>Permanencia</v>
          </cell>
          <cell r="P362" t="str">
            <v>VEPBM</v>
          </cell>
          <cell r="Q362" t="str">
            <v>SUBDIRECCIÓN DE FORTALECIMIENTO INSTITUCIONAL</v>
          </cell>
          <cell r="R362" t="str">
            <v>Contratación Directa</v>
          </cell>
          <cell r="S362" t="str">
            <v>4 CON</v>
          </cell>
          <cell r="T362" t="str">
            <v>ET4</v>
          </cell>
        </row>
        <row r="363">
          <cell r="B363" t="str">
            <v>1314-C-2201-0700-12-0-2201006-02</v>
          </cell>
          <cell r="C363" t="str">
            <v>1314-C-2201-0700-12-0-2201006-02ET4</v>
          </cell>
          <cell r="D363" t="str">
            <v>1314</v>
          </cell>
          <cell r="E363" t="str">
            <v>A</v>
          </cell>
          <cell r="F363"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3" t="str">
            <v>C-2201-0700-12-0-2201006-02</v>
          </cell>
          <cell r="H363" t="str">
            <v>10</v>
          </cell>
          <cell r="I363" t="str">
            <v>CSF</v>
          </cell>
          <cell r="J363" t="str">
            <v>Ok Distribución Pto</v>
          </cell>
          <cell r="K363">
            <v>784837472</v>
          </cell>
          <cell r="L363" t="str">
            <v>Inversión</v>
          </cell>
          <cell r="M363" t="str">
            <v>Fortalecimiento</v>
          </cell>
          <cell r="N363" t="str">
            <v>Fortalecimiento a la gestión territorial de la educación Inicial, Preescolar, Básica y Media.   Nacional</v>
          </cell>
          <cell r="O363" t="str">
            <v>Fortalecimiento</v>
          </cell>
          <cell r="P363" t="str">
            <v>VEPBM</v>
          </cell>
          <cell r="Q363" t="str">
            <v>SUBDIRECCIÓN DE FORTALECIMIENTO INSTITUCIONAL</v>
          </cell>
          <cell r="R363" t="str">
            <v>Contratación Directa</v>
          </cell>
          <cell r="S363" t="str">
            <v>4 CON</v>
          </cell>
          <cell r="T363" t="str">
            <v>ET4</v>
          </cell>
        </row>
        <row r="364">
          <cell r="B364" t="str">
            <v>1314-C-2201-0700-9-0-2201045-02</v>
          </cell>
          <cell r="C364" t="str">
            <v>1314-C-2201-0700-9-0-2201045-02ET4</v>
          </cell>
          <cell r="D364" t="str">
            <v>1314</v>
          </cell>
          <cell r="E364" t="str">
            <v>A</v>
          </cell>
          <cell r="F364"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4" t="str">
            <v>C-2201-0700-9-0-2201045-02</v>
          </cell>
          <cell r="H364" t="str">
            <v>10</v>
          </cell>
          <cell r="I364" t="str">
            <v>CSF</v>
          </cell>
          <cell r="J364" t="str">
            <v>Ok Distribución Pto</v>
          </cell>
          <cell r="K364">
            <v>790000000</v>
          </cell>
          <cell r="L364" t="str">
            <v>Inversión</v>
          </cell>
          <cell r="M364" t="str">
            <v>Cobertura</v>
          </cell>
          <cell r="N364" t="str">
            <v>Implementación del Programa de Alimentación Escolar en Colombia, Nacional</v>
          </cell>
          <cell r="O364" t="str">
            <v>PAE</v>
          </cell>
          <cell r="P364" t="str">
            <v>VEPBM</v>
          </cell>
          <cell r="Q364" t="str">
            <v>SUBDIRECCIÓN DE FORTALECIMIENTO INSTITUCIONAL</v>
          </cell>
          <cell r="R364" t="str">
            <v>Contratación Directa</v>
          </cell>
          <cell r="S364" t="str">
            <v>4 CON</v>
          </cell>
          <cell r="T364" t="str">
            <v>ET4</v>
          </cell>
        </row>
        <row r="365">
          <cell r="B365" t="str">
            <v>1314-C-2201-0700-13-0-2201006-02</v>
          </cell>
          <cell r="C365" t="str">
            <v>1314-C-2201-0700-13-0-2201006-02ET4</v>
          </cell>
          <cell r="D365" t="str">
            <v>1314</v>
          </cell>
          <cell r="E365" t="str">
            <v>A</v>
          </cell>
          <cell r="F365" t="str">
            <v xml:space="preserve">AUNAR ESFUERZOS TÉCNICOS, ADMINISTRATIVOS, HUMANOS Y FINANCIEROS PARA FORTALECER LAS CAPACIDADES INSTITUCIONALES, DE GESTIÓN Y ORGANIZATIVAS DE LAS SECRETARÍAS DE EDUCACIÓN CERTIFICADAS DEL PAÍS, A FIN DE CONTRIBUIR EN LA ARTICULACIÓN DE ACCIONES MISIONALES A NIVEL TERRITORIAL Y AL CUMPLIMIENTO DE LAS METAS DEL PLAN NACIONAL DE DESARROLLO. </v>
          </cell>
          <cell r="G365" t="str">
            <v>C-2201-0700-13-0-2201006-02</v>
          </cell>
          <cell r="H365" t="str">
            <v>10</v>
          </cell>
          <cell r="I365" t="str">
            <v>CSF</v>
          </cell>
          <cell r="J365" t="str">
            <v>Ok Distribución Pto</v>
          </cell>
          <cell r="K365">
            <v>1903636364</v>
          </cell>
          <cell r="L365" t="str">
            <v>Inversión</v>
          </cell>
          <cell r="M365" t="str">
            <v>Calidad EPBM</v>
          </cell>
          <cell r="N365" t="str">
            <v>Mejoramiento de la calidad educativa preescolar, básica y media. Nacional</v>
          </cell>
          <cell r="O365" t="str">
            <v>Calidad</v>
          </cell>
          <cell r="P365" t="str">
            <v>VEPBM</v>
          </cell>
          <cell r="Q365" t="str">
            <v>SUBDIRECCIÓN DE FORTALECIMIENTO INSTITUCIONAL</v>
          </cell>
          <cell r="R365" t="str">
            <v>Contratación Directa</v>
          </cell>
          <cell r="S365" t="str">
            <v>4 CON</v>
          </cell>
          <cell r="T365" t="str">
            <v>ET4</v>
          </cell>
        </row>
        <row r="366">
          <cell r="B366" t="str">
            <v>1315-C-2201-0700-12-0-2201004-02</v>
          </cell>
          <cell r="C366" t="str">
            <v>1315-C-2201-0700-12-0-2201004-02ET1</v>
          </cell>
          <cell r="D366" t="str">
            <v>1315</v>
          </cell>
          <cell r="E366" t="str">
            <v>R</v>
          </cell>
          <cell r="F366" t="str">
            <v>PRESTACIÓN DE SERVICIOS PARA APOYAR A LA DIRECCIÓN DE FORTALECIMIENTO A LA GESTIÓN TERRITORIAL, EN LA SUPERVISIÓN TÉCNICA, ADMINISTRATIVA, FINANCIERA Y JURÍDICA DE LOS CONTRATOS CELEBRADOS POR UNA EDUCACIÓN CON CALIDAD PARA UN FUTURO CON OPORTUNIDADES PARA TODOS. FOMAG</v>
          </cell>
          <cell r="G366" t="str">
            <v>C-2201-0700-12-0-2201004-02</v>
          </cell>
          <cell r="H366" t="str">
            <v>10</v>
          </cell>
          <cell r="I366" t="str">
            <v>CSF</v>
          </cell>
          <cell r="J366" t="str">
            <v>Ok Distribución Pto</v>
          </cell>
          <cell r="K366">
            <v>87528885</v>
          </cell>
          <cell r="L366" t="str">
            <v>Inversión</v>
          </cell>
          <cell r="M366" t="str">
            <v>Fortalecimiento</v>
          </cell>
          <cell r="N366" t="str">
            <v>Fortalecimiento a la gestión territorial de la educación Inicial, Preescolar, Básica y Media.   Nacional</v>
          </cell>
          <cell r="O366" t="str">
            <v>Fortalecimiento</v>
          </cell>
          <cell r="P366" t="str">
            <v>VEPBM</v>
          </cell>
          <cell r="Q366" t="str">
            <v>SUBDIRECCIÓN DE RECURSOS HUMANOS DEL SECTOR EDUCATIVO</v>
          </cell>
          <cell r="R366" t="str">
            <v>Contratación Directa</v>
          </cell>
          <cell r="S366" t="str">
            <v>1 PLC</v>
          </cell>
          <cell r="T366" t="str">
            <v>ET1</v>
          </cell>
        </row>
        <row r="367">
          <cell r="B367" t="str">
            <v>1315-C-2201-0700-12-0-2201006-02</v>
          </cell>
          <cell r="C367" t="str">
            <v>1315-C-2201-0700-12-0-2201006-02ET1</v>
          </cell>
          <cell r="D367" t="str">
            <v>1315</v>
          </cell>
          <cell r="E367" t="str">
            <v>R</v>
          </cell>
          <cell r="F367" t="str">
            <v>PRESTACIÓN DE SERVICIOS PARA APOYAR A LA DIRECCIÓN DE FORTALECIMIENTO A LA GESTIÓN TERRITORIAL, EN LA SUPERVISIÓN TÉCNICA, ADMINISTRATIVA, FINANCIERA Y JURÍDICA DE LOS CONTRATOS CELEBRADOS POR UNA EDUCACIÓN CON CALIDAD PARA UN FUTURO CON OPORTUNIDADES PARA TODOS. FOMAG</v>
          </cell>
          <cell r="G367" t="str">
            <v>C-2201-0700-12-0-2201006-02</v>
          </cell>
          <cell r="H367" t="str">
            <v>10</v>
          </cell>
          <cell r="I367" t="str">
            <v>CSF</v>
          </cell>
          <cell r="J367" t="str">
            <v>Ok Distribución Pto</v>
          </cell>
          <cell r="K367">
            <v>712471115</v>
          </cell>
          <cell r="L367" t="str">
            <v>Inversión</v>
          </cell>
          <cell r="M367" t="str">
            <v>Fortalecimiento</v>
          </cell>
          <cell r="N367" t="str">
            <v>Fortalecimiento a la gestión territorial de la educación Inicial, Preescolar, Básica y Media.   Nacional</v>
          </cell>
          <cell r="O367" t="str">
            <v>Fortalecimiento</v>
          </cell>
          <cell r="P367" t="str">
            <v>VEPBM</v>
          </cell>
          <cell r="Q367" t="str">
            <v>SUBDIRECCIÓN DE RECURSOS HUMANOS DEL SECTOR EDUCATIVO</v>
          </cell>
          <cell r="R367" t="str">
            <v>Contratación Directa</v>
          </cell>
          <cell r="S367" t="str">
            <v>1 PLC</v>
          </cell>
          <cell r="T367" t="str">
            <v>ET1</v>
          </cell>
        </row>
        <row r="368">
          <cell r="B368" t="str">
            <v>1316-C-2201-0700-12-0-2201048-02</v>
          </cell>
          <cell r="C368" t="str">
            <v>1316-C-2201-0700-12-0-2201048-02ET1</v>
          </cell>
          <cell r="D368" t="str">
            <v>1316</v>
          </cell>
          <cell r="E368" t="str">
            <v>G</v>
          </cell>
          <cell r="F368" t="str">
            <v>MANTENIMIENTO Y DESARROLLO DEL SISTEMA DE INFORMACIÓN BANCO DE LA EXCELENCIA - FABRICA DE SOFTWARE</v>
          </cell>
          <cell r="G368" t="str">
            <v>C-2201-0700-12-0-2201048-02</v>
          </cell>
          <cell r="H368" t="str">
            <v>10</v>
          </cell>
          <cell r="I368" t="str">
            <v>CSF</v>
          </cell>
          <cell r="J368" t="str">
            <v>Ok Distribución Pto</v>
          </cell>
          <cell r="K368">
            <v>225000000</v>
          </cell>
          <cell r="L368" t="str">
            <v>Inversión</v>
          </cell>
          <cell r="M368" t="str">
            <v>Fortalecimiento</v>
          </cell>
          <cell r="N368" t="str">
            <v>Fortalecimiento a la gestión territorial de la educación Inicial, Preescolar, Básica y Media.   Nacional</v>
          </cell>
          <cell r="O368" t="str">
            <v>Fortalecimiento</v>
          </cell>
          <cell r="P368" t="str">
            <v>VEPBM</v>
          </cell>
          <cell r="Q368" t="str">
            <v>SUBDIRECCIÓN DE RECURSOS HUMANOS DEL SECTOR EDUCATIVO</v>
          </cell>
          <cell r="R368" t="str">
            <v>Selección Abreviada</v>
          </cell>
          <cell r="S368" t="str">
            <v>1 PLC</v>
          </cell>
          <cell r="T368" t="str">
            <v>ET1</v>
          </cell>
        </row>
        <row r="369">
          <cell r="B369" t="str">
            <v>1316-C-2201-0700-12-0-2201006-02</v>
          </cell>
          <cell r="C369" t="str">
            <v>1316-C-2201-0700-12-0-2201006-02ET1</v>
          </cell>
          <cell r="D369" t="str">
            <v>1316</v>
          </cell>
          <cell r="E369" t="str">
            <v>G</v>
          </cell>
          <cell r="F369" t="str">
            <v>MANTENIMIENTO Y DESARROLLO DEL SISTEMA DE INFORMACIÓN BANCO DE LA EXCELENCIA - FABRICA DE SOFTWARE</v>
          </cell>
          <cell r="G369" t="str">
            <v>C-2201-0700-12-0-2201006-02</v>
          </cell>
          <cell r="H369" t="str">
            <v>10</v>
          </cell>
          <cell r="I369" t="str">
            <v>CSF</v>
          </cell>
          <cell r="J369" t="str">
            <v>Ok Distribución Pto</v>
          </cell>
          <cell r="K369">
            <v>360000000</v>
          </cell>
          <cell r="L369" t="str">
            <v>Inversión</v>
          </cell>
          <cell r="M369" t="str">
            <v>Fortalecimiento</v>
          </cell>
          <cell r="N369" t="str">
            <v>Fortalecimiento a la gestión territorial de la educación Inicial, Preescolar, Básica y Media.   Nacional</v>
          </cell>
          <cell r="O369" t="str">
            <v>Fortalecimiento</v>
          </cell>
          <cell r="P369" t="str">
            <v>VEPBM</v>
          </cell>
          <cell r="Q369" t="str">
            <v>SUBDIRECCIÓN DE RECURSOS HUMANOS DEL SECTOR EDUCATIVO</v>
          </cell>
          <cell r="R369" t="str">
            <v>Selección Abreviada</v>
          </cell>
          <cell r="S369" t="str">
            <v>1 PLC</v>
          </cell>
          <cell r="T369" t="str">
            <v>ET1</v>
          </cell>
        </row>
        <row r="370">
          <cell r="B370" t="str">
            <v>1317-C-2201-0700-13-0-2201006-02</v>
          </cell>
          <cell r="C370" t="str">
            <v>1317-C-2201-0700-13-0-2201006-02ET2</v>
          </cell>
          <cell r="D370" t="str">
            <v>1317</v>
          </cell>
          <cell r="E370" t="str">
            <v>A</v>
          </cell>
          <cell r="F370" t="str">
            <v xml:space="preserve">PRESTACIÓN DE SERVICIOS PROFESIONALES EN EL APOYO ADMINISTRATIVO, TÉCNICO, FINANCIERO Y JURÍDICO A LA SUPERVISIÓN DEL CONVENIO O CONTRATO QUE SUSCRIBA EL MINISTERIO DE EDUCACIÓN NACIONAL PARA EL FORTALECIMIENTO DE LA GESTIÓN TERRITORIAL. </v>
          </cell>
          <cell r="G370" t="str">
            <v>C-2201-0700-13-0-2201006-02</v>
          </cell>
          <cell r="H370" t="str">
            <v>10</v>
          </cell>
          <cell r="I370" t="str">
            <v>CSF</v>
          </cell>
          <cell r="J370" t="str">
            <v>Ok Distribución Pto</v>
          </cell>
          <cell r="K370">
            <v>136363636</v>
          </cell>
          <cell r="L370" t="str">
            <v>Inversión</v>
          </cell>
          <cell r="M370" t="str">
            <v>Calidad EPBM</v>
          </cell>
          <cell r="N370" t="str">
            <v>Mejoramiento de la calidad educativa preescolar, básica y media. Nacional</v>
          </cell>
          <cell r="O370" t="str">
            <v>Calidad</v>
          </cell>
          <cell r="P370" t="str">
            <v>VEPBM</v>
          </cell>
          <cell r="Q370" t="str">
            <v>SUBDIRECCIÓN DE FORTALECIMIENTO INSTITUCIONAL</v>
          </cell>
          <cell r="R370" t="str">
            <v>Contratación Directa</v>
          </cell>
          <cell r="S370" t="str">
            <v>2 PES</v>
          </cell>
          <cell r="T370" t="str">
            <v>ET2</v>
          </cell>
        </row>
        <row r="371">
          <cell r="B371" t="str">
            <v>1317-C-2201-0700-12-0-2201006-02</v>
          </cell>
          <cell r="C371" t="str">
            <v>1317-C-2201-0700-12-0-2201006-02ET2</v>
          </cell>
          <cell r="D371" t="str">
            <v>1317</v>
          </cell>
          <cell r="E371" t="str">
            <v>A</v>
          </cell>
          <cell r="F371" t="str">
            <v xml:space="preserve">PRESTACIÓN DE SERVICIOS PROFESIONALES EN EL APOYO ADMINISTRATIVO, TÉCNICO, FINANCIERO Y JURÍDICO A LA SUPERVISIÓN DEL CONVENIO O CONTRATO QUE SUSCRIBA EL MINISTERIO DE EDUCACIÓN NACIONAL PARA EL FORTALECIMIENTO DE LA GESTIÓN TERRITORIAL. </v>
          </cell>
          <cell r="G371" t="str">
            <v>C-2201-0700-12-0-2201006-02</v>
          </cell>
          <cell r="H371" t="str">
            <v>10</v>
          </cell>
          <cell r="I371" t="str">
            <v>CSF</v>
          </cell>
          <cell r="J371" t="str">
            <v>Ok Distribución Pto</v>
          </cell>
          <cell r="K371">
            <v>563505114</v>
          </cell>
          <cell r="L371" t="str">
            <v>Inversión</v>
          </cell>
          <cell r="M371" t="str">
            <v>Fortalecimiento</v>
          </cell>
          <cell r="N371" t="str">
            <v>Fortalecimiento a la gestión territorial de la educación Inicial, Preescolar, Básica y Media.   Nacional</v>
          </cell>
          <cell r="O371" t="str">
            <v>Fortalecimiento</v>
          </cell>
          <cell r="P371" t="str">
            <v>VEPBM</v>
          </cell>
          <cell r="Q371" t="str">
            <v>SUBDIRECCIÓN DE FORTALECIMIENTO INSTITUCIONAL</v>
          </cell>
          <cell r="R371" t="str">
            <v>Contratación Directa</v>
          </cell>
          <cell r="S371" t="str">
            <v>2 PES</v>
          </cell>
          <cell r="T371" t="str">
            <v>ET2</v>
          </cell>
        </row>
        <row r="372">
          <cell r="B372" t="str">
            <v>1318-C-2201-0700-12-0-2201048-02</v>
          </cell>
          <cell r="C372" t="str">
            <v>1318-C-2201-0700-12-0-2201048-02ET1</v>
          </cell>
          <cell r="D372" t="str">
            <v>1318</v>
          </cell>
          <cell r="E372" t="str">
            <v>A</v>
          </cell>
          <cell r="F372" t="str">
            <v xml:space="preserve">PRESTACIÓN DE SERVICIOS DE SOPORTE A INCIDENCIAS, GARANTÍA, MANTENIMIENTO EVOLUTIVO, Y ACTUALIZACIÓN DE LA LICENCIA DE USO DEL SISTEMA DE INFORMACIÓN PARA LA GESTIÓN DEL RECURSO HUMANO ¿ HUMANO®, IMPLEMENTADO POR EL MINISTERIO DE EDUCACIÓN NACIONAL EN LAS SECRETARÍAS DE EDUCACIÓN DE LAS ENTIDADES TERRITORIALES CERTIFICADAS </v>
          </cell>
          <cell r="G372" t="str">
            <v>C-2201-0700-12-0-2201048-02</v>
          </cell>
          <cell r="H372" t="str">
            <v>10</v>
          </cell>
          <cell r="I372" t="str">
            <v>CSF</v>
          </cell>
          <cell r="J372" t="str">
            <v>Ok Distribución Pto</v>
          </cell>
          <cell r="K372">
            <v>303578526</v>
          </cell>
          <cell r="L372" t="str">
            <v>Inversión</v>
          </cell>
          <cell r="M372" t="str">
            <v>Fortalecimiento</v>
          </cell>
          <cell r="N372" t="str">
            <v>Fortalecimiento a la gestión territorial de la educación Inicial, Preescolar, Básica y Media.   Nacional</v>
          </cell>
          <cell r="O372" t="str">
            <v>Fortalecimiento</v>
          </cell>
          <cell r="P372" t="str">
            <v>VEPBM</v>
          </cell>
          <cell r="Q372" t="str">
            <v>SUBDIRECCIÓN DE MONITOREO Y CONTROL</v>
          </cell>
          <cell r="R372" t="str">
            <v>Modificatorios</v>
          </cell>
          <cell r="S372" t="str">
            <v>1 PLC</v>
          </cell>
          <cell r="T372" t="str">
            <v>ET1</v>
          </cell>
        </row>
        <row r="373">
          <cell r="B373" t="str">
            <v>1319-C-2299-0700-8-0-2299062-02</v>
          </cell>
          <cell r="C373" t="str">
            <v>1319-C-2299-0700-8-0-2299062-02ET2</v>
          </cell>
          <cell r="D373" t="str">
            <v>1319</v>
          </cell>
          <cell r="E373" t="str">
            <v>A</v>
          </cell>
          <cell r="F373" t="str">
            <v>ADQUISICIÓN DE COMPUTADORES Y PERIFÉRICOS PARA EL MINISTERIO DE EDUCACIÓN NACIONAL</v>
          </cell>
          <cell r="G373" t="str">
            <v>C-2299-0700-8-0-2299062-02</v>
          </cell>
          <cell r="H373" t="str">
            <v>10</v>
          </cell>
          <cell r="I373" t="str">
            <v>CSF</v>
          </cell>
          <cell r="J373" t="str">
            <v>Ok Distribución Pto</v>
          </cell>
          <cell r="K373">
            <v>918718102.34000003</v>
          </cell>
          <cell r="L373" t="str">
            <v>Inversión</v>
          </cell>
          <cell r="M373" t="str">
            <v>Tecnología</v>
          </cell>
          <cell r="N373" t="str">
            <v>Fortalecimiento del acceso a información estratégica e institucional del sector educativo  Nacional</v>
          </cell>
          <cell r="O373" t="str">
            <v>Transversales</v>
          </cell>
          <cell r="P373" t="str">
            <v>SGENERAL</v>
          </cell>
          <cell r="Q373" t="str">
            <v>OFICINA DE TECNOLOGÍA Y SISTEMAS DE INFORMACIÓN</v>
          </cell>
          <cell r="R373" t="str">
            <v>Acuerdo Marco</v>
          </cell>
          <cell r="S373" t="str">
            <v>2 PES</v>
          </cell>
          <cell r="T373" t="str">
            <v>ET2</v>
          </cell>
        </row>
        <row r="374">
          <cell r="B374" t="str">
            <v>132-C-2202-0700-45-0-2202043-02</v>
          </cell>
          <cell r="C374" t="str">
            <v>132-C-2202-0700-45-0-2202043-02ET4</v>
          </cell>
          <cell r="D374" t="str">
            <v>132</v>
          </cell>
          <cell r="E374" t="str">
            <v>A</v>
          </cell>
          <cell r="F374" t="str">
            <v>PRESTAR SERVICIOS PROFESIONALES A LA SUBDIRECCIÓN DE GESTIÓN ADMINISTRATIVA EN LAS ACTIVIDADES DE APOYO TRANSVERSAL TRIBUTARIO, ADMINISTRATIVO, FINANCIERO Y OPERATIVO EN EL MARCO DE LOS CONTRATOS DE MOVILIZACIÓN Y OPERACIÓN LOGÍSTICA DE EVENTOS DEL MINISTERIO DE EDUCACIÓN NACIONAL.</v>
          </cell>
          <cell r="G374" t="str">
            <v>C-2202-0700-45-0-2202043-02</v>
          </cell>
          <cell r="H374" t="str">
            <v>11</v>
          </cell>
          <cell r="I374" t="str">
            <v>CSF</v>
          </cell>
          <cell r="J374" t="str">
            <v>Ok Distribución Pto</v>
          </cell>
          <cell r="K374">
            <v>36822500</v>
          </cell>
          <cell r="L374" t="str">
            <v>Inversión</v>
          </cell>
          <cell r="M374" t="str">
            <v>Fomento</v>
          </cell>
          <cell r="N374" t="str">
            <v>Ampliación de mecanismos de fomento de la Educación Superior Nacional</v>
          </cell>
          <cell r="O374" t="str">
            <v>Fomento ES</v>
          </cell>
          <cell r="P374" t="str">
            <v>VES</v>
          </cell>
          <cell r="Q374" t="str">
            <v>SUBDIRECCIÓN DE GESTIÓN ADMINISTRATIVA Y OPERACIONES</v>
          </cell>
          <cell r="R374" t="str">
            <v>Contratación Directa</v>
          </cell>
          <cell r="S374" t="str">
            <v>4 CON</v>
          </cell>
          <cell r="T374" t="str">
            <v>ET4</v>
          </cell>
        </row>
        <row r="375">
          <cell r="B375" t="str">
            <v>1320-A-02-02-02-008</v>
          </cell>
          <cell r="C375" t="str">
            <v>1320-A-02-02-02-008ET4</v>
          </cell>
          <cell r="D375" t="str">
            <v>1320</v>
          </cell>
          <cell r="E375" t="str">
            <v>A</v>
          </cell>
          <cell r="F375" t="str">
            <v>ADICIÓN AL CONTRATO 745648 DE 2019 CUYO OBJETO ES PRESTAR SERVICIOS PROFESIONALES PARA BRINDAR APOYO A LA OFICINA DE TECNOLOGÍA Y SISTEMAS DE INFORMACIÓN EN EL SEGUIMIENTO A LOS OPERADORES DE SERVICIOS TIC EN LO CONCERNIENTE A GESTIÓN DE LA MESA DE SERVICIO</v>
          </cell>
          <cell r="G375" t="str">
            <v>A-02-02-02-008</v>
          </cell>
          <cell r="H375" t="str">
            <v>16</v>
          </cell>
          <cell r="I375" t="str">
            <v>SSF</v>
          </cell>
          <cell r="J375" t="str">
            <v>Ok Distribución Pto</v>
          </cell>
          <cell r="K375">
            <v>7000000</v>
          </cell>
          <cell r="L375" t="str">
            <v>Funcionamiento</v>
          </cell>
          <cell r="M375" t="str">
            <v>Talento Humano</v>
          </cell>
          <cell r="N375" t="str">
            <v>Gestión</v>
          </cell>
          <cell r="O375" t="str">
            <v>Gestión</v>
          </cell>
          <cell r="P375" t="str">
            <v>SGENERAL</v>
          </cell>
          <cell r="Q375" t="str">
            <v>OFICINA DE TECNOLOGÍA Y SISTEMAS DE INFORMACIÓN</v>
          </cell>
          <cell r="R375" t="str">
            <v>Modificatorios</v>
          </cell>
          <cell r="S375" t="str">
            <v>4 CON</v>
          </cell>
          <cell r="T375" t="str">
            <v>ET4</v>
          </cell>
        </row>
        <row r="376">
          <cell r="B376" t="str">
            <v>1321-C-2202-0700-32-0-2202010-02</v>
          </cell>
          <cell r="C376" t="str">
            <v>1321-C-2202-0700-32-0-2202010-02ET4</v>
          </cell>
          <cell r="D376" t="str">
            <v>1321</v>
          </cell>
          <cell r="E376" t="str">
            <v>A</v>
          </cell>
          <cell r="F376" t="str">
            <v>AUNAR ESFUERZOS PARA IDENTIFICAR LAS OPORTUNIDADES Y SOLUCIONES QUE PERMITA LA RENOVACIÓN, AUTOMATIZACIÓN E INNOVACIÓN DE LA PLATAFORMA TIC DE SOPORTE A LOS PROCESOS DE ASEGURAMIENTO DE LA CALIDAD DE LA EDUCACIÓN SUPERIOR.</v>
          </cell>
          <cell r="G376" t="str">
            <v>C-2202-0700-32-0-2202010-02</v>
          </cell>
          <cell r="H376" t="str">
            <v>10</v>
          </cell>
          <cell r="I376" t="str">
            <v>CSF</v>
          </cell>
          <cell r="J376" t="str">
            <v>Ok Distribución Pto</v>
          </cell>
          <cell r="K376">
            <v>905436637</v>
          </cell>
          <cell r="L376" t="str">
            <v>Inversión</v>
          </cell>
          <cell r="M376" t="str">
            <v>Calidad ES</v>
          </cell>
          <cell r="N376" t="str">
            <v>Incremento de la calidad en la prestación del servicio público de educación superior en Colombia. Nacional</v>
          </cell>
          <cell r="O376" t="str">
            <v>Calidad ES</v>
          </cell>
          <cell r="P376" t="str">
            <v>VES</v>
          </cell>
          <cell r="Q376" t="str">
            <v>DIRECCIÓN DE LA CALIDAD PARA LA EDUCACIÓN SUPERIOR</v>
          </cell>
          <cell r="R376" t="str">
            <v>Regímen Especial</v>
          </cell>
          <cell r="S376" t="str">
            <v>4 CON</v>
          </cell>
          <cell r="T376" t="str">
            <v>ET4</v>
          </cell>
        </row>
        <row r="377">
          <cell r="B377" t="str">
            <v>1322-C-2201-0700-11-0-2201032-02</v>
          </cell>
          <cell r="C377" t="str">
            <v>1322-C-2201-0700-11-0-2201032-02ET2</v>
          </cell>
          <cell r="D377" t="str">
            <v>1322</v>
          </cell>
          <cell r="E377" t="str">
            <v>A</v>
          </cell>
          <cell r="F377" t="str">
            <v>AUNAR ESFUERZOS PARA APOYAR A LAS ENTIDADES TERRITORIALES CERTIFICADAS Y ESTABLECIMIENTOS EDUCATIVOS PÚBLICO¿| DE CAUCA, CHOCÓ, TUMACO Y BUENAVENTURA, EN LA IMPLEMENTACIÓN DE LA ESTRATEGIA DE ALFABETIZACIÓN ¿ CICLO LECTIVO ESPECIAL INTEGRADO 1-, A TRAVÉS DEL MODELO ETNO-EDUCATIVO DE ALFABETIZACIÓN PARA COMUNIDADES NEGRAS DEL PACÍFICO COLOMBIANO.</v>
          </cell>
          <cell r="G377" t="str">
            <v>C-2201-0700-11-0-2201032-02</v>
          </cell>
          <cell r="H377" t="str">
            <v>10</v>
          </cell>
          <cell r="I377" t="str">
            <v>CSF</v>
          </cell>
          <cell r="J377" t="str">
            <v>Ok Distribución Pto</v>
          </cell>
          <cell r="K377">
            <v>1617000000</v>
          </cell>
          <cell r="L377" t="str">
            <v>Inversión</v>
          </cell>
          <cell r="M377" t="str">
            <v>Cobertura</v>
          </cell>
          <cell r="N377" t="str">
            <v>Fortalecimiento de la permanencia en la educación preescolar, básica y media para los niños, niñas adolescentes, jóvenes y adultos  víctimas del conflicto, en situaciones de riesgo y/o emergencia. Nacional</v>
          </cell>
          <cell r="O377" t="str">
            <v>Víctimas</v>
          </cell>
          <cell r="P377" t="str">
            <v>VEPBM</v>
          </cell>
          <cell r="Q377" t="str">
            <v>SUBDIRECCIÓN DE PERMANENCIA</v>
          </cell>
          <cell r="R377" t="str">
            <v>Regímen Especial</v>
          </cell>
          <cell r="S377" t="str">
            <v>2 PES</v>
          </cell>
          <cell r="T377" t="str">
            <v>ET2</v>
          </cell>
        </row>
        <row r="378">
          <cell r="B378" t="str">
            <v>1329-C-2299-0700-8-0-2299062-02</v>
          </cell>
          <cell r="C378" t="str">
            <v>1329-C-2299-0700-8-0-2299062-02ET4</v>
          </cell>
          <cell r="D378" t="str">
            <v>1329</v>
          </cell>
          <cell r="E378" t="str">
            <v>A</v>
          </cell>
          <cell r="F378" t="str">
            <v>ADICIÓN AL CONTRATO 007 DE 2019- ACTUALIZACIÓN DE LA PLATAFORMA TRACKING AND MANAGEMENT SYSTEM - TMS, SOPORTE, MANTENIMIENTO, ACOMPAÑAMIENTO EN SITIO, SOPORTE STANDBY Y BOLSA DE HORAS PARA DESARROLLO DE REQUERIMIENTOS FUNCIONALES, MEJORAS Y CAPACITACIÓN PARA LAS APLICACIONES QUE FUNCIONAN SOBRE LA PLATAFORMA TMS</v>
          </cell>
          <cell r="G378" t="str">
            <v>C-2299-0700-8-0-2299062-02</v>
          </cell>
          <cell r="H378" t="str">
            <v>10</v>
          </cell>
          <cell r="I378" t="str">
            <v>CSF</v>
          </cell>
          <cell r="J378" t="str">
            <v>Ok Distribución Pto</v>
          </cell>
          <cell r="K378">
            <v>60164258</v>
          </cell>
          <cell r="L378" t="str">
            <v>Inversión</v>
          </cell>
          <cell r="M378" t="str">
            <v>Tecnología</v>
          </cell>
          <cell r="N378" t="str">
            <v>Fortalecimiento del acceso a información estratégica e institucional del sector educativo  Nacional</v>
          </cell>
          <cell r="O378" t="str">
            <v>Transversales</v>
          </cell>
          <cell r="P378" t="str">
            <v>SGENERAL</v>
          </cell>
          <cell r="Q378" t="str">
            <v>OFICINA DE TECNOLOGÍA Y SISTEMAS DE INFORMACIÓN</v>
          </cell>
          <cell r="R378" t="str">
            <v>Modificatorios</v>
          </cell>
          <cell r="S378" t="str">
            <v>4 CON</v>
          </cell>
          <cell r="T378" t="str">
            <v>ET4</v>
          </cell>
        </row>
        <row r="379">
          <cell r="B379" t="str">
            <v>133-C-2201-0700-12-0-2201006-02</v>
          </cell>
          <cell r="C379" t="str">
            <v>133-C-2201-0700-12-0-2201006-02ET2</v>
          </cell>
          <cell r="D379" t="str">
            <v>133</v>
          </cell>
          <cell r="E379" t="str">
            <v>A</v>
          </cell>
          <cell r="F379" t="str">
            <v>PRESTAR SERVICIOS PROFESIONALES DE APOYO TRANSVERSAL ADMINISTRATIVO, FINANCIERO Y OPERATIVO EN EL MARCO DE LOS CONTRATOS DE MOVILIZACIÓN Y OPERACIÓN LOGÍSTICA DE EVENTOS DEL MINISTERIO DE EDUCACIÓN NACIONAL</v>
          </cell>
          <cell r="G379" t="str">
            <v>C-2201-0700-12-0-2201006-02</v>
          </cell>
          <cell r="H379" t="str">
            <v>10</v>
          </cell>
          <cell r="I379" t="str">
            <v>CSF</v>
          </cell>
          <cell r="J379" t="str">
            <v>Ok Distribución Pto</v>
          </cell>
          <cell r="K379">
            <v>44187000</v>
          </cell>
          <cell r="L379" t="str">
            <v>Inversión</v>
          </cell>
          <cell r="M379" t="str">
            <v>Fortalecimiento</v>
          </cell>
          <cell r="N379" t="str">
            <v>Fortalecimiento a la gestión territorial de la educación Inicial, Preescolar, Básica y Media.   Nacional</v>
          </cell>
          <cell r="O379" t="str">
            <v>Fortalecimiento</v>
          </cell>
          <cell r="P379" t="str">
            <v>VEPBM</v>
          </cell>
          <cell r="Q379" t="str">
            <v>SUBDIRECCIÓN DE GESTIÓN ADMINISTRATIVA Y OPERACIONES</v>
          </cell>
          <cell r="R379" t="str">
            <v>Contratación Directa</v>
          </cell>
          <cell r="S379" t="str">
            <v>2 PES</v>
          </cell>
          <cell r="T379" t="str">
            <v>ET2</v>
          </cell>
        </row>
        <row r="380">
          <cell r="B380" t="str">
            <v>1330-A-02-02-02-006</v>
          </cell>
          <cell r="C380" t="str">
            <v>1330-A-02-02-02-006ET4</v>
          </cell>
          <cell r="D380" t="str">
            <v>1330</v>
          </cell>
          <cell r="E380" t="str">
            <v>A</v>
          </cell>
          <cell r="F380" t="str">
            <v>ADICIÓN CONTRATO 1246 2018</v>
          </cell>
          <cell r="G380" t="str">
            <v>A-02-02-02-006</v>
          </cell>
          <cell r="H380" t="str">
            <v>16</v>
          </cell>
          <cell r="I380" t="str">
            <v>SSF</v>
          </cell>
          <cell r="J380" t="str">
            <v>Ok Distribución Pto</v>
          </cell>
          <cell r="K380">
            <v>61000000</v>
          </cell>
          <cell r="L380" t="str">
            <v>Funcionamiento</v>
          </cell>
          <cell r="M380" t="str">
            <v>Administrativa</v>
          </cell>
          <cell r="N380" t="str">
            <v>Gestión</v>
          </cell>
          <cell r="O380" t="str">
            <v>Gestión</v>
          </cell>
          <cell r="P380" t="str">
            <v>SGENERAL</v>
          </cell>
          <cell r="Q380" t="str">
            <v>SUBDIRECCIÓN DE GESTIÓN ADMINISTRATIVA Y OPERACIONES</v>
          </cell>
          <cell r="R380" t="str">
            <v>Modificatorios</v>
          </cell>
          <cell r="S380" t="str">
            <v>4 CON</v>
          </cell>
          <cell r="T380" t="str">
            <v>ET4</v>
          </cell>
        </row>
        <row r="381">
          <cell r="B381" t="str">
            <v>1331-C-2299-0700-8-0-2299062-02</v>
          </cell>
          <cell r="C381" t="str">
            <v>1331-C-2299-0700-8-0-2299062-02ET2</v>
          </cell>
          <cell r="D381" t="str">
            <v>1331</v>
          </cell>
          <cell r="E381" t="str">
            <v>A</v>
          </cell>
          <cell r="F381" t="str">
            <v>SUMINISTRO POR BOLSA DE REPUESTOS Y PARTES PARA EQUIPOS TECNOLÓGICOS</v>
          </cell>
          <cell r="G381" t="str">
            <v>C-2299-0700-8-0-2299062-02</v>
          </cell>
          <cell r="H381" t="str">
            <v>10</v>
          </cell>
          <cell r="I381" t="str">
            <v>CSF</v>
          </cell>
          <cell r="J381" t="str">
            <v>Ok Distribución Pto</v>
          </cell>
          <cell r="K381">
            <v>232785409</v>
          </cell>
          <cell r="L381" t="str">
            <v>Inversión</v>
          </cell>
          <cell r="M381" t="str">
            <v>Tecnología</v>
          </cell>
          <cell r="N381" t="str">
            <v>Fortalecimiento del acceso a información estratégica e institucional del sector educativo  Nacional</v>
          </cell>
          <cell r="O381" t="str">
            <v>Transversales</v>
          </cell>
          <cell r="P381" t="str">
            <v>SGENERAL</v>
          </cell>
          <cell r="Q381" t="str">
            <v>OFICINA DE TECNOLOGÍA Y SISTEMAS DE INFORMACIÓN</v>
          </cell>
          <cell r="R381" t="str">
            <v>Selección Abreviada</v>
          </cell>
          <cell r="S381" t="str">
            <v>2 PES</v>
          </cell>
          <cell r="T381" t="str">
            <v>ET2</v>
          </cell>
        </row>
        <row r="382">
          <cell r="B382" t="str">
            <v>1332-C-2202-0700-45-0-2202038-02</v>
          </cell>
          <cell r="C382" t="str">
            <v>1332-C-2202-0700-45-0-2202038-02ET2</v>
          </cell>
          <cell r="D382" t="str">
            <v>1332</v>
          </cell>
          <cell r="E382" t="str">
            <v>A</v>
          </cell>
          <cell r="F382" t="str">
            <v>MODIFICACIÓN AL CONTRATO CO1 PCCONTR.89573, CUYO OBJETO ES PRESTAR SERVICIOS PROFESIONALES EJERCER COMO PROMOTOR EN EL PROCESO DE REESTRUCTURACIÓN DE PASIVOS DE UNIVERSIDADES PÚBLICAS Y APOYAR PROCESOS RELACIONADOS CON LA SITUACIÓN FISCAL DE LAS UNIVERSIDADES PUBLICAS</v>
          </cell>
          <cell r="G382" t="str">
            <v>C-2202-0700-45-0-2202038-02</v>
          </cell>
          <cell r="H382" t="str">
            <v>11</v>
          </cell>
          <cell r="I382" t="str">
            <v>CSF</v>
          </cell>
          <cell r="J382" t="str">
            <v>Ok Distribución Pto</v>
          </cell>
          <cell r="K382">
            <v>20757500</v>
          </cell>
          <cell r="L382" t="str">
            <v>Inversión</v>
          </cell>
          <cell r="M382" t="str">
            <v>Fomento</v>
          </cell>
          <cell r="N382" t="str">
            <v>Ampliación de mecanismos de fomento de la Educación Superior Nacional</v>
          </cell>
          <cell r="O382" t="str">
            <v>Fomento ES</v>
          </cell>
          <cell r="P382" t="str">
            <v>VES</v>
          </cell>
          <cell r="Q382" t="str">
            <v>SUBDIRECCIÓN DE DESARROLLO SECTORIAL DE LA EDUCACIÓN SUPERIOR</v>
          </cell>
          <cell r="R382" t="str">
            <v>Modificatorios</v>
          </cell>
          <cell r="S382" t="str">
            <v>2 PES</v>
          </cell>
          <cell r="T382" t="str">
            <v>ET2</v>
          </cell>
        </row>
        <row r="383">
          <cell r="B383" t="str">
            <v>1333-C-2202-0700-32-0-2202014-02</v>
          </cell>
          <cell r="C383" t="str">
            <v>1333-C-2202-0700-32-0-2202014-02ET2</v>
          </cell>
          <cell r="D383" t="str">
            <v>1333</v>
          </cell>
          <cell r="E383" t="str">
            <v>A</v>
          </cell>
          <cell r="F383" t="str">
            <v>AUNAR ESFUERZOS TÉCNICOS Y OPERATIVOS PARA LA APLICACIÓN DE LAS PRUEBAS PSICOTÉCNICAS A LOS ASPIRANTES A OCUPAR LA VACANTE CORRESPONDIENTE AL CONSEJERO CON PERFIL DE ÁREA DE LA EDUCACIÓN EN EL MARCO DEL PROCESO DE SELECCIÓN DE UN MIEMBRO DEL CONSEJO NACIONAL DE ACREDITACIÓN.</v>
          </cell>
          <cell r="G383" t="str">
            <v>C-2202-0700-32-0-2202014-02</v>
          </cell>
          <cell r="H383" t="str">
            <v>10</v>
          </cell>
          <cell r="I383" t="str">
            <v>CSF</v>
          </cell>
          <cell r="J383" t="str">
            <v/>
          </cell>
          <cell r="K383">
            <v>0</v>
          </cell>
          <cell r="L383" t="str">
            <v>Inversión</v>
          </cell>
          <cell r="M383" t="str">
            <v>Calidad ES</v>
          </cell>
          <cell r="N383" t="str">
            <v>Incremento de la calidad en la prestación del servicio público de educación superior en Colombia. Nacional</v>
          </cell>
          <cell r="O383" t="str">
            <v>Calidad ES</v>
          </cell>
          <cell r="P383" t="str">
            <v>VES</v>
          </cell>
          <cell r="Q383" t="str">
            <v>DIRECCIÓN DE LA CALIDAD PARA LA EDUCACIÓN SUPERIOR</v>
          </cell>
          <cell r="R383" t="str">
            <v>Contratación Directa</v>
          </cell>
          <cell r="S383" t="str">
            <v>2 PES</v>
          </cell>
          <cell r="T383" t="str">
            <v>ET2</v>
          </cell>
        </row>
        <row r="384">
          <cell r="B384" t="str">
            <v>1334-C-2201-0700-13-0-2201006-02</v>
          </cell>
          <cell r="C384" t="str">
            <v>1334-C-2201-0700-13-0-2201006-02ET4</v>
          </cell>
          <cell r="D384" t="str">
            <v>1334</v>
          </cell>
          <cell r="E384" t="str">
            <v>A</v>
          </cell>
          <cell r="F384" t="str">
            <v>IMPLEMENTAR LA ESTRATEGIA DE FORMACIÓN Y EXPERIMENTACIÓN PEDAGÓGICA ACOMPAÑADA PARA DOCENTES ETNOEDUCADORES EN SERVICIO DE LAS SECRETARÍAS DE EDUCACIÓN DE LA GUAJIRA Y URIBIA</v>
          </cell>
          <cell r="G384" t="str">
            <v>C-2201-0700-13-0-2201006-02</v>
          </cell>
          <cell r="H384" t="str">
            <v>10</v>
          </cell>
          <cell r="I384" t="str">
            <v>CSF</v>
          </cell>
          <cell r="J384" t="str">
            <v>Ok Distribución Pto</v>
          </cell>
          <cell r="K384">
            <v>400000000</v>
          </cell>
          <cell r="L384" t="str">
            <v>Inversión</v>
          </cell>
          <cell r="M384" t="str">
            <v>Calidad EPBM</v>
          </cell>
          <cell r="N384" t="str">
            <v>Mejoramiento de la calidad educativa preescolar, básica y media. Nacional</v>
          </cell>
          <cell r="O384" t="str">
            <v>Calidad</v>
          </cell>
          <cell r="P384" t="str">
            <v>VEPBM</v>
          </cell>
          <cell r="Q384" t="str">
            <v>SUBDIRECCIÓN DE FOMENTO DE COMPETENCIAS</v>
          </cell>
          <cell r="R384" t="str">
            <v>Contratación Directa</v>
          </cell>
          <cell r="S384" t="str">
            <v>4 CON</v>
          </cell>
          <cell r="T384" t="str">
            <v>ET4</v>
          </cell>
        </row>
        <row r="385">
          <cell r="B385" t="str">
            <v>134-C-2201-0700-13-0-2201006-02</v>
          </cell>
          <cell r="C385" t="str">
            <v>134-C-2201-0700-13-0-2201006-02ET4</v>
          </cell>
          <cell r="D385" t="str">
            <v>134</v>
          </cell>
          <cell r="E385" t="str">
            <v>A</v>
          </cell>
          <cell r="F385" t="str">
            <v>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v>
          </cell>
          <cell r="G385" t="str">
            <v>C-2201-0700-13-0-2201006-02</v>
          </cell>
          <cell r="H385" t="str">
            <v>10</v>
          </cell>
          <cell r="I385" t="str">
            <v>CSF</v>
          </cell>
          <cell r="J385" t="str">
            <v>Ok Distribución Pto</v>
          </cell>
          <cell r="K385">
            <v>10950000</v>
          </cell>
          <cell r="L385" t="str">
            <v>Inversión</v>
          </cell>
          <cell r="M385" t="str">
            <v>Calidad EPBM</v>
          </cell>
          <cell r="N385" t="str">
            <v>Mejoramiento de la calidad educativa preescolar, básica y media. Nacional</v>
          </cell>
          <cell r="O385" t="str">
            <v>Calidad</v>
          </cell>
          <cell r="P385" t="str">
            <v>VEPBM</v>
          </cell>
          <cell r="Q385" t="str">
            <v>SUBDIRECCIÓN DE GESTIÓN ADMINISTRATIVA Y OPERACIONES</v>
          </cell>
          <cell r="R385" t="str">
            <v>Contratación Directa</v>
          </cell>
          <cell r="S385" t="str">
            <v>4 CON</v>
          </cell>
          <cell r="T385" t="str">
            <v>ET4</v>
          </cell>
        </row>
        <row r="386">
          <cell r="B386" t="str">
            <v>134-C-2201-0700-12-0-2201015-02</v>
          </cell>
          <cell r="C386" t="str">
            <v>134-C-2201-0700-12-0-2201015-02ET4</v>
          </cell>
          <cell r="D386" t="str">
            <v>134</v>
          </cell>
          <cell r="E386" t="str">
            <v>A</v>
          </cell>
          <cell r="F386" t="str">
            <v>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v>
          </cell>
          <cell r="G386" t="str">
            <v>C-2201-0700-12-0-2201015-02</v>
          </cell>
          <cell r="H386" t="str">
            <v>10</v>
          </cell>
          <cell r="I386" t="str">
            <v>CSF</v>
          </cell>
          <cell r="J386" t="str">
            <v>Ok Distribución Pto</v>
          </cell>
          <cell r="K386">
            <v>6375000</v>
          </cell>
          <cell r="L386" t="str">
            <v>Inversión</v>
          </cell>
          <cell r="M386" t="str">
            <v>Fortalecimiento</v>
          </cell>
          <cell r="N386" t="str">
            <v>Fortalecimiento a la gestión territorial de la educación Inicial, Preescolar, Básica y Media.   Nacional</v>
          </cell>
          <cell r="O386" t="str">
            <v>Fortalecimiento</v>
          </cell>
          <cell r="P386" t="str">
            <v>VEPBM</v>
          </cell>
          <cell r="Q386" t="str">
            <v>SUBDIRECCIÓN DE GESTIÓN ADMINISTRATIVA Y OPERACIONES</v>
          </cell>
          <cell r="R386" t="str">
            <v>Contratación Directa</v>
          </cell>
          <cell r="S386" t="str">
            <v>4 CON</v>
          </cell>
          <cell r="T386" t="str">
            <v>ET4</v>
          </cell>
        </row>
        <row r="387">
          <cell r="B387" t="str">
            <v>1341-C-2201-0700-8-0-2201046-02</v>
          </cell>
          <cell r="C387" t="str">
            <v>1341-C-2201-0700-8-0-2201046-02ET1</v>
          </cell>
          <cell r="D387" t="str">
            <v>1341</v>
          </cell>
          <cell r="E387" t="str">
            <v>A</v>
          </cell>
          <cell r="F387" t="str">
            <v>PRESTACIÓN DE SERVICIOS PROFESIONALES PARA APOYAR A  A LA OFICINA DE INNOVACIÓN EDUCATIVA , EN LOS PROCESOS DE FORMULACION IMPLEMENTACION Y SEGUIMIENTO A LAS ACCIONES QUE FOMENTEN LA INNOVACION EDUCATIVA  EN LA COMUNIDAD</v>
          </cell>
          <cell r="G387" t="str">
            <v>C-2201-0700-8-0-2201046-02</v>
          </cell>
          <cell r="H387" t="str">
            <v>10</v>
          </cell>
          <cell r="I387" t="str">
            <v>CSF</v>
          </cell>
          <cell r="J387" t="str">
            <v>Ok Distribución Pto</v>
          </cell>
          <cell r="K387">
            <v>55000000</v>
          </cell>
          <cell r="L387" t="str">
            <v>Inversión</v>
          </cell>
          <cell r="M387" t="str">
            <v>Innovación</v>
          </cell>
          <cell r="N387" t="str">
            <v>Implementación del Plan Nacional de innovación TIC para la educación urbana y rural Nacional</v>
          </cell>
          <cell r="O387" t="str">
            <v>Innovación EPBM</v>
          </cell>
          <cell r="P387" t="str">
            <v>VEPBM</v>
          </cell>
          <cell r="Q387" t="str">
            <v>OFICINA DE INNOVACIÓN EDUCATIVA CON USO DE NUEVAS TECNOLOGÍAS</v>
          </cell>
          <cell r="R387" t="str">
            <v>Contratación Directa</v>
          </cell>
          <cell r="S387" t="str">
            <v>2 PES</v>
          </cell>
          <cell r="T387" t="str">
            <v>ET1</v>
          </cell>
        </row>
        <row r="388">
          <cell r="B388" t="str">
            <v>135-C-2201-0700-13-0-2201006-02</v>
          </cell>
          <cell r="C388" t="str">
            <v>135-C-2201-0700-13-0-2201006-02ET4</v>
          </cell>
          <cell r="D388" t="str">
            <v>135</v>
          </cell>
          <cell r="E388" t="str">
            <v>A</v>
          </cell>
          <cell r="F388" t="str">
            <v>PRESTAR SERVICIOS PROFESIONALES PARA APOYAR A LA SUBDIRECCIÓN DE GESTIÓN ADMINISTRATIVA EN LAS ACTIVIDADES ADMINISTRATIVAS Y FINANCIERAS EN EL MARCO DE LOS CONTRATOS DE MOVILIZACIÓN Y OPERACIÓN LOGÍSTICA DE EVENTOS DEL MINISTERIO DE EDUCACIÓN NACIONAL</v>
          </cell>
          <cell r="G388" t="str">
            <v>C-2201-0700-13-0-2201006-02</v>
          </cell>
          <cell r="H388" t="str">
            <v>10</v>
          </cell>
          <cell r="I388" t="str">
            <v>CSF</v>
          </cell>
          <cell r="J388" t="str">
            <v>Ok Distribución Pto</v>
          </cell>
          <cell r="K388">
            <v>27552500</v>
          </cell>
          <cell r="L388" t="str">
            <v>Inversión</v>
          </cell>
          <cell r="M388" t="str">
            <v>Calidad EPBM</v>
          </cell>
          <cell r="N388" t="str">
            <v>Mejoramiento de la calidad educativa preescolar, básica y media. Nacional</v>
          </cell>
          <cell r="O388" t="str">
            <v>Calidad</v>
          </cell>
          <cell r="P388" t="str">
            <v>VEPBM</v>
          </cell>
          <cell r="Q388" t="str">
            <v>SUBDIRECCIÓN DE GESTIÓN ADMINISTRATIVA Y OPERACIONES</v>
          </cell>
          <cell r="R388" t="str">
            <v>Contratación Directa</v>
          </cell>
          <cell r="S388" t="str">
            <v>4 CON</v>
          </cell>
          <cell r="T388" t="str">
            <v>ET4</v>
          </cell>
        </row>
        <row r="389">
          <cell r="B389" t="str">
            <v>136-C-2201-0700-12-0-2201015-02</v>
          </cell>
          <cell r="C389" t="str">
            <v>136-C-2201-0700-12-0-2201015-02ET4</v>
          </cell>
          <cell r="D389" t="str">
            <v>136</v>
          </cell>
          <cell r="E389" t="str">
            <v>A</v>
          </cell>
          <cell r="F389" t="str">
            <v>PRESTAR SERVICIOS PROFESIONALES PARA APOYAR A LA SUBDIRECCIÓN DE GESTIÓN ADMINISTRATIVA EN LAS ACTIVIDADES ADMINISTRATIVAS Y FINANCIERAS EN EL MARCO DE LOS CONTRATOS DE MOVILIZACIÓN Y OPERACIÓN LOGÍSTICA DE EVENTOS DEL MINISTERIO DE EDUCACIÓN NACIONAL</v>
          </cell>
          <cell r="G389" t="str">
            <v>C-2201-0700-12-0-2201015-02</v>
          </cell>
          <cell r="H389" t="str">
            <v>10</v>
          </cell>
          <cell r="I389" t="str">
            <v>CSF</v>
          </cell>
          <cell r="J389" t="str">
            <v>Ok Distribución Pto</v>
          </cell>
          <cell r="K389">
            <v>44084000</v>
          </cell>
          <cell r="L389" t="str">
            <v>Inversión</v>
          </cell>
          <cell r="M389" t="str">
            <v>Fortalecimiento</v>
          </cell>
          <cell r="N389" t="str">
            <v>Fortalecimiento a la gestión territorial de la educación Inicial, Preescolar, Básica y Media.   Nacional</v>
          </cell>
          <cell r="O389" t="str">
            <v>Fortalecimiento</v>
          </cell>
          <cell r="P389" t="str">
            <v>VEPBM</v>
          </cell>
          <cell r="Q389" t="str">
            <v>SUBDIRECCIÓN DE GESTIÓN ADMINISTRATIVA Y OPERACIONES</v>
          </cell>
          <cell r="R389" t="str">
            <v>Contratación Directa</v>
          </cell>
          <cell r="S389" t="str">
            <v>4 CON</v>
          </cell>
          <cell r="T389" t="str">
            <v>ET4</v>
          </cell>
        </row>
        <row r="390">
          <cell r="B390" t="str">
            <v>137-C-2201-0700-12-0-2201006-02</v>
          </cell>
          <cell r="C390" t="str">
            <v>137-C-2201-0700-12-0-2201006-02ET4</v>
          </cell>
          <cell r="D390" t="str">
            <v>137</v>
          </cell>
          <cell r="E390" t="str">
            <v>A</v>
          </cell>
          <cell r="F390" t="str">
            <v>PRESTAR SERVICIOS PROFESIONALES PARA APOYAR A LA SUBDIRECCIÓN DE GESTIÓN ADMINISTRATIVA EN LAS ACTIVIDADES DE APOYO OPERATIVO Y ADMINISTRATIVO, EN EL MARCO DE LOS CONTRATOS DE MOVILIZACIÓN Y OPERACIÓN LOGÍSTICA DE EVENTOS DEL MINISTERIO DE EDUCACIÓN NACIONAL</v>
          </cell>
          <cell r="G390" t="str">
            <v>C-2201-0700-12-0-2201006-02</v>
          </cell>
          <cell r="H390" t="str">
            <v>10</v>
          </cell>
          <cell r="I390" t="str">
            <v>CSF</v>
          </cell>
          <cell r="J390" t="str">
            <v>Ok Distribución Pto</v>
          </cell>
          <cell r="K390">
            <v>20000000</v>
          </cell>
          <cell r="L390" t="str">
            <v>Inversión</v>
          </cell>
          <cell r="M390" t="str">
            <v>Fortalecimiento</v>
          </cell>
          <cell r="N390" t="str">
            <v>Fortalecimiento a la gestión territorial de la educación Inicial, Preescolar, Básica y Media.   Nacional</v>
          </cell>
          <cell r="O390" t="str">
            <v>Fortalecimiento</v>
          </cell>
          <cell r="P390" t="str">
            <v>VEPBM</v>
          </cell>
          <cell r="Q390" t="str">
            <v>SUBDIRECCIÓN DE GESTIÓN ADMINISTRATIVA Y OPERACIONES</v>
          </cell>
          <cell r="R390" t="str">
            <v>Contratación Directa</v>
          </cell>
          <cell r="S390" t="str">
            <v>4 CON</v>
          </cell>
          <cell r="T390" t="str">
            <v>ET4</v>
          </cell>
        </row>
        <row r="391">
          <cell r="B391" t="str">
            <v>137-C-2201-0700-12-0-2201015-02</v>
          </cell>
          <cell r="C391" t="str">
            <v>137-C-2201-0700-12-0-2201015-02ET4</v>
          </cell>
          <cell r="D391" t="str">
            <v>137</v>
          </cell>
          <cell r="E391" t="str">
            <v>A</v>
          </cell>
          <cell r="F391" t="str">
            <v>PRESTAR SERVICIOS PROFESIONALES PARA APOYAR A LA SUBDIRECCIÓN DE GESTIÓN ADMINISTRATIVA EN LAS ACTIVIDADES DE APOYO OPERATIVO Y ADMINISTRATIVO, EN EL MARCO DE LOS CONTRATOS DE MOVILIZACIÓN Y OPERACIÓN LOGÍSTICA DE EVENTOS DEL MINISTERIO DE EDUCACIÓN NACIONAL</v>
          </cell>
          <cell r="G391" t="str">
            <v>C-2201-0700-12-0-2201015-02</v>
          </cell>
          <cell r="H391" t="str">
            <v>10</v>
          </cell>
          <cell r="I391" t="str">
            <v>CSF</v>
          </cell>
          <cell r="J391" t="str">
            <v>Ok Distribución Pto</v>
          </cell>
          <cell r="K391">
            <v>3625000</v>
          </cell>
          <cell r="L391" t="str">
            <v>Inversión</v>
          </cell>
          <cell r="M391" t="str">
            <v>Fortalecimiento</v>
          </cell>
          <cell r="N391" t="str">
            <v>Fortalecimiento a la gestión territorial de la educación Inicial, Preescolar, Básica y Media.   Nacional</v>
          </cell>
          <cell r="O391" t="str">
            <v>Fortalecimiento</v>
          </cell>
          <cell r="P391" t="str">
            <v>VEPBM</v>
          </cell>
          <cell r="Q391" t="str">
            <v>SUBDIRECCIÓN DE GESTIÓN ADMINISTRATIVA Y OPERACIONES</v>
          </cell>
          <cell r="R391" t="str">
            <v>Contratación Directa</v>
          </cell>
          <cell r="S391" t="str">
            <v>4 CON</v>
          </cell>
          <cell r="T391" t="str">
            <v>ET4</v>
          </cell>
        </row>
        <row r="392">
          <cell r="B392" t="str">
            <v>138-C-2201-0700-8-0-2201046-02</v>
          </cell>
          <cell r="C392" t="str">
            <v>138-C-2201-0700-8-0-2201046-02ET4</v>
          </cell>
          <cell r="D392" t="str">
            <v>138</v>
          </cell>
          <cell r="E392" t="str">
            <v>A</v>
          </cell>
          <cell r="F392" t="str">
            <v xml:space="preserve">PRESTACION DE SERVICIOS PARA LA ARTICULACION DE SISTEMAS DE INNOVACION EDUCATIVA PARA EL ACOMPAÑAMIENTO DE LAS INSTITUCIONES EDUCATIVAS PARA ALCANZAR LA MADUREZ DIGITAL </v>
          </cell>
          <cell r="G392" t="str">
            <v>C-2201-0700-8-0-2201046-02</v>
          </cell>
          <cell r="H392" t="str">
            <v>10</v>
          </cell>
          <cell r="I392" t="str">
            <v>CSF</v>
          </cell>
          <cell r="J392" t="str">
            <v>Ok Distribución Pto</v>
          </cell>
          <cell r="K392">
            <v>3350000000</v>
          </cell>
          <cell r="L392" t="str">
            <v>Inversión</v>
          </cell>
          <cell r="M392" t="str">
            <v>Innovación</v>
          </cell>
          <cell r="N392" t="str">
            <v>Implementación del Plan Nacional de innovación TIC para la educación urbana y rural Nacional</v>
          </cell>
          <cell r="O392" t="str">
            <v>Innovación EPBM</v>
          </cell>
          <cell r="P392" t="str">
            <v>VEPBM</v>
          </cell>
          <cell r="Q392" t="str">
            <v>OFICINA DE INNOVACIÓN EDUCATIVA CON USO DE NUEVAS TECNOLOGÍAS</v>
          </cell>
          <cell r="R392" t="str">
            <v>Contratación Directa</v>
          </cell>
          <cell r="S392" t="str">
            <v>4 CON</v>
          </cell>
          <cell r="T392" t="str">
            <v>ET4</v>
          </cell>
        </row>
        <row r="393">
          <cell r="B393" t="str">
            <v>138-C-2299-0700-8-0-2299062-02</v>
          </cell>
          <cell r="C393" t="str">
            <v>138-C-2299-0700-8-0-2299062-02ET4</v>
          </cell>
          <cell r="D393" t="str">
            <v>138</v>
          </cell>
          <cell r="E393" t="str">
            <v>A</v>
          </cell>
          <cell r="F393" t="str">
            <v xml:space="preserve">PRESTACION DE SERVICIOS PARA LA ARTICULACION DE SISTEMAS DE INNOVACION EDUCATIVA PARA EL ACOMPAÑAMIENTO DE LAS INSTITUCIONES EDUCATIVAS PARA ALCANZAR LA MADUREZ DIGITAL </v>
          </cell>
          <cell r="G393" t="str">
            <v>C-2299-0700-8-0-2299062-02</v>
          </cell>
          <cell r="H393" t="str">
            <v>10</v>
          </cell>
          <cell r="I393" t="str">
            <v>CSF</v>
          </cell>
          <cell r="J393" t="str">
            <v>Ok Distribución Pto</v>
          </cell>
          <cell r="K393">
            <v>1080000000</v>
          </cell>
          <cell r="L393" t="str">
            <v>Inversión</v>
          </cell>
          <cell r="M393" t="str">
            <v>Tecnología</v>
          </cell>
          <cell r="N393" t="str">
            <v>Fortalecimiento del acceso a información estratégica e institucional del sector educativo  Nacional</v>
          </cell>
          <cell r="O393" t="str">
            <v>Transversales</v>
          </cell>
          <cell r="P393" t="str">
            <v>SGENERAL</v>
          </cell>
          <cell r="Q393" t="str">
            <v>OFICINA DE INNOVACIÓN EDUCATIVA CON USO DE NUEVAS TECNOLOGÍAS</v>
          </cell>
          <cell r="R393" t="str">
            <v>Contratación Directa</v>
          </cell>
          <cell r="S393" t="str">
            <v>4 CON</v>
          </cell>
          <cell r="T393" t="str">
            <v>ET4</v>
          </cell>
        </row>
        <row r="394">
          <cell r="B394" t="str">
            <v>138-C-2201-0700-8-0-2201036-02</v>
          </cell>
          <cell r="C394" t="str">
            <v>138-C-2201-0700-8-0-2201036-02ET4</v>
          </cell>
          <cell r="D394" t="str">
            <v>138</v>
          </cell>
          <cell r="E394" t="str">
            <v>A</v>
          </cell>
          <cell r="F394" t="str">
            <v xml:space="preserve">PRESTACION DE SERVICIOS PARA LA ARTICULACION DE SISTEMAS DE INNOVACION EDUCATIVA PARA EL ACOMPAÑAMIENTO DE LAS INSTITUCIONES EDUCATIVAS PARA ALCANZAR LA MADUREZ DIGITAL </v>
          </cell>
          <cell r="G394" t="str">
            <v>C-2201-0700-8-0-2201036-02</v>
          </cell>
          <cell r="H394" t="str">
            <v>10</v>
          </cell>
          <cell r="I394" t="str">
            <v>CSF</v>
          </cell>
          <cell r="J394" t="str">
            <v>Ok Distribución Pto</v>
          </cell>
          <cell r="K394">
            <v>1020000000</v>
          </cell>
          <cell r="L394" t="str">
            <v>Inversión</v>
          </cell>
          <cell r="M394" t="str">
            <v>Innovación</v>
          </cell>
          <cell r="N394" t="str">
            <v>Implementación del Plan Nacional de innovación TIC para la educación urbana y rural Nacional</v>
          </cell>
          <cell r="O394" t="str">
            <v>Innovación EPBM</v>
          </cell>
          <cell r="P394" t="str">
            <v>VEPBM</v>
          </cell>
          <cell r="Q394" t="str">
            <v>OFICINA DE INNOVACIÓN EDUCATIVA CON USO DE NUEVAS TECNOLOGÍAS</v>
          </cell>
          <cell r="R394" t="str">
            <v>Contratación Directa</v>
          </cell>
          <cell r="S394" t="str">
            <v>4 CON</v>
          </cell>
          <cell r="T394" t="str">
            <v>ET4</v>
          </cell>
        </row>
        <row r="395">
          <cell r="B395" t="str">
            <v>138-C-2202-0700-45-0-2202038-02</v>
          </cell>
          <cell r="C395" t="str">
            <v>138-C-2202-0700-45-0-2202038-02ET4</v>
          </cell>
          <cell r="D395" t="str">
            <v>138</v>
          </cell>
          <cell r="E395" t="str">
            <v>A</v>
          </cell>
          <cell r="F395" t="str">
            <v xml:space="preserve">PRESTACION DE SERVICIOS PARA LA ARTICULACION DE SISTEMAS DE INNOVACION EDUCATIVA PARA EL ACOMPAÑAMIENTO DE LAS INSTITUCIONES EDUCATIVAS PARA ALCANZAR LA MADUREZ DIGITAL </v>
          </cell>
          <cell r="G395" t="str">
            <v>C-2202-0700-45-0-2202038-02</v>
          </cell>
          <cell r="H395" t="str">
            <v>11</v>
          </cell>
          <cell r="I395" t="str">
            <v>CSF</v>
          </cell>
          <cell r="J395" t="str">
            <v>Ok Distribución Pto</v>
          </cell>
          <cell r="K395">
            <v>1200000000</v>
          </cell>
          <cell r="L395" t="str">
            <v>Inversión</v>
          </cell>
          <cell r="M395" t="str">
            <v>Fomento</v>
          </cell>
          <cell r="N395" t="str">
            <v>Ampliación de mecanismos de fomento de la Educación Superior Nacional</v>
          </cell>
          <cell r="O395" t="str">
            <v>Fomento ES</v>
          </cell>
          <cell r="P395" t="str">
            <v>VES</v>
          </cell>
          <cell r="Q395" t="str">
            <v>OFICINA DE INNOVACIÓN EDUCATIVA CON USO DE NUEVAS TECNOLOGÍAS</v>
          </cell>
          <cell r="R395" t="str">
            <v>Contratación Directa</v>
          </cell>
          <cell r="S395" t="str">
            <v>4 CON</v>
          </cell>
          <cell r="T395" t="str">
            <v>ET4</v>
          </cell>
        </row>
        <row r="396">
          <cell r="B396" t="str">
            <v>139-C-2201-0700-12-0-2201006-02</v>
          </cell>
          <cell r="C396" t="str">
            <v>139-C-2201-0700-12-0-2201006-02ET2</v>
          </cell>
          <cell r="D396" t="str">
            <v>139</v>
          </cell>
          <cell r="E396" t="str">
            <v>A</v>
          </cell>
          <cell r="F396" t="str">
            <v>PRESTAR SERVICIOS PROFESIONALES DE APOYO OPERATIVO Y ADMINISTRATIVO EN EL MARCO DE LOS CONTRATOS DE MOVILIZACIÓN Y OPERACIÓN LOGÍSTICA DE EVENTOS DEL MINISTERIO DE EDUCACIÓN NACIONAL</v>
          </cell>
          <cell r="G396" t="str">
            <v>C-2201-0700-12-0-2201006-02</v>
          </cell>
          <cell r="H396" t="str">
            <v>10</v>
          </cell>
          <cell r="I396" t="str">
            <v>CSF</v>
          </cell>
          <cell r="J396" t="str">
            <v>Ok Distribución Pto</v>
          </cell>
          <cell r="K396">
            <v>32800000</v>
          </cell>
          <cell r="L396" t="str">
            <v>Inversión</v>
          </cell>
          <cell r="M396" t="str">
            <v>Fortalecimiento</v>
          </cell>
          <cell r="N396" t="str">
            <v>Fortalecimiento a la gestión territorial de la educación Inicial, Preescolar, Básica y Media.   Nacional</v>
          </cell>
          <cell r="O396" t="str">
            <v>Fortalecimiento</v>
          </cell>
          <cell r="P396" t="str">
            <v>VEPBM</v>
          </cell>
          <cell r="Q396" t="str">
            <v>SUBDIRECCIÓN DE GESTIÓN ADMINISTRATIVA Y OPERACIONES</v>
          </cell>
          <cell r="R396" t="str">
            <v>Contratación Directa</v>
          </cell>
          <cell r="S396" t="str">
            <v>2 PES</v>
          </cell>
          <cell r="T396" t="str">
            <v>ET2</v>
          </cell>
        </row>
        <row r="397">
          <cell r="B397" t="str">
            <v>1396-C-2201-0700-13-0-2201009-02</v>
          </cell>
          <cell r="C397" t="str">
            <v>1396-C-2201-0700-13-0-2201009-02ET2</v>
          </cell>
          <cell r="D397" t="str">
            <v>1396</v>
          </cell>
          <cell r="E397" t="str">
            <v>A</v>
          </cell>
          <cell r="F397" t="str">
            <v xml:space="preserve">ADICIÓN CONTRATO 1321 DE 2016 PUBLICA SAS </v>
          </cell>
          <cell r="G397" t="str">
            <v>C-2201-0700-13-0-2201009-02</v>
          </cell>
          <cell r="H397" t="str">
            <v>10</v>
          </cell>
          <cell r="I397" t="str">
            <v>CSF</v>
          </cell>
          <cell r="J397" t="str">
            <v>Ok Distribución Pto</v>
          </cell>
          <cell r="K397">
            <v>1003791757</v>
          </cell>
          <cell r="L397" t="str">
            <v>Inversión</v>
          </cell>
          <cell r="M397" t="str">
            <v>Calidad EPBM</v>
          </cell>
          <cell r="N397" t="str">
            <v>Mejoramiento de la calidad educativa preescolar, básica y media. Nacional</v>
          </cell>
          <cell r="O397" t="str">
            <v>Calidad</v>
          </cell>
          <cell r="P397" t="str">
            <v>VEPBM</v>
          </cell>
          <cell r="Q397" t="str">
            <v>PROGRAMA TODOS A APRENDER</v>
          </cell>
          <cell r="R397" t="str">
            <v>Modificatorios</v>
          </cell>
          <cell r="S397" t="str">
            <v>2 PES</v>
          </cell>
          <cell r="T397" t="str">
            <v>ET2</v>
          </cell>
        </row>
        <row r="398">
          <cell r="B398" t="str">
            <v>1397-C-2201-0700-13-0-2201009-02</v>
          </cell>
          <cell r="C398" t="str">
            <v>1397-C-2201-0700-13-0-2201009-02ET2</v>
          </cell>
          <cell r="D398" t="str">
            <v>1397</v>
          </cell>
          <cell r="E398" t="str">
            <v>A</v>
          </cell>
          <cell r="F398" t="str">
            <v>ADICIÓN CONTRATO 1323 DE 2016 CONSORCIO LATIR MEN</v>
          </cell>
          <cell r="G398" t="str">
            <v>C-2201-0700-13-0-2201009-02</v>
          </cell>
          <cell r="H398" t="str">
            <v>10</v>
          </cell>
          <cell r="I398" t="str">
            <v>CSF</v>
          </cell>
          <cell r="J398" t="str">
            <v>Ok Distribución Pto</v>
          </cell>
          <cell r="K398">
            <v>990937598</v>
          </cell>
          <cell r="L398" t="str">
            <v>Inversión</v>
          </cell>
          <cell r="M398" t="str">
            <v>Calidad EPBM</v>
          </cell>
          <cell r="N398" t="str">
            <v>Mejoramiento de la calidad educativa preescolar, básica y media. Nacional</v>
          </cell>
          <cell r="O398" t="str">
            <v>Calidad</v>
          </cell>
          <cell r="P398" t="str">
            <v>VEPBM</v>
          </cell>
          <cell r="Q398" t="str">
            <v>PROGRAMA TODOS A APRENDER</v>
          </cell>
          <cell r="R398" t="str">
            <v>Modificatorios</v>
          </cell>
          <cell r="S398" t="str">
            <v>2 PES</v>
          </cell>
          <cell r="T398" t="str">
            <v>ET2</v>
          </cell>
        </row>
        <row r="399">
          <cell r="B399" t="str">
            <v>1398-C-2201-0700-13-0-2201009-02</v>
          </cell>
          <cell r="C399" t="str">
            <v>1398-C-2201-0700-13-0-2201009-02ET2</v>
          </cell>
          <cell r="D399" t="str">
            <v>1398</v>
          </cell>
          <cell r="E399" t="str">
            <v>A</v>
          </cell>
          <cell r="F399" t="str">
            <v>ADICIÓN Y PRORROGA 1324 DE 2016 CONSORCIO LOGÍSTICA Y EVENTOS MEN</v>
          </cell>
          <cell r="G399" t="str">
            <v>C-2201-0700-13-0-2201009-02</v>
          </cell>
          <cell r="H399" t="str">
            <v>10</v>
          </cell>
          <cell r="I399" t="str">
            <v>CSF</v>
          </cell>
          <cell r="J399" t="str">
            <v>Ok Distribución Pto</v>
          </cell>
          <cell r="K399">
            <v>1521178052</v>
          </cell>
          <cell r="L399" t="str">
            <v>Inversión</v>
          </cell>
          <cell r="M399" t="str">
            <v>Calidad EPBM</v>
          </cell>
          <cell r="N399" t="str">
            <v>Mejoramiento de la calidad educativa preescolar, básica y media. Nacional</v>
          </cell>
          <cell r="O399" t="str">
            <v>Calidad</v>
          </cell>
          <cell r="P399" t="str">
            <v>VEPBM</v>
          </cell>
          <cell r="Q399" t="str">
            <v>PROGRAMA TODOS A APRENDER</v>
          </cell>
          <cell r="R399" t="str">
            <v>Modificatorios</v>
          </cell>
          <cell r="S399" t="str">
            <v>2 PES</v>
          </cell>
          <cell r="T399" t="str">
            <v>ET2</v>
          </cell>
        </row>
        <row r="400">
          <cell r="B400" t="str">
            <v>1399-C-2299-0700-8-0-2299062-02</v>
          </cell>
          <cell r="C400" t="str">
            <v>1399-C-2299-0700-8-0-2299062-02ET2</v>
          </cell>
          <cell r="D400" t="str">
            <v>1399</v>
          </cell>
          <cell r="E400" t="str">
            <v>A</v>
          </cell>
          <cell r="F400" t="str">
            <v>PRESTACIÓN DE SERVICIO PARA REALIZAR LAS PRUEBAS DE TRANSFERENCIA DE CARGA, EL SOPORTE TÉCNICO Y EL MANTENIMIENTO PREVENTIVO Y CORRECTIVO DE LAS UPS MARCA POWERSUN PROPIEDAD DEL MINISTERIO DE EDUCACIÓN NACIONAL.</v>
          </cell>
          <cell r="G400" t="str">
            <v>C-2299-0700-8-0-2299062-02</v>
          </cell>
          <cell r="H400" t="str">
            <v>10</v>
          </cell>
          <cell r="I400" t="str">
            <v>CSF</v>
          </cell>
          <cell r="J400" t="str">
            <v>Ok Distribución Pto</v>
          </cell>
          <cell r="K400">
            <v>10805200</v>
          </cell>
          <cell r="L400" t="str">
            <v>Inversión</v>
          </cell>
          <cell r="M400" t="str">
            <v>Tecnología</v>
          </cell>
          <cell r="N400" t="str">
            <v>Fortalecimiento del acceso a información estratégica e institucional del sector educativo  Nacional</v>
          </cell>
          <cell r="O400" t="str">
            <v>Transversales</v>
          </cell>
          <cell r="P400" t="str">
            <v>SGENERAL</v>
          </cell>
          <cell r="Q400" t="str">
            <v>OFICINA DE TECNOLOGÍA Y SISTEMAS DE INFORMACIÓN</v>
          </cell>
          <cell r="R400" t="str">
            <v>Contratación Directa</v>
          </cell>
          <cell r="S400" t="str">
            <v>2 PES</v>
          </cell>
          <cell r="T400" t="str">
            <v>ET2</v>
          </cell>
        </row>
        <row r="401">
          <cell r="B401" t="str">
            <v>14-C-2201-0700-12-0-2201006-02</v>
          </cell>
          <cell r="C401" t="str">
            <v>14-C-2201-0700-12-0-2201006-02ET4</v>
          </cell>
          <cell r="D401" t="str">
            <v>14</v>
          </cell>
          <cell r="E401" t="str">
            <v>A</v>
          </cell>
          <cell r="F401" t="str">
            <v xml:space="preserve">PRESTACIÓN DE SERVICIOS PROFESIONALES PARA APOYAR A LA DIRECCIÓN DE FORTALECIMIENTO A LA GESTIÓN TERRITORIAL Y SUS SUBDIRECCIONES EN EL  SEGUIMIENTO A LA EJECUCIÓN DE LOS RECURSOS FINANCIEROS, LA GESTION ADMINISTRATIVA Y PLANEACIÓN DE LOS PROCESOS LOGÍSTICOS. </v>
          </cell>
          <cell r="G401" t="str">
            <v>C-2201-0700-12-0-2201006-02</v>
          </cell>
          <cell r="H401" t="str">
            <v>10</v>
          </cell>
          <cell r="I401" t="str">
            <v>CSF</v>
          </cell>
          <cell r="J401" t="str">
            <v>Ok Distribución Pto</v>
          </cell>
          <cell r="K401">
            <v>36900000</v>
          </cell>
          <cell r="L401" t="str">
            <v>Inversión</v>
          </cell>
          <cell r="M401" t="str">
            <v>Fortalecimiento</v>
          </cell>
          <cell r="N401" t="str">
            <v>Fortalecimiento a la gestión territorial de la educación Inicial, Preescolar, Básica y Media.   Nacional</v>
          </cell>
          <cell r="O401" t="str">
            <v>Fortalecimiento</v>
          </cell>
          <cell r="P401" t="str">
            <v>VEPBM</v>
          </cell>
          <cell r="Q401" t="str">
            <v>SUBDIRECCIÓN DE RECURSOS HUMANOS DEL SECTOR EDUCATIVO</v>
          </cell>
          <cell r="R401" t="str">
            <v>Contratación Directa</v>
          </cell>
          <cell r="S401" t="str">
            <v>4 CON</v>
          </cell>
          <cell r="T401" t="str">
            <v>ET4</v>
          </cell>
        </row>
        <row r="402">
          <cell r="B402" t="str">
            <v>140-C-2201-0700-13-0-2201006-02</v>
          </cell>
          <cell r="C402" t="str">
            <v>140-C-2201-0700-13-0-2201006-02ET1</v>
          </cell>
          <cell r="D402" t="str">
            <v>140</v>
          </cell>
          <cell r="E402" t="str">
            <v>A</v>
          </cell>
          <cell r="F402" t="str">
            <v>PRESTAR SERVICIOS DE APOYO ADMINISTRATIVO PARA LA SUBDIRECCIÓN DE GESTIÓN ADMINISTRATIVA EN LAS ACTIVIDADES RELACIONADAS EN MATERIA DE LEGALIZACIONES EN EL MARCO DE LOS CONTRATOS DE MOVILIZACIÓN Y OPERACIÓN LOGÍSTICA DE EVENTOS DEL MINISTERIO DE EDUCACIÓN NACIONAL</v>
          </cell>
          <cell r="G402" t="str">
            <v>C-2201-0700-13-0-2201006-02</v>
          </cell>
          <cell r="H402" t="str">
            <v>10</v>
          </cell>
          <cell r="I402" t="str">
            <v>CSF</v>
          </cell>
          <cell r="J402" t="str">
            <v>Ok Distribución Pto</v>
          </cell>
          <cell r="K402">
            <v>20790000</v>
          </cell>
          <cell r="L402" t="str">
            <v>Inversión</v>
          </cell>
          <cell r="M402" t="str">
            <v>Calidad EPBM</v>
          </cell>
          <cell r="N402" t="str">
            <v>Mejoramiento de la calidad educativa preescolar, básica y media. Nacional</v>
          </cell>
          <cell r="O402" t="str">
            <v>Calidad</v>
          </cell>
          <cell r="P402" t="str">
            <v>VEPBM</v>
          </cell>
          <cell r="Q402" t="str">
            <v>SUBDIRECCIÓN DE GESTIÓN ADMINISTRATIVA Y OPERACIONES</v>
          </cell>
          <cell r="R402" t="str">
            <v>Contratación Directa</v>
          </cell>
          <cell r="S402" t="str">
            <v>2 PES</v>
          </cell>
          <cell r="T402" t="str">
            <v>ET1</v>
          </cell>
        </row>
        <row r="403">
          <cell r="B403" t="str">
            <v>1402-C-2202-0700-45-0-2202038-02</v>
          </cell>
          <cell r="C403" t="str">
            <v>1402-C-2202-0700-45-0-2202038-02ET4</v>
          </cell>
          <cell r="D403" t="str">
            <v>1402</v>
          </cell>
          <cell r="E403" t="str">
            <v>A</v>
          </cell>
          <cell r="F403" t="str">
            <v>PRESTAR SERVICIOS PROFESIONALES PARA REALIZAR APOYO Y ACOMPAÑAMIENTO JURÍDICO Y FINANCIERO EN EL PROCESO DE REESTRUCTURACIÓN DE PASIVOS DE UNIVERSIDADES PÚBLICAS Y EN EL ANÁLISIS DE LA SITUACIÓN FISCAL Y ADMINISTRATIVA DE LAS UNIVERSIDADES PÚBLICAS</v>
          </cell>
          <cell r="G403" t="str">
            <v>C-2202-0700-45-0-2202038-02</v>
          </cell>
          <cell r="H403" t="str">
            <v>11</v>
          </cell>
          <cell r="I403" t="str">
            <v>CSF</v>
          </cell>
          <cell r="J403" t="str">
            <v>Ok Distribución Pto</v>
          </cell>
          <cell r="K403">
            <v>65000000</v>
          </cell>
          <cell r="L403" t="str">
            <v>Inversión</v>
          </cell>
          <cell r="M403" t="str">
            <v>Fomento</v>
          </cell>
          <cell r="N403" t="str">
            <v>Ampliación de mecanismos de fomento de la Educación Superior Nacional</v>
          </cell>
          <cell r="O403" t="str">
            <v>Fomento ES</v>
          </cell>
          <cell r="P403" t="str">
            <v>VES</v>
          </cell>
          <cell r="Q403" t="str">
            <v>SUBDIRECCIÓN DE DESARROLLO SECTORIAL DE LA EDUCACIÓN SUPERIOR</v>
          </cell>
          <cell r="R403" t="str">
            <v>Contratación Directa</v>
          </cell>
          <cell r="S403" t="str">
            <v>4 CON</v>
          </cell>
          <cell r="T403" t="str">
            <v>ET4</v>
          </cell>
        </row>
        <row r="404">
          <cell r="B404" t="str">
            <v>1403-C-2202-0700-45-0-2202046-02</v>
          </cell>
          <cell r="C404" t="str">
            <v>1403-C-2202-0700-45-0-2202046-02ET2</v>
          </cell>
          <cell r="D404" t="str">
            <v>1403</v>
          </cell>
          <cell r="E404" t="str">
            <v>A</v>
          </cell>
          <cell r="F404" t="str">
            <v>AUNAR ESFUERZOS ENTRE EL MEN Y ASCUN PARA APOYAR EL DESARROLLO DE ACCIONES ESTRATEGIAS EN FORMA ARTICULADA CON LAS IES DEL PAÍS Y EN EL ACOMPAÑAMIENTO ACADÉMICO PARA EL DESARROLLO DEL FORO EDUCATIVO NACIONAL EN LO RELACIONADO CON EDUCACIÓN SUPERIOR.</v>
          </cell>
          <cell r="G404" t="str">
            <v>C-2202-0700-45-0-2202046-02</v>
          </cell>
          <cell r="H404" t="str">
            <v>11</v>
          </cell>
          <cell r="I404" t="str">
            <v>CSF</v>
          </cell>
          <cell r="J404" t="str">
            <v>Ok Distribución Pto</v>
          </cell>
          <cell r="K404">
            <v>300000000</v>
          </cell>
          <cell r="L404" t="str">
            <v>Inversión</v>
          </cell>
          <cell r="M404" t="str">
            <v>Fomento</v>
          </cell>
          <cell r="N404" t="str">
            <v>Ampliación de mecanismos de fomento de la Educación Superior Nacional</v>
          </cell>
          <cell r="O404" t="str">
            <v>Fomento ES</v>
          </cell>
          <cell r="P404" t="str">
            <v>VES</v>
          </cell>
          <cell r="Q404" t="str">
            <v>SUBDIRECCIÓN DE APOYO A LA GESTIÓN DE LAS INST. DE EDU. SUPERIOR</v>
          </cell>
          <cell r="R404" t="str">
            <v>Regímen Especial</v>
          </cell>
          <cell r="S404" t="str">
            <v>2 PES</v>
          </cell>
          <cell r="T404" t="str">
            <v>ET2</v>
          </cell>
        </row>
        <row r="405">
          <cell r="B405" t="str">
            <v>1404-C-2201-0700-13-0-2201006-02</v>
          </cell>
          <cell r="C405" t="str">
            <v>1404-C-2201-0700-13-0-2201006-02ET2</v>
          </cell>
          <cell r="D405" t="str">
            <v>1404</v>
          </cell>
          <cell r="E405" t="str">
            <v>A</v>
          </cell>
          <cell r="F405" t="str">
            <v>ADICIÓN AL CONTRATO 1184 DE 2016 ENCARGO FIDUCIARIO PARA ADMINISTRACIÓN DE RECURSOS PARA REEMBOLSOS A TUTORES DEL PROGRAMA "TODOS A APRENDER" DEL MEN.</v>
          </cell>
          <cell r="G405" t="str">
            <v>C-2201-0700-13-0-2201006-02</v>
          </cell>
          <cell r="H405" t="str">
            <v>10</v>
          </cell>
          <cell r="I405" t="str">
            <v>CSF</v>
          </cell>
          <cell r="J405" t="str">
            <v>Ok Distribución Pto</v>
          </cell>
          <cell r="K405">
            <v>15702227623</v>
          </cell>
          <cell r="L405" t="str">
            <v>Inversión</v>
          </cell>
          <cell r="M405" t="str">
            <v>Calidad EPBM</v>
          </cell>
          <cell r="N405" t="str">
            <v>Mejoramiento de la calidad educativa preescolar, básica y media. Nacional</v>
          </cell>
          <cell r="O405" t="str">
            <v>Calidad</v>
          </cell>
          <cell r="P405" t="str">
            <v>VEPBM</v>
          </cell>
          <cell r="Q405" t="str">
            <v>PROGRAMA TODOS A APRENDER</v>
          </cell>
          <cell r="R405" t="str">
            <v>Modificatorios</v>
          </cell>
          <cell r="S405" t="str">
            <v>2 PES</v>
          </cell>
          <cell r="T405" t="str">
            <v>ET2</v>
          </cell>
        </row>
        <row r="406">
          <cell r="B406" t="str">
            <v>1405-C-2201-0700-16-0-2201052-02</v>
          </cell>
          <cell r="C406" t="str">
            <v>1405-C-2201-0700-16-0-2201052-02ET4</v>
          </cell>
          <cell r="D406" t="str">
            <v>1405</v>
          </cell>
          <cell r="E406" t="str">
            <v>A</v>
          </cell>
          <cell r="F406" t="str">
            <v>AUNAR ESFUERZOS TÉCNICOS, ADMINISTRATIVOS Y FINANCIERO, ENTRE EL MINISTERIO DE EDUCACIÓN NACIONAL Y EL GRUPO ENERGÍA BOGOTA PARA LA FORMULACIÓN, ESTRUCTURACIÓN Y EJECUCIÓN DE PROYECTOS DE INFRAESTRUCTURA EDUCATIVA PARA LA RURALIDAD DENTRO DEL PROGRAMA DE ENERGÍA PARA LA TRANSFORMACIÓN, QUE CONTRIBUYAN AL MEJORAMIENTO DE LA PRESTACIÓN DEL SERVICIO EDUCATIVO.</v>
          </cell>
          <cell r="G406" t="str">
            <v>C-2201-0700-16-0-2201052-02</v>
          </cell>
          <cell r="H406" t="str">
            <v>10</v>
          </cell>
          <cell r="I406" t="str">
            <v>CSF</v>
          </cell>
          <cell r="J406" t="str">
            <v>Ok Distribución Pto</v>
          </cell>
          <cell r="K406">
            <v>400000000</v>
          </cell>
          <cell r="L406" t="str">
            <v>Inversión</v>
          </cell>
          <cell r="M406" t="str">
            <v>Cobertura</v>
          </cell>
          <cell r="N406" t="str">
            <v>Construcción, mejoramiento y dotación de espacios de aprendizaje para prestación del servicio educativo e implementación de estrategias de calidad y cobertura Nacional</v>
          </cell>
          <cell r="O406" t="str">
            <v>Infraestructura</v>
          </cell>
          <cell r="P406" t="str">
            <v>VEPBM</v>
          </cell>
          <cell r="Q406" t="str">
            <v>SUBDIRECCIÓN DE ACCESO</v>
          </cell>
          <cell r="R406" t="str">
            <v>Contratación Directa</v>
          </cell>
          <cell r="S406" t="str">
            <v>4 CON</v>
          </cell>
          <cell r="T406" t="str">
            <v>ET4</v>
          </cell>
        </row>
        <row r="407">
          <cell r="B407" t="str">
            <v>1407-A-03-03-04-020</v>
          </cell>
          <cell r="C407" t="str">
            <v>1407-A-03-03-04-020ET3</v>
          </cell>
          <cell r="D407" t="str">
            <v>1407</v>
          </cell>
          <cell r="E407" t="str">
            <v>A</v>
          </cell>
          <cell r="F407" t="str">
            <v>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v>
          </cell>
          <cell r="G407" t="str">
            <v>A-03-03-04-020</v>
          </cell>
          <cell r="H407" t="str">
            <v>16</v>
          </cell>
          <cell r="I407" t="str">
            <v>SSF</v>
          </cell>
          <cell r="J407" t="str">
            <v>Ok Distribución Pto</v>
          </cell>
          <cell r="K407">
            <v>41600000</v>
          </cell>
          <cell r="L407" t="str">
            <v>Funcionamiento</v>
          </cell>
          <cell r="M407" t="str">
            <v>Calidad ES</v>
          </cell>
          <cell r="N407" t="str">
            <v>Conaces</v>
          </cell>
          <cell r="O407" t="str">
            <v>Aseguramiento ES</v>
          </cell>
          <cell r="P407" t="str">
            <v>VES</v>
          </cell>
          <cell r="Q407" t="str">
            <v>SUBDIRECCIÓN DE ASEGURAMIENTO DE LA CALIDAD DE LA EDUCACIÓN SUPERIOR</v>
          </cell>
          <cell r="R407" t="str">
            <v>Contratación Directa</v>
          </cell>
          <cell r="S407" t="str">
            <v>3 PCT</v>
          </cell>
          <cell r="T407" t="str">
            <v>ET3</v>
          </cell>
        </row>
        <row r="408">
          <cell r="B408" t="str">
            <v>1408-C-2201-0700-8-0-2201005-02</v>
          </cell>
          <cell r="C408" t="str">
            <v>1408-C-2201-0700-8-0-2201005-02ET1</v>
          </cell>
          <cell r="D408" t="str">
            <v>1408</v>
          </cell>
          <cell r="E408" t="str">
            <v>A</v>
          </cell>
          <cell r="F408" t="str">
            <v>PRESTACIÓN DE SERVICIOS PROFESIONALES PARA APOYAR A LA OFICINA DE INNOVACIÓN EDUCATIVA EN LA PLANEACIÓN, GESTIÓN Y SEGUIMIENTO DE LOS TEMAS ESTRATEGICOS</v>
          </cell>
          <cell r="G408" t="str">
            <v>C-2201-0700-8-0-2201005-02</v>
          </cell>
          <cell r="H408" t="str">
            <v>10</v>
          </cell>
          <cell r="I408" t="str">
            <v>CSF</v>
          </cell>
          <cell r="J408" t="str">
            <v>Ok Distribución Pto</v>
          </cell>
          <cell r="K408">
            <v>39677660</v>
          </cell>
          <cell r="L408" t="str">
            <v>Inversión</v>
          </cell>
          <cell r="M408" t="str">
            <v>Innovación</v>
          </cell>
          <cell r="N408" t="str">
            <v>Implementación del Plan Nacional de innovación TIC para la educación urbana y rural Nacional</v>
          </cell>
          <cell r="O408" t="str">
            <v>Innovación EPBM</v>
          </cell>
          <cell r="P408" t="str">
            <v>VEPBM</v>
          </cell>
          <cell r="Q408" t="str">
            <v>OFICINA DE INNOVACIÓN EDUCATIVA CON USO DE NUEVAS TECNOLOGÍAS</v>
          </cell>
          <cell r="R408" t="str">
            <v>Contratación Directa</v>
          </cell>
          <cell r="S408" t="str">
            <v>2 PES</v>
          </cell>
          <cell r="T408" t="str">
            <v>ET1</v>
          </cell>
        </row>
        <row r="409">
          <cell r="B409" t="str">
            <v>1409-C-2201-0700-8-0-2201005-02</v>
          </cell>
          <cell r="C409" t="str">
            <v>1409-C-2201-0700-8-0-2201005-02ET1</v>
          </cell>
          <cell r="D409" t="str">
            <v>1409</v>
          </cell>
          <cell r="E409" t="str">
            <v>A</v>
          </cell>
          <cell r="F409" t="str">
            <v>PRESTACIÓN DE SERVICIOS PROFESIONALES PARA APOYAR LOS PROCESOS ADMINISTRATIVOS EN TEMAS RELACIONADOS CON EL PROCESO CONTRACTUAL Y LA EJECUCIÓN FINANCIERA DE LOS RECURSOS ASIGNADOS A LA OFICINA DE INNOVACIÓN EDUCATIVA CON USO DE NUEVAS TECNOLOGÍAS</v>
          </cell>
          <cell r="G409" t="str">
            <v>C-2201-0700-8-0-2201005-02</v>
          </cell>
          <cell r="H409" t="str">
            <v>10</v>
          </cell>
          <cell r="I409" t="str">
            <v>CSF</v>
          </cell>
          <cell r="J409" t="str">
            <v>Ok Distribución Pto</v>
          </cell>
          <cell r="K409">
            <v>22305937</v>
          </cell>
          <cell r="L409" t="str">
            <v>Inversión</v>
          </cell>
          <cell r="M409" t="str">
            <v>Innovación</v>
          </cell>
          <cell r="N409" t="str">
            <v>Implementación del Plan Nacional de innovación TIC para la educación urbana y rural Nacional</v>
          </cell>
          <cell r="O409" t="str">
            <v>Innovación EPBM</v>
          </cell>
          <cell r="P409" t="str">
            <v>VEPBM</v>
          </cell>
          <cell r="Q409" t="str">
            <v>OFICINA DE INNOVACIÓN EDUCATIVA CON USO DE NUEVAS TECNOLOGÍAS</v>
          </cell>
          <cell r="R409" t="str">
            <v>Contratación Directa</v>
          </cell>
          <cell r="S409" t="str">
            <v>2 PES</v>
          </cell>
          <cell r="T409" t="str">
            <v>ET1</v>
          </cell>
        </row>
        <row r="410">
          <cell r="B410" t="str">
            <v>141-C-2201-0700-8-0-2201036-02</v>
          </cell>
          <cell r="C410" t="str">
            <v>141-C-2201-0700-8-0-2201036-02ET2</v>
          </cell>
          <cell r="D410" t="str">
            <v>141</v>
          </cell>
          <cell r="E410" t="str">
            <v>A</v>
          </cell>
          <cell r="F410" t="str">
            <v>PRESTAR SERVICIOS PROFESIONALES PARA APOYAR A LA SUBDIRECCIÓN DE GESTIÓN ADMINISTRATIVA EN LAS ACTIVIDADES ADMINISTRATIVAS EN MATERIA DE LEGALIZACIONES, EN EL MARCO DE LOS CONTRATOS DE MOVILIZACIÓN Y OPERACIÓN LOGÍSTICA DE EVENTOS DEL MINISTERIO DE EDUCACIÓN NACIONAL.</v>
          </cell>
          <cell r="G410" t="str">
            <v>C-2201-0700-8-0-2201036-02</v>
          </cell>
          <cell r="H410" t="str">
            <v>10</v>
          </cell>
          <cell r="I410" t="str">
            <v>CSF</v>
          </cell>
          <cell r="J410" t="str">
            <v>Ok Distribución Pto</v>
          </cell>
          <cell r="K410">
            <v>11900000</v>
          </cell>
          <cell r="L410" t="str">
            <v>Inversión</v>
          </cell>
          <cell r="M410" t="str">
            <v>Innovación</v>
          </cell>
          <cell r="N410" t="str">
            <v>Implementación del Plan Nacional de innovación TIC para la educación urbana y rural Nacional</v>
          </cell>
          <cell r="O410" t="str">
            <v>Innovación EPBM</v>
          </cell>
          <cell r="P410" t="str">
            <v>VEPBM</v>
          </cell>
          <cell r="Q410" t="str">
            <v>SUBDIRECCIÓN DE GESTIÓN ADMINISTRATIVA Y OPERACIONES</v>
          </cell>
          <cell r="R410" t="str">
            <v>Contratación Directa</v>
          </cell>
          <cell r="S410" t="str">
            <v>2 PES</v>
          </cell>
          <cell r="T410" t="str">
            <v>ET2</v>
          </cell>
        </row>
        <row r="411">
          <cell r="B411" t="str">
            <v>141-C-2299-0700-8-0-2299058-02</v>
          </cell>
          <cell r="C411" t="str">
            <v>141-C-2299-0700-8-0-2299058-02ET2</v>
          </cell>
          <cell r="D411" t="str">
            <v>141</v>
          </cell>
          <cell r="E411" t="str">
            <v>A</v>
          </cell>
          <cell r="F411" t="str">
            <v>PRESTAR SERVICIOS PROFESIONALES PARA APOYAR A LA SUBDIRECCIÓN DE GESTIÓN ADMINISTRATIVA EN LAS ACTIVIDADES ADMINISTRATIVAS EN MATERIA DE LEGALIZACIONES, EN EL MARCO DE LOS CONTRATOS DE MOVILIZACIÓN Y OPERACIÓN LOGÍSTICA DE EVENTOS DEL MINISTERIO DE EDUCACIÓN NACIONAL.</v>
          </cell>
          <cell r="G411" t="str">
            <v>C-2299-0700-8-0-2299058-02</v>
          </cell>
          <cell r="H411" t="str">
            <v>10</v>
          </cell>
          <cell r="I411" t="str">
            <v>CSF</v>
          </cell>
          <cell r="J411" t="str">
            <v>Ok Distribución Pto</v>
          </cell>
          <cell r="K411">
            <v>8205750</v>
          </cell>
          <cell r="L411" t="str">
            <v>Inversión</v>
          </cell>
          <cell r="M411" t="str">
            <v>Comunicaciones y Cooperación</v>
          </cell>
          <cell r="N411" t="str">
            <v>Fortalecimiento del acceso a información estratégica e institucional del sector educativo  Nacional</v>
          </cell>
          <cell r="O411" t="str">
            <v>Transversales</v>
          </cell>
          <cell r="P411" t="str">
            <v>SGENERAL</v>
          </cell>
          <cell r="Q411" t="str">
            <v>SUBDIRECCIÓN DE GESTIÓN ADMINISTRATIVA Y OPERACIONES</v>
          </cell>
          <cell r="R411" t="str">
            <v>Contratación Directa</v>
          </cell>
          <cell r="S411" t="str">
            <v>2 PES</v>
          </cell>
          <cell r="T411" t="str">
            <v>ET2</v>
          </cell>
        </row>
        <row r="412">
          <cell r="B412" t="str">
            <v>1410-C-2299-0700-8-0-2299060-02</v>
          </cell>
          <cell r="C412" t="str">
            <v>1410-C-2299-0700-8-0-2299060-02ET2</v>
          </cell>
          <cell r="D412" t="str">
            <v>1410</v>
          </cell>
          <cell r="E412" t="str">
            <v>A</v>
          </cell>
          <cell r="F412" t="str">
            <v>APOYAR AL MINISTERIO DE EDUCACIÓN NACIONAL EN LA IMPLEMENTACIÓN, MONITOREO Y SEGUIMIENTO DE LOS AVANCES SECTORIALES E INSTITUCIONALES DE LOS REQUISITOS ESTABLECIDOS EN EL MODELO INTEGRADO DE PLANEACIÓN Y GESTIÓN II.</v>
          </cell>
          <cell r="G412" t="str">
            <v>C-2299-0700-8-0-2299060-02</v>
          </cell>
          <cell r="H412" t="str">
            <v>10</v>
          </cell>
          <cell r="I412" t="str">
            <v>CSF</v>
          </cell>
          <cell r="J412" t="str">
            <v>Ok Distribución Pto</v>
          </cell>
          <cell r="K412">
            <v>45618370</v>
          </cell>
          <cell r="L412" t="str">
            <v>Inversión</v>
          </cell>
          <cell r="M412" t="str">
            <v>Desarrollo, Unidad, T Humano</v>
          </cell>
          <cell r="N412" t="str">
            <v>Fortalecimiento del acceso a información estratégica e institucional del sector educativo  Nacional</v>
          </cell>
          <cell r="O412" t="str">
            <v>Transversales</v>
          </cell>
          <cell r="P412" t="str">
            <v>SGENERAL</v>
          </cell>
          <cell r="Q412" t="str">
            <v>SUBDIRECCIÓN DE DESARROLLO ORGANIZACIONAL</v>
          </cell>
          <cell r="R412" t="str">
            <v>Contratación Directa</v>
          </cell>
          <cell r="S412" t="str">
            <v>2 PES</v>
          </cell>
          <cell r="T412" t="str">
            <v>ET2</v>
          </cell>
        </row>
        <row r="413">
          <cell r="B413" t="str">
            <v>1411-C-2299-0700-8-0-2299060-02</v>
          </cell>
          <cell r="C413" t="str">
            <v>1411-C-2299-0700-8-0-2299060-02ET2</v>
          </cell>
          <cell r="D413" t="str">
            <v>1411</v>
          </cell>
          <cell r="E413" t="str">
            <v>A</v>
          </cell>
          <cell r="F413" t="str">
            <v>PRESTACIÓN DE SERVICIOS PROFESIONALES PARA APOYAR A LA SUBDIRECCIÓN DE DESARROLLO ORGANIZACIONAL EN EL DISEÑO, IMPLEMENTACIÓN Y EVALUACIÓN DE ESTRATEGIAS QUE PERMITAN LA ARTICULACIÓN Y LA APROPIACIÓN DE LOS MODELOS REFERENCIALES.</v>
          </cell>
          <cell r="G413" t="str">
            <v>C-2299-0700-8-0-2299060-02</v>
          </cell>
          <cell r="H413" t="str">
            <v>10</v>
          </cell>
          <cell r="I413" t="str">
            <v>CSF</v>
          </cell>
          <cell r="J413" t="str">
            <v>Ok Distribución Pto</v>
          </cell>
          <cell r="K413">
            <v>41749333</v>
          </cell>
          <cell r="L413" t="str">
            <v>Inversión</v>
          </cell>
          <cell r="M413" t="str">
            <v>Desarrollo, Unidad, T Humano</v>
          </cell>
          <cell r="N413" t="str">
            <v>Fortalecimiento del acceso a información estratégica e institucional del sector educativo  Nacional</v>
          </cell>
          <cell r="O413" t="str">
            <v>Transversales</v>
          </cell>
          <cell r="P413" t="str">
            <v>SGENERAL</v>
          </cell>
          <cell r="Q413" t="str">
            <v>SUBDIRECCIÓN DE DESARROLLO ORGANIZACIONAL</v>
          </cell>
          <cell r="R413" t="str">
            <v>Contratación Directa</v>
          </cell>
          <cell r="S413" t="str">
            <v>2 PES</v>
          </cell>
          <cell r="T413" t="str">
            <v>ET2</v>
          </cell>
        </row>
        <row r="414">
          <cell r="B414" t="str">
            <v>1413-C-2299-0700-8-0-2299060-02</v>
          </cell>
          <cell r="C414" t="str">
            <v>1413-C-2299-0700-8-0-2299060-02ET2</v>
          </cell>
          <cell r="D414" t="str">
            <v>1413</v>
          </cell>
          <cell r="E414" t="str">
            <v>A</v>
          </cell>
          <cell r="F414" t="str">
            <v>PRESTACIÓN DE SERVICIOS PROFESIONALES PARA APOYAR A LA SUBDIRECCIÓN DE DESARROLLO ORGANIZACIONAL DEL MINISTERIO DE EDUCACIÓN NACIONAL EN LA FORMULACIÓN, EJECUCIÓN Y SEGUIMIENTO AL MODELO DE GESTIÓN DE CONOCIMIENTO DEL MINISTERIO DE EDUCACIÓN Y EN LAS ACCIONES QUE DE ÉL SE DERIVEN PARA LA OPTIMIZACIÓN DE PROCESOS</v>
          </cell>
          <cell r="G414" t="str">
            <v>C-2299-0700-8-0-2299060-02</v>
          </cell>
          <cell r="H414" t="str">
            <v>10</v>
          </cell>
          <cell r="I414" t="str">
            <v>CSF</v>
          </cell>
          <cell r="J414" t="str">
            <v>Ok Distribución Pto</v>
          </cell>
          <cell r="K414">
            <v>41749333</v>
          </cell>
          <cell r="L414" t="str">
            <v>Inversión</v>
          </cell>
          <cell r="M414" t="str">
            <v>Desarrollo, Unidad, T Humano</v>
          </cell>
          <cell r="N414" t="str">
            <v>Fortalecimiento del acceso a información estratégica e institucional del sector educativo  Nacional</v>
          </cell>
          <cell r="O414" t="str">
            <v>Transversales</v>
          </cell>
          <cell r="P414" t="str">
            <v>SGENERAL</v>
          </cell>
          <cell r="Q414" t="str">
            <v>SUBDIRECCIÓN DE DESARROLLO ORGANIZACIONAL</v>
          </cell>
          <cell r="R414" t="str">
            <v>Contratación Directa</v>
          </cell>
          <cell r="S414" t="str">
            <v>2 PES</v>
          </cell>
          <cell r="T414" t="str">
            <v>ET2</v>
          </cell>
        </row>
        <row r="415">
          <cell r="B415" t="str">
            <v>1414-A-03-03-04-020</v>
          </cell>
          <cell r="C415" t="str">
            <v>1414-A-03-03-04-020ET2</v>
          </cell>
          <cell r="D415" t="str">
            <v>1414</v>
          </cell>
          <cell r="E415" t="str">
            <v>A</v>
          </cell>
          <cell r="F415" t="str">
            <v>PRESTAR SERVICIOS PROFESIONALES PARA APOYAR A LA SUBDIRECCIÓN DE ASEGURAMIENTO DE LA CALIDAD EN EL SOPORTE AL ACCESO A LA INFORMACIÓN, BUEN USO Y PRÁCTICAS DE LAS TECNOLOGÍAS DE LA INFORMACIÓN Y LA COMUNICACIÓN, ESTRUCTURACIÓN, MEJORA Y BUEN FUNCIONAMIENTO DEL SISTEMA DE INFORMACIÓN DE CONVALIDACIONES SUPERIOR</v>
          </cell>
          <cell r="G415" t="str">
            <v>A-03-03-04-020</v>
          </cell>
          <cell r="H415" t="str">
            <v>16</v>
          </cell>
          <cell r="I415" t="str">
            <v>SSF</v>
          </cell>
          <cell r="J415" t="str">
            <v>Ok Distribución Pto</v>
          </cell>
          <cell r="K415">
            <v>42000000</v>
          </cell>
          <cell r="L415" t="str">
            <v>Funcionamiento</v>
          </cell>
          <cell r="M415" t="str">
            <v>Calidad ES</v>
          </cell>
          <cell r="N415" t="str">
            <v>Conaces</v>
          </cell>
          <cell r="O415" t="str">
            <v>Aseguramiento ES</v>
          </cell>
          <cell r="P415" t="str">
            <v>VES</v>
          </cell>
          <cell r="Q415" t="str">
            <v>SUBDIRECCIÓN DE ASEGURAMIENTO DE LA CALIDAD DE LA EDUCACIÓN SUPERIOR</v>
          </cell>
          <cell r="R415" t="str">
            <v>Contratación Directa</v>
          </cell>
          <cell r="S415" t="str">
            <v>2 PES</v>
          </cell>
          <cell r="T415" t="str">
            <v>ET2</v>
          </cell>
        </row>
        <row r="416">
          <cell r="B416" t="str">
            <v>1415-C-2299-0700-8-0-2299060-02</v>
          </cell>
          <cell r="C416" t="str">
            <v>1415-C-2299-0700-8-0-2299060-02ET2</v>
          </cell>
          <cell r="D416" t="str">
            <v>1415</v>
          </cell>
          <cell r="E416" t="str">
            <v>A</v>
          </cell>
          <cell r="F416" t="str">
            <v>PRESTACIÓN DE SERVICIOS PROFESIONALES PARA APOYAR A LA SUBDIRECCIÓN DE DESARROLLO ORGANIZACIONAL EN EL DISEÑO, IMPLEMENTACIÓN Y EVALUACIÓN DE LA NUEVA ESTRUCTURA DE LA SUBDIRECCIÓN DE DESARROLLO ORGANIZACIONAL Y SU MODELO DE OPERACIÓN</v>
          </cell>
          <cell r="G416" t="str">
            <v>C-2299-0700-8-0-2299060-02</v>
          </cell>
          <cell r="H416" t="str">
            <v>10</v>
          </cell>
          <cell r="I416" t="str">
            <v>CSF</v>
          </cell>
          <cell r="J416" t="str">
            <v>Ok Distribución Pto</v>
          </cell>
          <cell r="K416">
            <v>30024500</v>
          </cell>
          <cell r="L416" t="str">
            <v>Inversión</v>
          </cell>
          <cell r="M416" t="str">
            <v>Desarrollo, Unidad, T Humano</v>
          </cell>
          <cell r="N416" t="str">
            <v>Fortalecimiento del acceso a información estratégica e institucional del sector educativo  Nacional</v>
          </cell>
          <cell r="O416" t="str">
            <v>Transversales</v>
          </cell>
          <cell r="P416" t="str">
            <v>SGENERAL</v>
          </cell>
          <cell r="Q416" t="str">
            <v>SUBDIRECCIÓN DE DESARROLLO ORGANIZACIONAL</v>
          </cell>
          <cell r="R416" t="str">
            <v>Contratación Directa</v>
          </cell>
          <cell r="S416" t="str">
            <v>2 PES</v>
          </cell>
          <cell r="T416" t="str">
            <v>ET2</v>
          </cell>
        </row>
        <row r="417">
          <cell r="B417" t="str">
            <v>1416-C-2201-0700-8-0-2201046-02</v>
          </cell>
          <cell r="C417" t="str">
            <v>1416-C-2201-0700-8-0-2201046-02ET1</v>
          </cell>
          <cell r="D417" t="str">
            <v>1416</v>
          </cell>
          <cell r="E417" t="str">
            <v>A</v>
          </cell>
          <cell r="F417" t="str">
            <v>PRESTACIÓN DE SERVICIOS PROFESIONALES PARA APOYAR LA GESTIÓN DEL GRUPO DE FOMENTO AL USO DE LAS TIC, CON TEMAS DE EDUCACION MEDIA Y SU TRANSITO A LA EDUCACIÓN SUPERIOR</v>
          </cell>
          <cell r="G417" t="str">
            <v>C-2201-0700-8-0-2201046-02</v>
          </cell>
          <cell r="H417" t="str">
            <v>10</v>
          </cell>
          <cell r="I417" t="str">
            <v>CSF</v>
          </cell>
          <cell r="J417" t="str">
            <v>Ok Distribución Pto</v>
          </cell>
          <cell r="K417">
            <v>30079165</v>
          </cell>
          <cell r="L417" t="str">
            <v>Inversión</v>
          </cell>
          <cell r="M417" t="str">
            <v>Innovación</v>
          </cell>
          <cell r="N417" t="str">
            <v>Implementación del Plan Nacional de innovación TIC para la educación urbana y rural Nacional</v>
          </cell>
          <cell r="O417" t="str">
            <v>Innovación EPBM</v>
          </cell>
          <cell r="P417" t="str">
            <v>VEPBM</v>
          </cell>
          <cell r="Q417" t="str">
            <v>OFICINA DE INNOVACIÓN EDUCATIVA CON USO DE NUEVAS TECNOLOGÍAS</v>
          </cell>
          <cell r="R417" t="str">
            <v>Contratación Directa</v>
          </cell>
          <cell r="S417" t="str">
            <v>2 PES</v>
          </cell>
          <cell r="T417" t="str">
            <v>ET1</v>
          </cell>
        </row>
        <row r="418">
          <cell r="B418" t="str">
            <v>1417-C-2201-0700-13-0-2201007-02</v>
          </cell>
          <cell r="C418" t="str">
            <v>1417-C-2201-0700-13-0-2201007-02ET2</v>
          </cell>
          <cell r="D418" t="str">
            <v>1417</v>
          </cell>
          <cell r="E418" t="str">
            <v>A</v>
          </cell>
          <cell r="F418" t="str">
            <v xml:space="preserve">REVISIÒN Y ACTUALIZACIÒN DEL MODELO ESCUELA NUEVA Y DE LOS MODELOS FLEXIBLES PARA LA EDUCACIÒN RURAL _x000D_
</v>
          </cell>
          <cell r="G418" t="str">
            <v>C-2201-0700-13-0-2201007-02</v>
          </cell>
          <cell r="H418" t="str">
            <v>10</v>
          </cell>
          <cell r="I418" t="str">
            <v>CSF</v>
          </cell>
          <cell r="J418" t="str">
            <v>Ok Distribución Pto</v>
          </cell>
          <cell r="K418">
            <v>1894000000</v>
          </cell>
          <cell r="L418" t="str">
            <v>Inversión</v>
          </cell>
          <cell r="M418" t="str">
            <v>Calidad EPBM</v>
          </cell>
          <cell r="N418" t="str">
            <v>Mejoramiento de la calidad educativa preescolar, básica y media. Nacional</v>
          </cell>
          <cell r="O418" t="str">
            <v>Calidad</v>
          </cell>
          <cell r="P418" t="str">
            <v>VEPBM</v>
          </cell>
          <cell r="Q418" t="str">
            <v>SUBDIRECCIÓN DE REFERENTES Y EVALUACIÓN DE LA CALIDAD EDUCATIVA</v>
          </cell>
          <cell r="R418" t="str">
            <v>Contratación Directa</v>
          </cell>
          <cell r="S418" t="str">
            <v>2 PES</v>
          </cell>
          <cell r="T418" t="str">
            <v>ET2</v>
          </cell>
        </row>
        <row r="419">
          <cell r="B419" t="str">
            <v>1417-C-2201-0700-13-0-2201009-02</v>
          </cell>
          <cell r="C419" t="str">
            <v>1417-C-2201-0700-13-0-2201009-02ET2</v>
          </cell>
          <cell r="D419" t="str">
            <v>1417</v>
          </cell>
          <cell r="E419" t="str">
            <v>A</v>
          </cell>
          <cell r="F419" t="str">
            <v xml:space="preserve">REVISIÒN Y ACTUALIZACIÒN DEL MODELO ESCUELA NUEVA Y DE LOS MODELOS FLEXIBLES PARA LA EDUCACIÒN RURAL _x000D_
</v>
          </cell>
          <cell r="G419" t="str">
            <v>C-2201-0700-13-0-2201009-02</v>
          </cell>
          <cell r="H419" t="str">
            <v>10</v>
          </cell>
          <cell r="I419" t="str">
            <v>CSF</v>
          </cell>
          <cell r="J419" t="str">
            <v>Ok Distribución Pto</v>
          </cell>
          <cell r="K419">
            <v>250000000</v>
          </cell>
          <cell r="L419" t="str">
            <v>Inversión</v>
          </cell>
          <cell r="M419" t="str">
            <v>Calidad EPBM</v>
          </cell>
          <cell r="N419" t="str">
            <v>Mejoramiento de la calidad educativa preescolar, básica y media. Nacional</v>
          </cell>
          <cell r="O419" t="str">
            <v>Calidad</v>
          </cell>
          <cell r="P419" t="str">
            <v>VEPBM</v>
          </cell>
          <cell r="Q419" t="str">
            <v>SUBDIRECCIÓN DE REFERENTES Y EVALUACIÓN DE LA CALIDAD EDUCATIVA</v>
          </cell>
          <cell r="R419" t="str">
            <v>Contratación Directa</v>
          </cell>
          <cell r="S419" t="str">
            <v>2 PES</v>
          </cell>
          <cell r="T419" t="str">
            <v>ET2</v>
          </cell>
        </row>
        <row r="420">
          <cell r="B420" t="str">
            <v>1417-C-2201-0700-13-0-2201006-02</v>
          </cell>
          <cell r="C420" t="str">
            <v>1417-C-2201-0700-13-0-2201006-02ET2</v>
          </cell>
          <cell r="D420" t="str">
            <v>1417</v>
          </cell>
          <cell r="E420" t="str">
            <v>A</v>
          </cell>
          <cell r="F420" t="str">
            <v xml:space="preserve">REVISIÒN Y ACTUALIZACIÒN DEL MODELO ESCUELA NUEVA Y DE LOS MODELOS FLEXIBLES PARA LA EDUCACIÒN RURAL _x000D_
</v>
          </cell>
          <cell r="G420" t="str">
            <v>C-2201-0700-13-0-2201006-02</v>
          </cell>
          <cell r="H420" t="str">
            <v>10</v>
          </cell>
          <cell r="I420" t="str">
            <v>CSF</v>
          </cell>
          <cell r="J420" t="str">
            <v>Ok Distribución Pto</v>
          </cell>
          <cell r="K420">
            <v>300000000</v>
          </cell>
          <cell r="L420" t="str">
            <v>Inversión</v>
          </cell>
          <cell r="M420" t="str">
            <v>Calidad EPBM</v>
          </cell>
          <cell r="N420" t="str">
            <v>Mejoramiento de la calidad educativa preescolar, básica y media. Nacional</v>
          </cell>
          <cell r="O420" t="str">
            <v>Calidad</v>
          </cell>
          <cell r="P420" t="str">
            <v>VEPBM</v>
          </cell>
          <cell r="Q420" t="str">
            <v>SUBDIRECCIÓN DE REFERENTES Y EVALUACIÓN DE LA CALIDAD EDUCATIVA</v>
          </cell>
          <cell r="R420" t="str">
            <v>Contratación Directa</v>
          </cell>
          <cell r="S420" t="str">
            <v>2 PES</v>
          </cell>
          <cell r="T420" t="str">
            <v>ET2</v>
          </cell>
        </row>
        <row r="421">
          <cell r="B421" t="str">
            <v>1417-C-2201-0700-12-0-2201006-02</v>
          </cell>
          <cell r="C421" t="str">
            <v>1417-C-2201-0700-12-0-2201006-02ET2</v>
          </cell>
          <cell r="D421" t="str">
            <v>1417</v>
          </cell>
          <cell r="E421" t="str">
            <v>A</v>
          </cell>
          <cell r="F421" t="str">
            <v xml:space="preserve">REVISIÒN Y ACTUALIZACIÒN DEL MODELO ESCUELA NUEVA Y DE LOS MODELOS FLEXIBLES PARA LA EDUCACIÒN RURAL _x000D_
</v>
          </cell>
          <cell r="G421" t="str">
            <v>C-2201-0700-12-0-2201006-02</v>
          </cell>
          <cell r="H421" t="str">
            <v>10</v>
          </cell>
          <cell r="I421" t="str">
            <v>CSF</v>
          </cell>
          <cell r="J421" t="str">
            <v>Ok Distribución Pto</v>
          </cell>
          <cell r="K421">
            <v>203155511</v>
          </cell>
          <cell r="L421" t="str">
            <v>Inversión</v>
          </cell>
          <cell r="M421" t="str">
            <v>Fortalecimiento</v>
          </cell>
          <cell r="N421" t="str">
            <v>Fortalecimiento a la gestión territorial de la educación Inicial, Preescolar, Básica y Media.   Nacional</v>
          </cell>
          <cell r="O421" t="str">
            <v>Fortalecimiento</v>
          </cell>
          <cell r="P421" t="str">
            <v>VEPBM</v>
          </cell>
          <cell r="Q421" t="str">
            <v>SUBDIRECCIÓN DE REFERENTES Y EVALUACIÓN DE LA CALIDAD EDUCATIVA</v>
          </cell>
          <cell r="R421" t="str">
            <v>Contratación Directa</v>
          </cell>
          <cell r="S421" t="str">
            <v>2 PES</v>
          </cell>
          <cell r="T421" t="str">
            <v>ET2</v>
          </cell>
        </row>
        <row r="422">
          <cell r="B422" t="str">
            <v>1418-C-2201-0700-8-0-2201036-02</v>
          </cell>
          <cell r="C422" t="str">
            <v>1418-C-2201-0700-8-0-2201036-02ET1</v>
          </cell>
          <cell r="D422" t="str">
            <v>1418</v>
          </cell>
          <cell r="E422" t="str">
            <v>A</v>
          </cell>
          <cell r="F422" t="str">
            <v xml:space="preserve">FUNDALECTURA IMPLEMENTAR ESTRATEGIAS DE ACOMPÑAMIENTO EN TORNO A LA LECTURA, ESCRITURA Y ORALIDAD QUE CONTRIBUYA A LA PRODUCCIÓN DE CONTENIDOS LOCALES, ACCESO A MATERIALES DE LECTURA, EN LENGUAS NATIVAS Y LIBROS DIGITALES </v>
          </cell>
          <cell r="G422" t="str">
            <v>C-2201-0700-8-0-2201036-02</v>
          </cell>
          <cell r="H422" t="str">
            <v>10</v>
          </cell>
          <cell r="I422" t="str">
            <v>CSF</v>
          </cell>
          <cell r="J422" t="str">
            <v>Ok Distribución Pto</v>
          </cell>
          <cell r="K422">
            <v>200000000</v>
          </cell>
          <cell r="L422" t="str">
            <v>Inversión</v>
          </cell>
          <cell r="M422" t="str">
            <v>Innovación</v>
          </cell>
          <cell r="N422" t="str">
            <v>Implementación del Plan Nacional de innovación TIC para la educación urbana y rural Nacional</v>
          </cell>
          <cell r="O422" t="str">
            <v>Innovación EPBM</v>
          </cell>
          <cell r="P422" t="str">
            <v>VEPBM</v>
          </cell>
          <cell r="Q422" t="str">
            <v>SUBDIRECCIÓN DE FOMENTO DE COMPETENCIAS</v>
          </cell>
          <cell r="R422" t="str">
            <v>Regímen Especial</v>
          </cell>
          <cell r="S422" t="str">
            <v>2 PES</v>
          </cell>
          <cell r="T422" t="str">
            <v>ET1</v>
          </cell>
        </row>
        <row r="423">
          <cell r="B423" t="str">
            <v>1418-C-2201-0700-13-0-2201006-02</v>
          </cell>
          <cell r="C423" t="str">
            <v>1418-C-2201-0700-13-0-2201006-02ET1</v>
          </cell>
          <cell r="D423" t="str">
            <v>1418</v>
          </cell>
          <cell r="E423" t="str">
            <v>A</v>
          </cell>
          <cell r="F423" t="str">
            <v xml:space="preserve">FUNDALECTURA IMPLEMENTAR ESTRATEGIAS DE ACOMPÑAMIENTO EN TORNO A LA LECTURA, ESCRITURA Y ORALIDAD QUE CONTRIBUYA A LA PRODUCCIÓN DE CONTENIDOS LOCALES, ACCESO A MATERIALES DE LECTURA, EN LENGUAS NATIVAS Y LIBROS DIGITALES </v>
          </cell>
          <cell r="G423" t="str">
            <v>C-2201-0700-13-0-2201006-02</v>
          </cell>
          <cell r="H423" t="str">
            <v>10</v>
          </cell>
          <cell r="I423" t="str">
            <v>CSF</v>
          </cell>
          <cell r="J423" t="str">
            <v>Ok Distribución Pto</v>
          </cell>
          <cell r="K423">
            <v>879185000</v>
          </cell>
          <cell r="L423" t="str">
            <v>Inversión</v>
          </cell>
          <cell r="M423" t="str">
            <v>Calidad EPBM</v>
          </cell>
          <cell r="N423" t="str">
            <v>Mejoramiento de la calidad educativa preescolar, básica y media. Nacional</v>
          </cell>
          <cell r="O423" t="str">
            <v>Calidad</v>
          </cell>
          <cell r="P423" t="str">
            <v>VEPBM</v>
          </cell>
          <cell r="Q423" t="str">
            <v>SUBDIRECCIÓN DE FOMENTO DE COMPETENCIAS</v>
          </cell>
          <cell r="R423" t="str">
            <v>Regímen Especial</v>
          </cell>
          <cell r="S423" t="str">
            <v>2 PES</v>
          </cell>
          <cell r="T423" t="str">
            <v>ET1</v>
          </cell>
        </row>
        <row r="424">
          <cell r="B424" t="str">
            <v>1419-C-2201-0700-13-0-2201007-02</v>
          </cell>
          <cell r="C424" t="str">
            <v>1419-C-2201-0700-13-0-2201007-02ET1</v>
          </cell>
          <cell r="D424" t="str">
            <v>1419</v>
          </cell>
          <cell r="E424" t="str">
            <v>A</v>
          </cell>
          <cell r="F424" t="str">
            <v xml:space="preserve">IMPLEMENTAR PROCESO DE FORMACIÒN DOCENTES Y TUTORES PTA EN ESCUELA NUEVA PARA TRANSFORMAR PRACTICAS PEDAGOGICAS EN LA EDUCACION RURAL </v>
          </cell>
          <cell r="G424" t="str">
            <v>C-2201-0700-13-0-2201007-02</v>
          </cell>
          <cell r="H424" t="str">
            <v>10</v>
          </cell>
          <cell r="I424" t="str">
            <v>CSF</v>
          </cell>
          <cell r="J424" t="str">
            <v>Ok Distribución Pto</v>
          </cell>
          <cell r="K424">
            <v>1000000000</v>
          </cell>
          <cell r="L424" t="str">
            <v>Inversión</v>
          </cell>
          <cell r="M424" t="str">
            <v>Calidad EPBM</v>
          </cell>
          <cell r="N424" t="str">
            <v>Mejoramiento de la calidad educativa preescolar, básica y media. Nacional</v>
          </cell>
          <cell r="O424" t="str">
            <v>Calidad</v>
          </cell>
          <cell r="P424" t="str">
            <v>VEPBM</v>
          </cell>
          <cell r="Q424" t="str">
            <v>SUBDIRECCIÓN DE REFERENTES Y EVALUACIÓN DE LA CALIDAD EDUCATIVA</v>
          </cell>
          <cell r="R424" t="str">
            <v>Regímen Especial</v>
          </cell>
          <cell r="S424" t="str">
            <v>2 PES</v>
          </cell>
          <cell r="T424" t="str">
            <v>ET1</v>
          </cell>
        </row>
        <row r="425">
          <cell r="B425" t="str">
            <v>142-C-2201-0700-8-0-2201036-02</v>
          </cell>
          <cell r="C425" t="str">
            <v>142-C-2201-0700-8-0-2201036-02ET4</v>
          </cell>
          <cell r="D425" t="str">
            <v>142</v>
          </cell>
          <cell r="E425" t="str">
            <v>A</v>
          </cell>
          <cell r="F425" t="str">
            <v>PRESTACION DE SERVICIOS PARA APLICAR PROCESOS DE CURADURÍA A LA OFERTA NACIONAL DE CONTENIDOS EDUCATIVOS DIRIGIDA A EDUCACIÓN PREESCOLAR BÁSICA Y MEDIA EPBM</v>
          </cell>
          <cell r="G425" t="str">
            <v>C-2201-0700-8-0-2201036-02</v>
          </cell>
          <cell r="H425" t="str">
            <v>10</v>
          </cell>
          <cell r="I425" t="str">
            <v>CSF</v>
          </cell>
          <cell r="J425" t="str">
            <v>Ok Distribución Pto</v>
          </cell>
          <cell r="K425">
            <v>548000000</v>
          </cell>
          <cell r="L425" t="str">
            <v>Inversión</v>
          </cell>
          <cell r="M425" t="str">
            <v>Innovación</v>
          </cell>
          <cell r="N425" t="str">
            <v>Implementación del Plan Nacional de innovación TIC para la educación urbana y rural Nacional</v>
          </cell>
          <cell r="O425" t="str">
            <v>Innovación EPBM</v>
          </cell>
          <cell r="P425" t="str">
            <v>VEPBM</v>
          </cell>
          <cell r="Q425" t="str">
            <v>OFICINA DE INNOVACIÓN EDUCATIVA CON USO DE NUEVAS TECNOLOGÍAS</v>
          </cell>
          <cell r="R425" t="str">
            <v>Contratación Directa</v>
          </cell>
          <cell r="S425" t="str">
            <v>4 CON</v>
          </cell>
          <cell r="T425" t="str">
            <v>ET4</v>
          </cell>
        </row>
        <row r="426">
          <cell r="B426" t="str">
            <v>1420-C-2201-0700-9-0-2201045-02</v>
          </cell>
          <cell r="C426" t="str">
            <v>1420-C-2201-0700-9-0-2201045-02ET1</v>
          </cell>
          <cell r="D426" t="str">
            <v>1420</v>
          </cell>
          <cell r="E426" t="str">
            <v>A</v>
          </cell>
          <cell r="F426" t="str">
            <v xml:space="preserve">IMPLEMENTAR UN MODELO DE INCLUSIÓN SOCIAL E INNOVACIÓN PRODUCTIVA EN LOS TERRITORIOS DEFINIDOS POR EL MINISTERIO DE EDUCACIÓN NACIONAL, Y REALIZAR LA INVESTIGACIÓN , RECUPERACIÓN E INTEGRACIÓN DE COCINAS TRADICIONALES EN EL MARCO DE LA CONSTRUCCIÓN DE LA POLÍTICA PÚBLICA DE ALIMENTACIÓN ESCOLAR </v>
          </cell>
          <cell r="G426" t="str">
            <v>C-2201-0700-9-0-2201045-02</v>
          </cell>
          <cell r="H426" t="str">
            <v>10</v>
          </cell>
          <cell r="I426" t="str">
            <v>CSF</v>
          </cell>
          <cell r="J426" t="str">
            <v>Ok Distribución Pto</v>
          </cell>
          <cell r="K426">
            <v>1596722000</v>
          </cell>
          <cell r="L426" t="str">
            <v>Inversión</v>
          </cell>
          <cell r="M426" t="str">
            <v>Cobertura</v>
          </cell>
          <cell r="N426" t="str">
            <v>Implementación del Programa de Alimentación Escolar en Colombia, Nacional</v>
          </cell>
          <cell r="O426" t="str">
            <v>PAE</v>
          </cell>
          <cell r="P426" t="str">
            <v>VEPBM</v>
          </cell>
          <cell r="Q426" t="str">
            <v>SUBDIRECCIÓN DE PERMANENCIA</v>
          </cell>
          <cell r="R426" t="str">
            <v>Regímen Especial</v>
          </cell>
          <cell r="S426" t="str">
            <v>1 PLC</v>
          </cell>
          <cell r="T426" t="str">
            <v>ET1</v>
          </cell>
        </row>
        <row r="427">
          <cell r="B427" t="str">
            <v>1421-C-2299-0700-8-0-2299060-02</v>
          </cell>
          <cell r="C427" t="str">
            <v>1421-C-2299-0700-8-0-2299060-02ET2</v>
          </cell>
          <cell r="D427" t="str">
            <v>1421</v>
          </cell>
          <cell r="E427" t="str">
            <v>A</v>
          </cell>
          <cell r="F427" t="str">
            <v>PRESTACIÓN DE SERVICIOS PROFESIONALES PARA APOYAR A LA SUBDIRECCIÓN DE DESARROLLO ORGANIZACIONAL, EN LA DEFINICIÓN, EJECUCIÓN Y SEGUIMIENTO A LAS ACCIONES DE INTERVENCIÓN DERIVADAS DE LA PRIMERA FASE DEL MODELO DE TRANSFORMACIÓN CULTURAL DEL MINISTERIO DE EDUCACIÓN NACIONAL</v>
          </cell>
          <cell r="G427" t="str">
            <v>C-2299-0700-8-0-2299060-02</v>
          </cell>
          <cell r="H427" t="str">
            <v>10</v>
          </cell>
          <cell r="I427" t="str">
            <v>CSF</v>
          </cell>
          <cell r="J427" t="str">
            <v>Ok Distribución Pto</v>
          </cell>
          <cell r="K427">
            <v>41749333</v>
          </cell>
          <cell r="L427" t="str">
            <v>Inversión</v>
          </cell>
          <cell r="M427" t="str">
            <v>Desarrollo, Unidad, T Humano</v>
          </cell>
          <cell r="N427" t="str">
            <v>Fortalecimiento del acceso a información estratégica e institucional del sector educativo  Nacional</v>
          </cell>
          <cell r="O427" t="str">
            <v>Transversales</v>
          </cell>
          <cell r="P427" t="str">
            <v>SGENERAL</v>
          </cell>
          <cell r="Q427" t="str">
            <v>SUBDIRECCIÓN DE DESARROLLO ORGANIZACIONAL</v>
          </cell>
          <cell r="R427" t="str">
            <v>Contratación Directa</v>
          </cell>
          <cell r="S427" t="str">
            <v>2 PES</v>
          </cell>
          <cell r="T427" t="str">
            <v>ET2</v>
          </cell>
        </row>
        <row r="428">
          <cell r="B428" t="str">
            <v>1422-C-2299-0700-8-0-2299060-02</v>
          </cell>
          <cell r="C428" t="str">
            <v>1422-C-2299-0700-8-0-2299060-02ET2</v>
          </cell>
          <cell r="D428" t="str">
            <v>1422</v>
          </cell>
          <cell r="E428" t="str">
            <v>A</v>
          </cell>
          <cell r="F428" t="str">
            <v>PRESTAR SERVICIOS PROFESIONALES PARA SENSIBILIZAR A LOS EQUIPOS DE TRABAJO SOBRE LA NECESIDAD DE DESARROLLAR LAS CONDICIONES PERSONALES E INSTITUCIONALES PARA SUPERAR ESCENARIOS DE CAMBIO, A TRAVÉS DE METODOLOGÍAS DE INNOVACIÓN.</v>
          </cell>
          <cell r="G428" t="str">
            <v>C-2299-0700-8-0-2299060-02</v>
          </cell>
          <cell r="H428" t="str">
            <v>10</v>
          </cell>
          <cell r="I428" t="str">
            <v>CSF</v>
          </cell>
          <cell r="J428" t="str">
            <v>Ok Distribución Pto</v>
          </cell>
          <cell r="K428">
            <v>28000000</v>
          </cell>
          <cell r="L428" t="str">
            <v>Inversión</v>
          </cell>
          <cell r="M428" t="str">
            <v>Desarrollo, Unidad, T Humano</v>
          </cell>
          <cell r="N428" t="str">
            <v>Fortalecimiento del acceso a información estratégica e institucional del sector educativo  Nacional</v>
          </cell>
          <cell r="O428" t="str">
            <v>Transversales</v>
          </cell>
          <cell r="P428" t="str">
            <v>SGENERAL</v>
          </cell>
          <cell r="Q428" t="str">
            <v>SUBDIRECCIÓN DE DESARROLLO ORGANIZACIONAL</v>
          </cell>
          <cell r="R428" t="str">
            <v>Contratación Directa</v>
          </cell>
          <cell r="S428" t="str">
            <v>2 PES</v>
          </cell>
          <cell r="T428" t="str">
            <v>ET2</v>
          </cell>
        </row>
        <row r="429">
          <cell r="B429" t="str">
            <v>1423-C-2201-0700-15-0-2201030-02</v>
          </cell>
          <cell r="C429" t="str">
            <v>1423-C-2201-0700-15-0-2201030-02ET4</v>
          </cell>
          <cell r="D429" t="str">
            <v>1423</v>
          </cell>
          <cell r="E429" t="str">
            <v>A</v>
          </cell>
          <cell r="F429" t="str">
            <v>AUNAR ESFUERZOS INSTITUCIONALES CON EL MUNICIPIO DE NEIVA PARA FORTALECER LA EDUCACIÓN FORMAL PARA PERSONAS JÓVENES, ADULTAS  Y MAYORES  EN EL MUNICIPIO, MEDIANTE LA FORMULACIÓN E IMPLEMENTACIÓN DE UNA ESTRATEGIA PEDAGÓGICA FLEXIBLE DEL CICLO LECTIVO ESPECIAL INTEGRADA DESDE 2 AL 6 PARA LA POBLACIÓN EN ZONA RURAL,  POBLACIÓN EN SITUACIÓN DE VULNERABILIDAD Y DESARROLLAR PROCESOS DE ALFABETIZACIÓN.</v>
          </cell>
          <cell r="G429" t="str">
            <v>C-2201-0700-15-0-2201030-02</v>
          </cell>
          <cell r="H429" t="str">
            <v>10</v>
          </cell>
          <cell r="I429" t="str">
            <v>CSF</v>
          </cell>
          <cell r="J429" t="str">
            <v>Ok Distribución Pto</v>
          </cell>
          <cell r="K429">
            <v>500000000</v>
          </cell>
          <cell r="L429" t="str">
            <v>Inversión</v>
          </cell>
          <cell r="M429" t="str">
            <v>Cobertura</v>
          </cell>
          <cell r="N429" t="str">
            <v>Implementación de estrategias de  acceso y permanencia educativa en condiciones de equidad, para la población vulnerable a nivel nacional</v>
          </cell>
          <cell r="O429" t="str">
            <v>Permanencia</v>
          </cell>
          <cell r="P429" t="str">
            <v>VEPBM</v>
          </cell>
          <cell r="Q429" t="str">
            <v>SUBDIRECCIÓN DE PERMANENCIA</v>
          </cell>
          <cell r="R429" t="str">
            <v>Contratación Directa</v>
          </cell>
          <cell r="S429" t="str">
            <v>4 CON</v>
          </cell>
          <cell r="T429" t="str">
            <v>ET4</v>
          </cell>
        </row>
        <row r="430">
          <cell r="B430" t="str">
            <v>1424-C-2201-0700-15-0-2201030-02</v>
          </cell>
          <cell r="C430" t="str">
            <v>1424-C-2201-0700-15-0-2201030-02ET4</v>
          </cell>
          <cell r="D430" t="str">
            <v>1424</v>
          </cell>
          <cell r="E430" t="str">
            <v>A</v>
          </cell>
          <cell r="F430" t="str">
            <v>AUNAR ESFUERZOS INSTITUCIONALES CON EL DEPARTAMENTO RISARALDA PARA FORTALECER LA EDUCACIÓN FORMAL DE JÓVENES EN EXTRAEDAD MEDIANTE ESTRATEGIAS PEDAGÓGICAS FLEXIBLES QUE PROMUEVAN LA PERMANENCIA ESCOLAR A TRAVÉS DE PROYECTOS PEDAGÓGICOS PRODUCTIVOS COMO ESTRATEGIA DE EMPRENDIMIENTO RURAL ENCADENADOS A LOS CIRCUITOS DE PRODUCCIÓN AGROPECUARIA EN EL MUNICIPIO DE PUEBLO RICO.</v>
          </cell>
          <cell r="G430" t="str">
            <v>C-2201-0700-15-0-2201030-02</v>
          </cell>
          <cell r="H430" t="str">
            <v>10</v>
          </cell>
          <cell r="I430" t="str">
            <v>CSF</v>
          </cell>
          <cell r="J430" t="str">
            <v>Ok Distribución Pto</v>
          </cell>
          <cell r="K430">
            <v>500000000</v>
          </cell>
          <cell r="L430" t="str">
            <v>Inversión</v>
          </cell>
          <cell r="M430" t="str">
            <v>Cobertura</v>
          </cell>
          <cell r="N430" t="str">
            <v>Implementación de estrategias de  acceso y permanencia educativa en condiciones de equidad, para la población vulnerable a nivel nacional</v>
          </cell>
          <cell r="O430" t="str">
            <v>Permanencia</v>
          </cell>
          <cell r="P430" t="str">
            <v>VEPBM</v>
          </cell>
          <cell r="Q430" t="str">
            <v>SUBDIRECCIÓN DE PERMANENCIA</v>
          </cell>
          <cell r="R430" t="str">
            <v>Contratación Directa</v>
          </cell>
          <cell r="S430" t="str">
            <v>4 CON</v>
          </cell>
          <cell r="T430" t="str">
            <v>ET4</v>
          </cell>
        </row>
        <row r="431">
          <cell r="B431" t="str">
            <v>1425-C-2201-0700-15-0-2201030-02</v>
          </cell>
          <cell r="C431" t="str">
            <v>1425-C-2201-0700-15-0-2201030-02ET4</v>
          </cell>
          <cell r="D431" t="str">
            <v>1425</v>
          </cell>
          <cell r="E431" t="str">
            <v>A</v>
          </cell>
          <cell r="F431" t="str">
            <v xml:space="preserve">FORTALECIMIENTO DEL PROYECTO EDUCATIVO COMUNITARIO DEL PUEBLO U¿WA DEL MUNICIPIO DE CUBARÁ ¿DEL DEPARTAMENTO DE BOYACÁ PARA LA GARANTÍA DE LAS TRAYECTORIAS ESCOLARES DE LOS ESTUDIANTES POR MEDIO DE LA CONSTRUCCIÓN DEL MODELO PEDAGÓGICO DE LOS GRADOS 6 A 11.     </v>
          </cell>
          <cell r="G431" t="str">
            <v>C-2201-0700-15-0-2201030-02</v>
          </cell>
          <cell r="H431" t="str">
            <v>10</v>
          </cell>
          <cell r="I431" t="str">
            <v>CSF</v>
          </cell>
          <cell r="J431" t="str">
            <v>Ok Distribución Pto</v>
          </cell>
          <cell r="K431">
            <v>150000000</v>
          </cell>
          <cell r="L431" t="str">
            <v>Inversión</v>
          </cell>
          <cell r="M431" t="str">
            <v>Cobertura</v>
          </cell>
          <cell r="N431" t="str">
            <v>Implementación de estrategias de  acceso y permanencia educativa en condiciones de equidad, para la población vulnerable a nivel nacional</v>
          </cell>
          <cell r="O431" t="str">
            <v>Permanencia</v>
          </cell>
          <cell r="P431" t="str">
            <v>VEPBM</v>
          </cell>
          <cell r="Q431" t="str">
            <v>SUBDIRECCIÓN DE PERMANENCIA</v>
          </cell>
          <cell r="R431" t="str">
            <v>Contratación Directa</v>
          </cell>
          <cell r="S431" t="str">
            <v>4 CON</v>
          </cell>
          <cell r="T431" t="str">
            <v>ET4</v>
          </cell>
        </row>
        <row r="432">
          <cell r="B432" t="str">
            <v>1427-C-2201-0700-15-0-2201030-02</v>
          </cell>
          <cell r="C432" t="str">
            <v>1427-C-2201-0700-15-0-2201030-02ET4</v>
          </cell>
          <cell r="D432" t="str">
            <v>1427</v>
          </cell>
          <cell r="E432" t="str">
            <v>A</v>
          </cell>
          <cell r="F432" t="str">
            <v>AUNAR ESFUERZOS INSTITUCIONALES CON EL DEPARTAMENTO DE SUCRE PARA FORTALECER LA EDUCACIÓN TÉCNICA AGROPECUARIA, MEDIANTE EL MODELO EDUCATIVO SOCIOFORMATIVO QUE PROMUEVA LA PERMANENCIA ESCOLAR A TRAVÉS DE PROYECTOS PEDAGÓGICOS PRODUCTIVOS COMO ESTRATEGIA DE EMPRENDIMIENTO RURAL E INCLUSIÓN SOCIAL Y PRODUCTIVA, EN LOS MUNICIPIOS DE CAIMITO, GUARANDA, MAJAGUAL, SUCRE, SAN MARCOS, SAMPUÈS Y SAN JUAN DE BETULIA.</v>
          </cell>
          <cell r="G432" t="str">
            <v>C-2201-0700-15-0-2201030-02</v>
          </cell>
          <cell r="H432" t="str">
            <v>10</v>
          </cell>
          <cell r="I432" t="str">
            <v>CSF</v>
          </cell>
          <cell r="J432" t="str">
            <v>Ok Distribución Pto</v>
          </cell>
          <cell r="K432">
            <v>500000000</v>
          </cell>
          <cell r="L432" t="str">
            <v>Inversión</v>
          </cell>
          <cell r="M432" t="str">
            <v>Cobertura</v>
          </cell>
          <cell r="N432" t="str">
            <v>Implementación de estrategias de  acceso y permanencia educativa en condiciones de equidad, para la población vulnerable a nivel nacional</v>
          </cell>
          <cell r="O432" t="str">
            <v>Permanencia</v>
          </cell>
          <cell r="P432" t="str">
            <v>VEPBM</v>
          </cell>
          <cell r="Q432" t="str">
            <v>SUBDIRECCIÓN DE PERMANENCIA</v>
          </cell>
          <cell r="R432" t="str">
            <v>Contratación Directa</v>
          </cell>
          <cell r="S432" t="str">
            <v>4 CON</v>
          </cell>
          <cell r="T432" t="str">
            <v>ET4</v>
          </cell>
        </row>
        <row r="433">
          <cell r="B433" t="str">
            <v>1428-C-2202-0700-32-0-2202010-02</v>
          </cell>
          <cell r="C433" t="str">
            <v>1428-C-2202-0700-32-0-2202010-02ET1</v>
          </cell>
          <cell r="D433" t="str">
            <v>1428</v>
          </cell>
          <cell r="E433" t="str">
            <v>A</v>
          </cell>
          <cell r="F433" t="str">
            <v>INTERVENTORÍA TÉCNICA, ADMINISTRATIVA, FINANCIERA Y JURÍDICA A LOS CONTRATOS CON OBJETO: ¿PRESTAR SERVICIOS DE APOYO A LA GESTIÓN ADMINISTRATIVA Y TÉCNICA OPERATIVA PARA LA REVISIÓN DOCUMENTAL DE LAS SOLICITUDES DE REGISTRO CALIFICADO,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 Y ¿ADMINISTRAR LOS RECURSOS DESTINADOS AL PAGO DE HONORARIOS Y GASTOS DE VIAJE DE LOS PARES ACADÉMICOS, DEL PROYECTO DE MEJORAMIENTO DE LA CALIDAD DE LA EDUCACIÓN SUPERIOR, ESPECÍFICAMENTE LO CORRESPONDIENTE A EVALUAR, CERTIFICAR Y ACREDITAR LA CALIDAD DE LA EDUCACIÓN SUPERIOR¿</v>
          </cell>
          <cell r="G433" t="str">
            <v>C-2202-0700-32-0-2202010-02</v>
          </cell>
          <cell r="H433" t="str">
            <v>10</v>
          </cell>
          <cell r="I433" t="str">
            <v>CSF</v>
          </cell>
          <cell r="J433" t="str">
            <v>Ok Distribución Pto</v>
          </cell>
          <cell r="K433">
            <v>62000000</v>
          </cell>
          <cell r="L433" t="str">
            <v>Inversión</v>
          </cell>
          <cell r="M433" t="str">
            <v>Calidad ES</v>
          </cell>
          <cell r="N433" t="str">
            <v>Incremento de la calidad en la prestación del servicio público de educación superior en Colombia. Nacional</v>
          </cell>
          <cell r="O433" t="str">
            <v>Calidad ES</v>
          </cell>
          <cell r="P433" t="str">
            <v>VES</v>
          </cell>
          <cell r="Q433" t="str">
            <v>SUBDIRECCIÓN DE ASEGURAMIENTO DE LA CALIDAD DE LA EDUCACIÓN SUPERIOR</v>
          </cell>
          <cell r="R433" t="str">
            <v>Concurso de Méritos</v>
          </cell>
          <cell r="S433" t="str">
            <v>2 PES</v>
          </cell>
          <cell r="T433" t="str">
            <v>ET1</v>
          </cell>
        </row>
        <row r="434">
          <cell r="B434" t="str">
            <v>1429-C-2202-0700-32-0-2202010-02</v>
          </cell>
          <cell r="C434" t="str">
            <v>1429-C-2202-0700-32-0-2202010-02ET1</v>
          </cell>
          <cell r="D434" t="str">
            <v>1429</v>
          </cell>
          <cell r="E434" t="str">
            <v>A</v>
          </cell>
          <cell r="F434" t="str">
            <v>ADMINISTRAR LOS RECURSOS DESTINADOS AL PAGO DE HONORARIOS Y GASTOS DE VIAJE DE LOS PARES ACADÉMICOS, DEL PROYECTO DE MEJORAMIENTO DE LA CALIDAD DE LA EDUCACIÓN SUPERIOR, ESPECÍFICAMENTE LO CORRESPONDIENTE A EVALUAR, CERTIFICAR Y ACREDITAR LA CALIDAD DE LA EDUCACIÓN SUPERIOR.</v>
          </cell>
          <cell r="G434" t="str">
            <v>C-2202-0700-32-0-2202010-02</v>
          </cell>
          <cell r="H434" t="str">
            <v>10</v>
          </cell>
          <cell r="I434" t="str">
            <v>CSF</v>
          </cell>
          <cell r="J434" t="str">
            <v>Ok Distribución Pto</v>
          </cell>
          <cell r="K434">
            <v>15000000</v>
          </cell>
          <cell r="L434" t="str">
            <v>Inversión</v>
          </cell>
          <cell r="M434" t="str">
            <v>Calidad ES</v>
          </cell>
          <cell r="N434" t="str">
            <v>Incremento de la calidad en la prestación del servicio público de educación superior en Colombia. Nacional</v>
          </cell>
          <cell r="O434" t="str">
            <v>Calidad ES</v>
          </cell>
          <cell r="P434" t="str">
            <v>VES</v>
          </cell>
          <cell r="Q434" t="str">
            <v>SUBDIRECCIÓN DE ASEGURAMIENTO DE LA CALIDAD DE LA EDUCACIÓN SUPERIOR</v>
          </cell>
          <cell r="R434" t="str">
            <v>Licitación Pública</v>
          </cell>
          <cell r="S434" t="str">
            <v>2 PES</v>
          </cell>
          <cell r="T434" t="str">
            <v>ET1</v>
          </cell>
        </row>
        <row r="435">
          <cell r="B435" t="str">
            <v>1430-C-2202-0700-32-0-2202010-02</v>
          </cell>
          <cell r="C435" t="str">
            <v>1430-C-2202-0700-32-0-2202010-02ET1</v>
          </cell>
          <cell r="D435" t="str">
            <v>1430</v>
          </cell>
          <cell r="E435" t="str">
            <v>A</v>
          </cell>
          <cell r="F435" t="str">
            <v>PRESTAR SERVICIOS DE APOYO A LA GESTIÓN ADMINISTRATIVA Y TÉCNICA OPERATIVA PARA LA REVISIÓN DOCUMENTAL DE LAS SOLICITUDES DE REGISTRO CALIFICADO, ADELANTAR EL TRÁMITE PARA LA REALIZACIÓN DE VISITAS DE LOS PARES ACADÉMICOS A INSTITUCIONES DE EDUCACIÓN SUPERIOR E INSTITUCIONES PRESTADORAS DEL SERVICIO DE SALUD, ASI COMO LA ATENCIÓN DE SOLICITUDES DE REGISTRO CALIFICADO, ACREDITACIÓN DE ALTA CALIDAD E INSPECCIÓN Y VIGILANCIA DE EDUCACIÓN SUPERIOR</v>
          </cell>
          <cell r="G435" t="str">
            <v>C-2202-0700-32-0-2202010-02</v>
          </cell>
          <cell r="H435" t="str">
            <v>10</v>
          </cell>
          <cell r="I435" t="str">
            <v>CSF</v>
          </cell>
          <cell r="J435" t="str">
            <v>Ok Distribución Pto</v>
          </cell>
          <cell r="K435">
            <v>100000000</v>
          </cell>
          <cell r="L435" t="str">
            <v>Inversión</v>
          </cell>
          <cell r="M435" t="str">
            <v>Calidad ES</v>
          </cell>
          <cell r="N435" t="str">
            <v>Incremento de la calidad en la prestación del servicio público de educación superior en Colombia. Nacional</v>
          </cell>
          <cell r="O435" t="str">
            <v>Calidad ES</v>
          </cell>
          <cell r="P435" t="str">
            <v>VES</v>
          </cell>
          <cell r="Q435" t="str">
            <v>SUBDIRECCIÓN DE ASEGURAMIENTO DE LA CALIDAD DE LA EDUCACIÓN SUPERIOR</v>
          </cell>
          <cell r="R435" t="str">
            <v>Licitación Pública</v>
          </cell>
          <cell r="S435" t="str">
            <v>2 PES</v>
          </cell>
          <cell r="T435" t="str">
            <v>ET1</v>
          </cell>
        </row>
        <row r="436">
          <cell r="B436" t="str">
            <v>1432-C-2202-0700-45-0-2202046-02</v>
          </cell>
          <cell r="C436" t="str">
            <v>1432-C-2202-0700-45-0-2202046-02ET1</v>
          </cell>
          <cell r="D436" t="str">
            <v>1432</v>
          </cell>
          <cell r="E436" t="str">
            <v>A</v>
          </cell>
          <cell r="F436" t="str">
            <v>ELABORAR Y ENTREGAR TARJETAS TIPO CARNÉ PERSONALIZADAS, PARA LOS BENEFICIARIOS DEL PROGRAMA GENERACIÓN E, QUE LE INDIQUE EL MINISTERIO DE EDUCACIÓN NACIONAL, EN EL MARCO DE LAS ACTIVIDADES DE PERMANENCIA Y BIENESTAR DEL PROGRAMA GENERACIÓN E.</v>
          </cell>
          <cell r="G436" t="str">
            <v>C-2202-0700-45-0-2202046-02</v>
          </cell>
          <cell r="H436" t="str">
            <v>11</v>
          </cell>
          <cell r="I436" t="str">
            <v>CSF</v>
          </cell>
          <cell r="J436" t="str">
            <v>Ok Distribución Pto</v>
          </cell>
          <cell r="K436">
            <v>50000000</v>
          </cell>
          <cell r="L436" t="str">
            <v>Inversión</v>
          </cell>
          <cell r="M436" t="str">
            <v>Fomento</v>
          </cell>
          <cell r="N436" t="str">
            <v>Ampliación de mecanismos de fomento de la Educación Superior Nacional</v>
          </cell>
          <cell r="O436" t="str">
            <v>Fomento ES</v>
          </cell>
          <cell r="P436" t="str">
            <v>VES</v>
          </cell>
          <cell r="Q436" t="str">
            <v>SUBDIRECCIÓN DE APOYO A LA GESTIÓN DE LAS INST. DE EDU. SUPERIOR</v>
          </cell>
          <cell r="R436" t="str">
            <v>Contratación Directa</v>
          </cell>
          <cell r="S436" t="str">
            <v>1 PLC</v>
          </cell>
          <cell r="T436" t="str">
            <v>ET1</v>
          </cell>
        </row>
        <row r="437">
          <cell r="B437" t="str">
            <v>1433-C-2202-0700-45-0-2202043-02</v>
          </cell>
          <cell r="C437" t="str">
            <v>1433-C-2202-0700-45-0-2202043-02ET4</v>
          </cell>
          <cell r="D437" t="str">
            <v>1433</v>
          </cell>
          <cell r="E437" t="str">
            <v>A</v>
          </cell>
          <cell r="F437" t="str">
            <v>PRESTAR SERVICIOS PROFESIONALES DE APOYO PARA LA REALIZACIÓN DE ACTIVIDADES DE ANÁLISIS Y DOCUMENTACIÓN DE LAS METODOLOGÍAS, HERRAMIENTAS, FUENTES DE INFORMACIÓN DEL OBSERVATORIO LABORAL PARA LA EDUCACIÓN Y APOYO A LA SUBDIRECCIÓN DE DESARROLLO SECTORIAL EN LOS PROCESOS DE PRODUCCIÓN Y ANÁLISIS DE INFORMACIÓN Y EN LA FORMULACIÓN Y SEGUIMIENTO DE PLANES, PROGRAMAS, ESTRATEGIAS Y PROYECTOS DE EDUCACIÓN SUPERIOR</v>
          </cell>
          <cell r="G437" t="str">
            <v>C-2202-0700-45-0-2202043-02</v>
          </cell>
          <cell r="H437" t="str">
            <v>11</v>
          </cell>
          <cell r="I437" t="str">
            <v>CSF</v>
          </cell>
          <cell r="J437" t="str">
            <v>Ok Distribución Pto</v>
          </cell>
          <cell r="K437">
            <v>50050000</v>
          </cell>
          <cell r="L437" t="str">
            <v>Inversión</v>
          </cell>
          <cell r="M437" t="str">
            <v>Fomento</v>
          </cell>
          <cell r="N437" t="str">
            <v>Ampliación de mecanismos de fomento de la Educación Superior Nacional</v>
          </cell>
          <cell r="O437" t="str">
            <v>Fomento ES</v>
          </cell>
          <cell r="P437" t="str">
            <v>VES</v>
          </cell>
          <cell r="Q437" t="str">
            <v>SUBDIRECCIÓN DE DESARROLLO SECTORIAL DE LA EDUCACIÓN SUPERIOR</v>
          </cell>
          <cell r="R437" t="str">
            <v>Contratación Directa</v>
          </cell>
          <cell r="S437" t="str">
            <v>4 CON</v>
          </cell>
          <cell r="T437" t="str">
            <v>ET4</v>
          </cell>
        </row>
        <row r="438">
          <cell r="B438" t="str">
            <v>1434-C-2202-0700-45-0-2202043-02</v>
          </cell>
          <cell r="C438" t="str">
            <v>1434-C-2202-0700-45-0-2202043-02ET4</v>
          </cell>
          <cell r="D438" t="str">
            <v>1434</v>
          </cell>
          <cell r="E438" t="str">
            <v>A</v>
          </cell>
          <cell r="F438" t="str">
            <v>PRESTAR SERVICIOS PROFESIONALES PARA BRINDAR SOPORTE FUNCIONAL Y TECNICO AL PROCESO DE REPORTE DE INFORMACION QUE LAS INSTITUCIONES DE EDUCACIÓN SUPERIOR EFECTUAN A LOS SISTEMAS DE INFORMACIÓN Y APOYAR LA APLICACIÓN DE LOS PROCEDIMIENTOS DEL PROTOCOLO DE SEGUIMIENTO AL REPORTE DE INFORMACIÓN</v>
          </cell>
          <cell r="G438" t="str">
            <v>C-2202-0700-45-0-2202043-02</v>
          </cell>
          <cell r="H438" t="str">
            <v>11</v>
          </cell>
          <cell r="I438" t="str">
            <v>CSF</v>
          </cell>
          <cell r="J438" t="str">
            <v>Ok Distribución Pto</v>
          </cell>
          <cell r="K438">
            <v>32972772</v>
          </cell>
          <cell r="L438" t="str">
            <v>Inversión</v>
          </cell>
          <cell r="M438" t="str">
            <v>Fomento</v>
          </cell>
          <cell r="N438" t="str">
            <v>Ampliación de mecanismos de fomento de la Educación Superior Nacional</v>
          </cell>
          <cell r="O438" t="str">
            <v>Fomento ES</v>
          </cell>
          <cell r="P438" t="str">
            <v>VES</v>
          </cell>
          <cell r="Q438" t="str">
            <v>SUBDIRECCIÓN DE DESARROLLO SECTORIAL DE LA EDUCACIÓN SUPERIOR</v>
          </cell>
          <cell r="R438" t="str">
            <v>Contratación Directa</v>
          </cell>
          <cell r="S438" t="str">
            <v>4 CON</v>
          </cell>
          <cell r="T438" t="str">
            <v>ET4</v>
          </cell>
        </row>
        <row r="439">
          <cell r="B439" t="str">
            <v>1437-C-2202-0700-47-0-2202007-03</v>
          </cell>
          <cell r="C439" t="str">
            <v>1437-C-2202-0700-47-0-2202007-03ET2</v>
          </cell>
          <cell r="D439" t="str">
            <v>1437</v>
          </cell>
          <cell r="E439" t="str">
            <v>A</v>
          </cell>
          <cell r="F439" t="str">
            <v>ADICIONAR CONVENIO 1462 DE 2017 - FONDO  PROGRAMA DE BECAS  ALFONSO LÓPEZ MICHELSEN - LEY 1599 DE 2012</v>
          </cell>
          <cell r="G439" t="str">
            <v>C-2202-0700-47-0-2202007-03</v>
          </cell>
          <cell r="H439" t="str">
            <v>10</v>
          </cell>
          <cell r="I439" t="str">
            <v>CSF</v>
          </cell>
          <cell r="J439" t="str">
            <v>Ok Distribución Pto</v>
          </cell>
          <cell r="K439">
            <v>49037366</v>
          </cell>
          <cell r="L439" t="str">
            <v>Inversión</v>
          </cell>
          <cell r="M439" t="str">
            <v>Fomento</v>
          </cell>
          <cell r="N439" t="str">
            <v>Apoyo para fomentar el acceso con calidad a la educación superior a través de incentivos a la demanda en Colombia Nacional</v>
          </cell>
          <cell r="O439" t="str">
            <v>ICETEX</v>
          </cell>
          <cell r="P439" t="str">
            <v>VES</v>
          </cell>
          <cell r="Q439" t="str">
            <v>SUBDIRECCIÓN DE APOYO A LA GESTIÓN DE LAS INST. DE EDU. SUPERIOR</v>
          </cell>
          <cell r="R439" t="str">
            <v>Contratación Directa</v>
          </cell>
          <cell r="S439" t="str">
            <v>2 PES</v>
          </cell>
          <cell r="T439" t="str">
            <v>ET2</v>
          </cell>
        </row>
        <row r="440">
          <cell r="B440" t="str">
            <v>1438-C-2202-0700-32-0-2202014-02</v>
          </cell>
          <cell r="C440" t="str">
            <v>1438-C-2202-0700-32-0-2202014-02ET3</v>
          </cell>
          <cell r="D440" t="str">
            <v>1438</v>
          </cell>
          <cell r="E440" t="str">
            <v>A</v>
          </cell>
          <cell r="F440" t="str">
            <v>PRESTACIÓN DE SERVICIOS PROFESIONALES A LA DIRECCIÓN DE CALIDAD PARA LA EDUCACIÓN SUPERIOR DEL MINISTERIO DE EDUCACIÓN NACIONAL, PARA APOYAR TÉCNICAMENTE LAS ACTIVIDADES NECESARIAS PARA LA IMPLEMENTACIÓN DEL NUEVO MARCO REGLAMENTARIO DE LA LEY 1188 DE 2008 QUE RIGE EL PROCESO ADMINISTRATIVO DE REGISTRO CALIFICADO.</v>
          </cell>
          <cell r="G440" t="str">
            <v>C-2202-0700-32-0-2202014-02</v>
          </cell>
          <cell r="H440" t="str">
            <v>10</v>
          </cell>
          <cell r="I440" t="str">
            <v>CSF</v>
          </cell>
          <cell r="J440" t="str">
            <v>Ok Distribución Pto</v>
          </cell>
          <cell r="K440">
            <v>316917461</v>
          </cell>
          <cell r="L440" t="str">
            <v>Inversión</v>
          </cell>
          <cell r="M440" t="str">
            <v>Calidad ES</v>
          </cell>
          <cell r="N440" t="str">
            <v>Incremento de la calidad en la prestación del servicio público de educación superior en Colombia. Nacional</v>
          </cell>
          <cell r="O440" t="str">
            <v>Calidad ES</v>
          </cell>
          <cell r="P440" t="str">
            <v>VES</v>
          </cell>
          <cell r="Q440" t="str">
            <v>DIRECCIÓN DE LA CALIDAD PARA LA EDUCACIÓN SUPERIOR</v>
          </cell>
          <cell r="R440" t="str">
            <v>Contratación Directa</v>
          </cell>
          <cell r="S440" t="str">
            <v>3 PCT</v>
          </cell>
          <cell r="T440" t="str">
            <v>ET3</v>
          </cell>
        </row>
        <row r="441">
          <cell r="B441" t="str">
            <v>1438-C-2202-0700-32-0-2202010-02</v>
          </cell>
          <cell r="C441" t="str">
            <v>1438-C-2202-0700-32-0-2202010-02ET3</v>
          </cell>
          <cell r="D441" t="str">
            <v>1438</v>
          </cell>
          <cell r="E441" t="str">
            <v>A</v>
          </cell>
          <cell r="F441" t="str">
            <v>PRESTACIÓN DE SERVICIOS PROFESIONALES A LA DIRECCIÓN DE CALIDAD PARA LA EDUCACIÓN SUPERIOR DEL MINISTERIO DE EDUCACIÓN NACIONAL, PARA APOYAR TÉCNICAMENTE LAS ACTIVIDADES NECESARIAS PARA LA IMPLEMENTACIÓN DEL NUEVO MARCO REGLAMENTARIO DE LA LEY 1188 DE 2008 QUE RIGE EL PROCESO ADMINISTRATIVO DE REGISTRO CALIFICADO.</v>
          </cell>
          <cell r="G441" t="str">
            <v>C-2202-0700-32-0-2202010-02</v>
          </cell>
          <cell r="H441" t="str">
            <v>10</v>
          </cell>
          <cell r="I441" t="str">
            <v>CSF</v>
          </cell>
          <cell r="J441" t="str">
            <v>Ok Distribución Pto</v>
          </cell>
          <cell r="K441">
            <v>38633489</v>
          </cell>
          <cell r="L441" t="str">
            <v>Inversión</v>
          </cell>
          <cell r="M441" t="str">
            <v>Calidad ES</v>
          </cell>
          <cell r="N441" t="str">
            <v>Incremento de la calidad en la prestación del servicio público de educación superior en Colombia. Nacional</v>
          </cell>
          <cell r="O441" t="str">
            <v>Calidad ES</v>
          </cell>
          <cell r="P441" t="str">
            <v>VES</v>
          </cell>
          <cell r="Q441" t="str">
            <v>DIRECCIÓN DE LA CALIDAD PARA LA EDUCACIÓN SUPERIOR</v>
          </cell>
          <cell r="R441" t="str">
            <v>Contratación Directa</v>
          </cell>
          <cell r="S441" t="str">
            <v>3 PCT</v>
          </cell>
          <cell r="T441" t="str">
            <v>ET3</v>
          </cell>
        </row>
        <row r="442">
          <cell r="B442" t="str">
            <v>1440-C-2299-0700-8-0-2299062-02</v>
          </cell>
          <cell r="C442" t="str">
            <v>1440-C-2299-0700-8-0-2299062-02ET2</v>
          </cell>
          <cell r="D442" t="str">
            <v>1440</v>
          </cell>
          <cell r="E442" t="str">
            <v>A</v>
          </cell>
          <cell r="F442" t="str">
            <v>PRESTAR SERVICIOS TÉCNICOS COMO USUARIO FUNCIONAL AL SISTEMA ERP SAP-HCM EN LOS MANDANTES DE PRODUCTIVO Y CALIDAD EN LA SUBDIRECCIÓN DE TALENTO HUMANO.</v>
          </cell>
          <cell r="G442" t="str">
            <v>C-2299-0700-8-0-2299062-02</v>
          </cell>
          <cell r="H442" t="str">
            <v>10</v>
          </cell>
          <cell r="I442" t="str">
            <v>CSF</v>
          </cell>
          <cell r="J442" t="str">
            <v>Ok Distribución Pto</v>
          </cell>
          <cell r="K442">
            <v>12978000</v>
          </cell>
          <cell r="L442" t="str">
            <v>Inversión</v>
          </cell>
          <cell r="M442" t="str">
            <v>Tecnología</v>
          </cell>
          <cell r="N442" t="str">
            <v>Fortalecimiento del acceso a información estratégica e institucional del sector educativo  Nacional</v>
          </cell>
          <cell r="O442" t="str">
            <v>Transversales</v>
          </cell>
          <cell r="P442" t="str">
            <v>SGENERAL</v>
          </cell>
          <cell r="Q442" t="str">
            <v>SUBDIRECCIÓN DE TALENTO HUMANO</v>
          </cell>
          <cell r="R442" t="str">
            <v>Contratación Directa</v>
          </cell>
          <cell r="S442" t="str">
            <v>2 PES</v>
          </cell>
          <cell r="T442" t="str">
            <v>ET2</v>
          </cell>
        </row>
        <row r="443">
          <cell r="B443" t="str">
            <v>1441-C-2299-0700-8-0-2299062-02</v>
          </cell>
          <cell r="C443" t="str">
            <v>1441-C-2299-0700-8-0-2299062-02ET2</v>
          </cell>
          <cell r="D443" t="str">
            <v>1441</v>
          </cell>
          <cell r="E443" t="str">
            <v>A</v>
          </cell>
          <cell r="F443" t="str">
            <v>PRESTAR SERVICIOS PROFESIONALES A LA SUBDIRECCIÓN DE TALENTO HUMANO PARA APOYAR FUNCIONAL Y OPERATIVAMENTE LA IMPLEMENTACIÓN, ESTABILIZACIÓN, MEJORA Y SOPORTE FUNCIONAL AL MÓDULO PY (NÓMINA) DEL SISTEMA SAP</v>
          </cell>
          <cell r="G443" t="str">
            <v>C-2299-0700-8-0-2299062-02</v>
          </cell>
          <cell r="H443" t="str">
            <v>10</v>
          </cell>
          <cell r="I443" t="str">
            <v>CSF</v>
          </cell>
          <cell r="J443" t="str">
            <v>Ok Distribución Pto</v>
          </cell>
          <cell r="K443">
            <v>28004670</v>
          </cell>
          <cell r="L443" t="str">
            <v>Inversión</v>
          </cell>
          <cell r="M443" t="str">
            <v>Tecnología</v>
          </cell>
          <cell r="N443" t="str">
            <v>Fortalecimiento del acceso a información estratégica e institucional del sector educativo  Nacional</v>
          </cell>
          <cell r="O443" t="str">
            <v>Transversales</v>
          </cell>
          <cell r="P443" t="str">
            <v>SGENERAL</v>
          </cell>
          <cell r="Q443" t="str">
            <v>SUBDIRECCIÓN DE TALENTO HUMANO</v>
          </cell>
          <cell r="R443" t="str">
            <v>Contratación Directa</v>
          </cell>
          <cell r="S443" t="str">
            <v>2 PES</v>
          </cell>
          <cell r="T443" t="str">
            <v>ET2</v>
          </cell>
        </row>
        <row r="444">
          <cell r="B444" t="str">
            <v>1442-C-2202-0700-32-0-2202045-02</v>
          </cell>
          <cell r="C444" t="str">
            <v>1442-C-2202-0700-32-0-2202045-02ET1</v>
          </cell>
          <cell r="D444" t="str">
            <v>1442</v>
          </cell>
          <cell r="E444" t="str">
            <v>P</v>
          </cell>
          <cell r="F444" t="str">
            <v>PRESTAR SERVICIOS PROFESIONALES A LA SUBDIRECCIÓN DE INSPECCIÓN Y VIGILANCIA EN LOS ASUNTOS ECONÓMICOS, FINANCIEROS Y CONTABLES EN RELACIÓN CON LAS FUNCIONES PREVENTIVAS E INVESTIGATIVAS A LAS INSTITUCIONES DE EDUCACIÓN SUPERIOR</v>
          </cell>
          <cell r="G444" t="str">
            <v>C-2202-0700-32-0-2202045-02</v>
          </cell>
          <cell r="H444" t="str">
            <v>10</v>
          </cell>
          <cell r="I444" t="str">
            <v>CSF</v>
          </cell>
          <cell r="J444" t="str">
            <v>Ok Distribución Pto</v>
          </cell>
          <cell r="K444">
            <v>36000000</v>
          </cell>
          <cell r="L444" t="str">
            <v>Inversión</v>
          </cell>
          <cell r="M444" t="str">
            <v>Calidad ES</v>
          </cell>
          <cell r="N444" t="str">
            <v>Incremento de la calidad en la prestación del servicio público de educación superior en Colombia. Nacional</v>
          </cell>
          <cell r="O444" t="str">
            <v>Calidad ES</v>
          </cell>
          <cell r="P444" t="str">
            <v>VES</v>
          </cell>
          <cell r="Q444" t="str">
            <v>SUBDIRECCIÓN DE INSPECCIÓN Y VIGILANCIA</v>
          </cell>
          <cell r="R444" t="str">
            <v>Contratación Directa</v>
          </cell>
          <cell r="S444" t="str">
            <v>1 PLC</v>
          </cell>
          <cell r="T444" t="str">
            <v>ET1</v>
          </cell>
        </row>
        <row r="445">
          <cell r="B445" t="str">
            <v>1443-C-2202-0700-32-0-2202045-02</v>
          </cell>
          <cell r="C445" t="str">
            <v>1443-C-2202-0700-32-0-2202045-02ET2</v>
          </cell>
          <cell r="D445" t="str">
            <v>1443</v>
          </cell>
          <cell r="E445" t="str">
            <v>A</v>
          </cell>
          <cell r="F445" t="str">
            <v>PRESTACIÓN DE SERVICIOS PROFESIONALES JURÍDICOS PARA APOYAR A LA SUBDIRECCIÓN DE INSPECCIÓN Y VIGILANCIA EN LA GESTIÓN Y SUSTANCIACIÓN DE INVESTIGACIONES ADMINISTRATIVAS, ASÍ COMO EN LA PROYECCIÓN DE RESPUESTAS A SOLICITUDES, QUEJAS, CONSULTAS Y PETICIONES.</v>
          </cell>
          <cell r="G445" t="str">
            <v>C-2202-0700-32-0-2202045-02</v>
          </cell>
          <cell r="H445" t="str">
            <v>10</v>
          </cell>
          <cell r="I445" t="str">
            <v>CSF</v>
          </cell>
          <cell r="J445" t="str">
            <v>Ok Distribución Pto</v>
          </cell>
          <cell r="K445">
            <v>36000000</v>
          </cell>
          <cell r="L445" t="str">
            <v>Inversión</v>
          </cell>
          <cell r="M445" t="str">
            <v>Calidad ES</v>
          </cell>
          <cell r="N445" t="str">
            <v>Incremento de la calidad en la prestación del servicio público de educación superior en Colombia. Nacional</v>
          </cell>
          <cell r="O445" t="str">
            <v>Calidad ES</v>
          </cell>
          <cell r="P445" t="str">
            <v>VES</v>
          </cell>
          <cell r="Q445" t="str">
            <v>SUBDIRECCIÓN DE INSPECCIÓN Y VIGILANCIA</v>
          </cell>
          <cell r="R445" t="str">
            <v>Contratación Directa</v>
          </cell>
          <cell r="S445" t="str">
            <v>2 PES</v>
          </cell>
          <cell r="T445" t="str">
            <v>ET2</v>
          </cell>
        </row>
        <row r="446">
          <cell r="B446" t="str">
            <v>1445-C-2202-0700-32-0-2202045-02</v>
          </cell>
          <cell r="C446" t="str">
            <v>1445-C-2202-0700-32-0-2202045-02ET1</v>
          </cell>
          <cell r="D446" t="str">
            <v>1445</v>
          </cell>
          <cell r="E446" t="str">
            <v>R</v>
          </cell>
          <cell r="F446" t="str">
            <v>PRESTAR SERVICIOS PARA IMPLEMENTAR EL NUEVO SISTEMA DE SOPORTE AL PROCESO DE ASEGURAMIENTO DE LA CALIDAD DE LA EDUCACIÓN SUPERIOR - FASE 2</v>
          </cell>
          <cell r="G446" t="str">
            <v>C-2202-0700-32-0-2202045-02</v>
          </cell>
          <cell r="H446" t="str">
            <v>10</v>
          </cell>
          <cell r="I446" t="str">
            <v>CSF</v>
          </cell>
          <cell r="J446" t="str">
            <v>Ok Distribución Pto</v>
          </cell>
          <cell r="K446">
            <v>320835748</v>
          </cell>
          <cell r="L446" t="str">
            <v>Inversión</v>
          </cell>
          <cell r="M446" t="str">
            <v>Calidad ES</v>
          </cell>
          <cell r="N446" t="str">
            <v>Incremento de la calidad en la prestación del servicio público de educación superior en Colombia. Nacional</v>
          </cell>
          <cell r="O446" t="str">
            <v>Calidad ES</v>
          </cell>
          <cell r="P446" t="str">
            <v>VES</v>
          </cell>
          <cell r="Q446" t="str">
            <v>DIRECCIÓN DE LA CALIDAD PARA LA EDUCACIÓN SUPERIOR</v>
          </cell>
          <cell r="R446" t="str">
            <v>Concurso de Méritos</v>
          </cell>
          <cell r="S446" t="str">
            <v>1 PLC</v>
          </cell>
          <cell r="T446" t="str">
            <v>ET1</v>
          </cell>
        </row>
        <row r="447">
          <cell r="B447" t="str">
            <v>1445-C-2202-0700-32-0-2202017-02</v>
          </cell>
          <cell r="C447" t="str">
            <v>1445-C-2202-0700-32-0-2202017-02ET1</v>
          </cell>
          <cell r="D447" t="str">
            <v>1445</v>
          </cell>
          <cell r="E447" t="str">
            <v>R</v>
          </cell>
          <cell r="F447" t="str">
            <v>PRESTAR SERVICIOS PARA IMPLEMENTAR EL NUEVO SISTEMA DE SOPORTE AL PROCESO DE ASEGURAMIENTO DE LA CALIDAD DE LA EDUCACIÓN SUPERIOR - FASE 2</v>
          </cell>
          <cell r="G447" t="str">
            <v>C-2202-0700-32-0-2202017-02</v>
          </cell>
          <cell r="H447" t="str">
            <v>10</v>
          </cell>
          <cell r="I447" t="str">
            <v>CSF</v>
          </cell>
          <cell r="J447" t="str">
            <v>Ok Distribución Pto</v>
          </cell>
          <cell r="K447">
            <v>483598</v>
          </cell>
          <cell r="L447" t="str">
            <v>Inversión</v>
          </cell>
          <cell r="M447" t="str">
            <v>Calidad ES</v>
          </cell>
          <cell r="N447" t="str">
            <v>Incremento de la calidad en la prestación del servicio público de educación superior en Colombia. Nacional</v>
          </cell>
          <cell r="O447" t="str">
            <v>Calidad ES</v>
          </cell>
          <cell r="P447" t="str">
            <v>VES</v>
          </cell>
          <cell r="Q447" t="str">
            <v>DIRECCIÓN DE LA CALIDAD PARA LA EDUCACIÓN SUPERIOR</v>
          </cell>
          <cell r="R447" t="str">
            <v>Concurso de Méritos</v>
          </cell>
          <cell r="S447" t="str">
            <v>1 PLC</v>
          </cell>
          <cell r="T447" t="str">
            <v>ET1</v>
          </cell>
        </row>
        <row r="448">
          <cell r="B448" t="str">
            <v>1445-C-2202-0700-32-0-2202010-02</v>
          </cell>
          <cell r="C448" t="str">
            <v>1445-C-2202-0700-32-0-2202010-02ET1</v>
          </cell>
          <cell r="D448" t="str">
            <v>1445</v>
          </cell>
          <cell r="E448" t="str">
            <v>R</v>
          </cell>
          <cell r="F448" t="str">
            <v>PRESTAR SERVICIOS PARA IMPLEMENTAR EL NUEVO SISTEMA DE SOPORTE AL PROCESO DE ASEGURAMIENTO DE LA CALIDAD DE LA EDUCACIÓN SUPERIOR - FASE 2</v>
          </cell>
          <cell r="G448" t="str">
            <v>C-2202-0700-32-0-2202010-02</v>
          </cell>
          <cell r="H448" t="str">
            <v>10</v>
          </cell>
          <cell r="I448" t="str">
            <v>CSF</v>
          </cell>
          <cell r="J448" t="str">
            <v>Ok Distribución Pto</v>
          </cell>
          <cell r="K448">
            <v>902656949</v>
          </cell>
          <cell r="L448" t="str">
            <v>Inversión</v>
          </cell>
          <cell r="M448" t="str">
            <v>Calidad ES</v>
          </cell>
          <cell r="N448" t="str">
            <v>Incremento de la calidad en la prestación del servicio público de educación superior en Colombia. Nacional</v>
          </cell>
          <cell r="O448" t="str">
            <v>Calidad ES</v>
          </cell>
          <cell r="P448" t="str">
            <v>VES</v>
          </cell>
          <cell r="Q448" t="str">
            <v>DIRECCIÓN DE LA CALIDAD PARA LA EDUCACIÓN SUPERIOR</v>
          </cell>
          <cell r="R448" t="str">
            <v>Concurso de Méritos</v>
          </cell>
          <cell r="S448" t="str">
            <v>1 PLC</v>
          </cell>
          <cell r="T448" t="str">
            <v>ET1</v>
          </cell>
        </row>
        <row r="449">
          <cell r="B449" t="str">
            <v>1446-C-2299-0700-8-0-2299058-02</v>
          </cell>
          <cell r="C449" t="str">
            <v>1446-C-2299-0700-8-0-2299058-02ET2</v>
          </cell>
          <cell r="D449" t="str">
            <v>1446</v>
          </cell>
          <cell r="E449" t="str">
            <v>A</v>
          </cell>
          <cell r="F449" t="str">
            <v>PRESTACIÓN DE SERVICIOS PROFESIONALES PARA ASISTIR A LA OFICINA ASESORA DE COMUNICACIONES EN LA EJECUCIÓN Y ADMINISTRACIÓN DEL PRESUPUESTO ASIGNADO PARA EL DESARROLLO DE LAS ESTRATEGIAS DE COMUNICACIÓN.</v>
          </cell>
          <cell r="G449" t="str">
            <v>C-2299-0700-8-0-2299058-02</v>
          </cell>
          <cell r="H449" t="str">
            <v>10</v>
          </cell>
          <cell r="I449" t="str">
            <v>CSF</v>
          </cell>
          <cell r="J449" t="str">
            <v>Ok Distribución Pto</v>
          </cell>
          <cell r="K449">
            <v>30000000</v>
          </cell>
          <cell r="L449" t="str">
            <v>Inversión</v>
          </cell>
          <cell r="M449" t="str">
            <v>Comunicaciones y Cooperación</v>
          </cell>
          <cell r="N449" t="str">
            <v>Fortalecimiento del acceso a información estratégica e institucional del sector educativo  Nacional</v>
          </cell>
          <cell r="O449" t="str">
            <v>Transversales</v>
          </cell>
          <cell r="P449" t="str">
            <v>SGENERAL</v>
          </cell>
          <cell r="Q449" t="str">
            <v>OFICINA ASESORA DE COMUNICACIONES</v>
          </cell>
          <cell r="R449" t="str">
            <v>Contratación Directa</v>
          </cell>
          <cell r="S449" t="str">
            <v>2 PES</v>
          </cell>
          <cell r="T449" t="str">
            <v>ET2</v>
          </cell>
        </row>
        <row r="450">
          <cell r="B450" t="str">
            <v>1447-A-02-02-02-007</v>
          </cell>
          <cell r="C450" t="str">
            <v>1447-A-02-02-02-007ET4</v>
          </cell>
          <cell r="D450" t="str">
            <v>1447</v>
          </cell>
          <cell r="E450" t="str">
            <v>A</v>
          </cell>
          <cell r="F450" t="str">
            <v xml:space="preserve">ADICIÓN DEL CONTRATO 1250 DE 2018 </v>
          </cell>
          <cell r="G450" t="str">
            <v>A-02-02-02-007</v>
          </cell>
          <cell r="H450" t="str">
            <v>16</v>
          </cell>
          <cell r="I450" t="str">
            <v>SSF</v>
          </cell>
          <cell r="J450" t="str">
            <v>Ok Distribución Pto</v>
          </cell>
          <cell r="K450">
            <v>36027471</v>
          </cell>
          <cell r="L450" t="str">
            <v>Funcionamiento</v>
          </cell>
          <cell r="M450" t="str">
            <v>Administrativa</v>
          </cell>
          <cell r="N450" t="str">
            <v>Gestión</v>
          </cell>
          <cell r="O450" t="str">
            <v>Gestión</v>
          </cell>
          <cell r="P450" t="str">
            <v>SGENERAL</v>
          </cell>
          <cell r="Q450" t="str">
            <v>SUBDIRECCIÓN DE GESTIÓN ADMINISTRATIVA Y OPERACIONES</v>
          </cell>
          <cell r="R450" t="str">
            <v>Modificatorios</v>
          </cell>
          <cell r="S450" t="str">
            <v>4 CON</v>
          </cell>
          <cell r="T450" t="str">
            <v>ET4</v>
          </cell>
        </row>
        <row r="451">
          <cell r="B451" t="str">
            <v>1448-C-2299-0700-8-0-2299058-02</v>
          </cell>
          <cell r="C451" t="str">
            <v>1448-C-2299-0700-8-0-2299058-02ET2</v>
          </cell>
          <cell r="D451" t="str">
            <v>1448</v>
          </cell>
          <cell r="E451" t="str">
            <v>A</v>
          </cell>
          <cell r="F451" t="str">
            <v>PRESTACIÓN DE SERVICIOS PROFESIONALES PARA ASISTIR A LA OFICINA ASESORA DE COMUNICACIONES EN LA ELABORACIÓN DE CONTENIDO ESTRATÉGICO DE CARÁCTER ESPECIAL.</v>
          </cell>
          <cell r="G451" t="str">
            <v>C-2299-0700-8-0-2299058-02</v>
          </cell>
          <cell r="H451" t="str">
            <v>10</v>
          </cell>
          <cell r="I451" t="str">
            <v>CSF</v>
          </cell>
          <cell r="J451" t="str">
            <v>Ok Distribución Pto</v>
          </cell>
          <cell r="K451">
            <v>45732000</v>
          </cell>
          <cell r="L451" t="str">
            <v>Inversión</v>
          </cell>
          <cell r="M451" t="str">
            <v>Comunicaciones y Cooperación</v>
          </cell>
          <cell r="N451" t="str">
            <v>Fortalecimiento del acceso a información estratégica e institucional del sector educativo  Nacional</v>
          </cell>
          <cell r="O451" t="str">
            <v>Transversales</v>
          </cell>
          <cell r="P451" t="str">
            <v>SGENERAL</v>
          </cell>
          <cell r="Q451" t="str">
            <v>OFICINA ASESORA DE COMUNICACIONES</v>
          </cell>
          <cell r="R451" t="str">
            <v>Contratación Directa</v>
          </cell>
          <cell r="S451" t="str">
            <v>2 PES</v>
          </cell>
          <cell r="T451" t="str">
            <v>ET2</v>
          </cell>
        </row>
        <row r="452">
          <cell r="B452" t="str">
            <v>1449-C-2299-0700-8-0-2299058-02</v>
          </cell>
          <cell r="C452" t="str">
            <v>1449-C-2299-0700-8-0-2299058-02ET2</v>
          </cell>
          <cell r="D452" t="str">
            <v>1449</v>
          </cell>
          <cell r="E452" t="str">
            <v>A</v>
          </cell>
          <cell r="F452" t="str">
            <v>PRESTACIÓN DE SERVICIOS PROFESIONALES PARA REALIZAR EL MONTAJE, PUBLICACIÓN Y ACTUALIZACIÓN DE LA INFORMACIÓN EN LOS MEDIOS ELECTRÓNICOS DEL MINISTERIO EN LA PLATAFORMA NEWTENBERG CON EL FIN DE FORTALECER LA GESTIÓN SECTORIAL Y LA CULTURA INSTITUCIONAL.</v>
          </cell>
          <cell r="G452" t="str">
            <v>C-2299-0700-8-0-2299058-02</v>
          </cell>
          <cell r="H452" t="str">
            <v>10</v>
          </cell>
          <cell r="I452" t="str">
            <v>CSF</v>
          </cell>
          <cell r="J452" t="str">
            <v>Ok Distribución Pto</v>
          </cell>
          <cell r="K452">
            <v>24000000</v>
          </cell>
          <cell r="L452" t="str">
            <v>Inversión</v>
          </cell>
          <cell r="M452" t="str">
            <v>Comunicaciones y Cooperación</v>
          </cell>
          <cell r="N452" t="str">
            <v>Fortalecimiento del acceso a información estratégica e institucional del sector educativo  Nacional</v>
          </cell>
          <cell r="O452" t="str">
            <v>Transversales</v>
          </cell>
          <cell r="P452" t="str">
            <v>SGENERAL</v>
          </cell>
          <cell r="Q452" t="str">
            <v>OFICINA ASESORA DE COMUNICACIONES</v>
          </cell>
          <cell r="R452" t="str">
            <v>Contratación Directa</v>
          </cell>
          <cell r="S452" t="str">
            <v>2 PES</v>
          </cell>
          <cell r="T452" t="str">
            <v>ET2</v>
          </cell>
        </row>
        <row r="453">
          <cell r="B453" t="str">
            <v>145-C-2201-0700-8-0-2201036-02</v>
          </cell>
          <cell r="C453" t="str">
            <v>145-C-2201-0700-8-0-2201036-02ET1</v>
          </cell>
          <cell r="D453" t="str">
            <v>145</v>
          </cell>
          <cell r="E453" t="str">
            <v>A</v>
          </cell>
          <cell r="F453" t="str">
            <v>AUNAR ESFUERZOS PARA EL FORTALECIMIENTO DEL AULA VIRTUAL DEL PORTAL COLOMBIA APRENDE QUE POSIBILITE UN ESCENARIO DE FORMACION VIRTUAL PARA EL SECTOR EDUCATIVO</v>
          </cell>
          <cell r="G453" t="str">
            <v>C-2201-0700-8-0-2201036-02</v>
          </cell>
          <cell r="H453" t="str">
            <v>10</v>
          </cell>
          <cell r="I453" t="str">
            <v>CSF</v>
          </cell>
          <cell r="J453" t="str">
            <v>Ok Distribución Pto</v>
          </cell>
          <cell r="K453">
            <v>178560673</v>
          </cell>
          <cell r="L453" t="str">
            <v>Inversión</v>
          </cell>
          <cell r="M453" t="str">
            <v>Innovación</v>
          </cell>
          <cell r="N453" t="str">
            <v>Implementación del Plan Nacional de innovación TIC para la educación urbana y rural Nacional</v>
          </cell>
          <cell r="O453" t="str">
            <v>Innovación EPBM</v>
          </cell>
          <cell r="P453" t="str">
            <v>VEPBM</v>
          </cell>
          <cell r="Q453" t="str">
            <v>OFICINA DE INNOVACIÓN EDUCATIVA CON USO DE NUEVAS TECNOLOGÍAS</v>
          </cell>
          <cell r="R453" t="str">
            <v>Contratación Directa</v>
          </cell>
          <cell r="S453" t="str">
            <v>2 PES</v>
          </cell>
          <cell r="T453" t="str">
            <v>ET1</v>
          </cell>
        </row>
        <row r="454">
          <cell r="B454" t="str">
            <v>1450-C-2299-0700-8-0-2299058-02</v>
          </cell>
          <cell r="C454" t="str">
            <v>1450-C-2299-0700-8-0-2299058-02ET2</v>
          </cell>
          <cell r="D454" t="str">
            <v>1450</v>
          </cell>
          <cell r="E454" t="str">
            <v>A</v>
          </cell>
          <cell r="F454" t="str">
            <v>PRESTACIÓN DE SERVICIOS PROFESIONALES PARA ASISTIR JURÍDICAMENTE A LA OFICINA ASESORA DE COMUNICACIONES EN LOS PROCESOS CONTRACTUALES, JURÍDICOS, ADMINISTRATIVOS Y TÉCNICOS A CARGO DE LA OFICINA.</v>
          </cell>
          <cell r="G454" t="str">
            <v>C-2299-0700-8-0-2299058-02</v>
          </cell>
          <cell r="H454" t="str">
            <v>10</v>
          </cell>
          <cell r="I454" t="str">
            <v>CSF</v>
          </cell>
          <cell r="J454" t="str">
            <v>Ok Distribución Pto</v>
          </cell>
          <cell r="K454">
            <v>34800000</v>
          </cell>
          <cell r="L454" t="str">
            <v>Inversión</v>
          </cell>
          <cell r="M454" t="str">
            <v>Comunicaciones y Cooperación</v>
          </cell>
          <cell r="N454" t="str">
            <v>Fortalecimiento del acceso a información estratégica e institucional del sector educativo  Nacional</v>
          </cell>
          <cell r="O454" t="str">
            <v>Transversales</v>
          </cell>
          <cell r="P454" t="str">
            <v>SGENERAL</v>
          </cell>
          <cell r="Q454" t="str">
            <v>OFICINA ASESORA DE COMUNICACIONES</v>
          </cell>
          <cell r="R454" t="str">
            <v>Contratación Directa</v>
          </cell>
          <cell r="S454" t="str">
            <v>2 PES</v>
          </cell>
          <cell r="T454" t="str">
            <v>ET2</v>
          </cell>
        </row>
        <row r="455">
          <cell r="B455" t="str">
            <v>1451-C-2299-0700-8-0-2299058-02</v>
          </cell>
          <cell r="C455" t="str">
            <v>1451-C-2299-0700-8-0-2299058-02ET2</v>
          </cell>
          <cell r="D455" t="str">
            <v>1451</v>
          </cell>
          <cell r="E455" t="str">
            <v>A</v>
          </cell>
          <cell r="F455" t="str">
            <v>PRESTACIÓN DE SERVICIOS PROFESIONALES PARA APOYAR EN LA EJECUCIÓN DE ESTRATEGIAS DE COMUNICACIÓN DIGITAL Y REDES SOCIALES PARA EL MINISTERIO DE EDUCACIÓN NACIONAL</v>
          </cell>
          <cell r="G455" t="str">
            <v>C-2299-0700-8-0-2299058-02</v>
          </cell>
          <cell r="H455" t="str">
            <v>10</v>
          </cell>
          <cell r="I455" t="str">
            <v>CSF</v>
          </cell>
          <cell r="J455" t="str">
            <v>Ok Distribución Pto</v>
          </cell>
          <cell r="K455">
            <v>41100000</v>
          </cell>
          <cell r="L455" t="str">
            <v>Inversión</v>
          </cell>
          <cell r="M455" t="str">
            <v>Comunicaciones y Cooperación</v>
          </cell>
          <cell r="N455" t="str">
            <v>Fortalecimiento del acceso a información estratégica e institucional del sector educativo  Nacional</v>
          </cell>
          <cell r="O455" t="str">
            <v>Transversales</v>
          </cell>
          <cell r="P455" t="str">
            <v>SGENERAL</v>
          </cell>
          <cell r="Q455" t="str">
            <v>OFICINA ASESORA DE COMUNICACIONES</v>
          </cell>
          <cell r="R455" t="str">
            <v>Contratación Directa</v>
          </cell>
          <cell r="S455" t="str">
            <v>2 PES</v>
          </cell>
          <cell r="T455" t="str">
            <v>ET2</v>
          </cell>
        </row>
        <row r="456">
          <cell r="B456" t="str">
            <v>1452-C-2299-0700-8-0-2299058-02</v>
          </cell>
          <cell r="C456" t="str">
            <v>1452-C-2299-0700-8-0-2299058-02ET2</v>
          </cell>
          <cell r="D456" t="str">
            <v>1452</v>
          </cell>
          <cell r="E456" t="str">
            <v>A</v>
          </cell>
          <cell r="F456" t="str">
            <v>PRESTACIÓN DE SERVICIOS PROFESIONALES PARA ASISTIR A LA OFICINA ASESORA DE COMUNICACIONES EN LA IMPLEMENTACIÓN Y EJECUCIÓN DE LAS ESTRATEGIAS DE COMUNICACIÓN Y SU FORTALECIMIENTO.</v>
          </cell>
          <cell r="G456" t="str">
            <v>C-2299-0700-8-0-2299058-02</v>
          </cell>
          <cell r="H456" t="str">
            <v>10</v>
          </cell>
          <cell r="I456" t="str">
            <v>CSF</v>
          </cell>
          <cell r="J456" t="str">
            <v>Ok Distribución Pto</v>
          </cell>
          <cell r="K456">
            <v>34200000</v>
          </cell>
          <cell r="L456" t="str">
            <v>Inversión</v>
          </cell>
          <cell r="M456" t="str">
            <v>Comunicaciones y Cooperación</v>
          </cell>
          <cell r="N456" t="str">
            <v>Fortalecimiento del acceso a información estratégica e institucional del sector educativo  Nacional</v>
          </cell>
          <cell r="O456" t="str">
            <v>Transversales</v>
          </cell>
          <cell r="P456" t="str">
            <v>SGENERAL</v>
          </cell>
          <cell r="Q456" t="str">
            <v>OFICINA ASESORA DE COMUNICACIONES</v>
          </cell>
          <cell r="R456" t="str">
            <v>Contratación Directa</v>
          </cell>
          <cell r="S456" t="str">
            <v>2 PES</v>
          </cell>
          <cell r="T456" t="str">
            <v>ET2</v>
          </cell>
        </row>
        <row r="457">
          <cell r="B457" t="str">
            <v>1453-C-2299-0700-8-0-2299058-02</v>
          </cell>
          <cell r="C457" t="str">
            <v>1453-C-2299-0700-8-0-2299058-02ET2</v>
          </cell>
          <cell r="D457" t="str">
            <v>1453</v>
          </cell>
          <cell r="E457" t="str">
            <v>A</v>
          </cell>
          <cell r="F457" t="str">
            <v>PRESTAR SERVICIOS DE APOYO A LA GESTIÓN EN LA OFICINA ASESORA DE COMUNICACIONES PARA LA DIAGRAMACIÓN DE PIEZAS GRAFICAS ORIENTADAS A LA DIVULGACIÓN DE LA GESTIÓN Y EL FORTALECIMIENTO DE LA CULTURA INSTITUCIONAL.</v>
          </cell>
          <cell r="G457" t="str">
            <v>C-2299-0700-8-0-2299058-02</v>
          </cell>
          <cell r="H457" t="str">
            <v>10</v>
          </cell>
          <cell r="I457" t="str">
            <v>CSF</v>
          </cell>
          <cell r="J457" t="str">
            <v>Ok Distribución Pto</v>
          </cell>
          <cell r="K457">
            <v>22800000</v>
          </cell>
          <cell r="L457" t="str">
            <v>Inversión</v>
          </cell>
          <cell r="M457" t="str">
            <v>Comunicaciones y Cooperación</v>
          </cell>
          <cell r="N457" t="str">
            <v>Fortalecimiento del acceso a información estratégica e institucional del sector educativo  Nacional</v>
          </cell>
          <cell r="O457" t="str">
            <v>Transversales</v>
          </cell>
          <cell r="P457" t="str">
            <v>SGENERAL</v>
          </cell>
          <cell r="Q457" t="str">
            <v>OFICINA ASESORA DE COMUNICACIONES</v>
          </cell>
          <cell r="R457" t="str">
            <v>Contratación Directa</v>
          </cell>
          <cell r="S457" t="str">
            <v>2 PES</v>
          </cell>
          <cell r="T457" t="str">
            <v>ET2</v>
          </cell>
        </row>
        <row r="458">
          <cell r="B458" t="str">
            <v>1454-C-2299-0700-8-0-2299058-02</v>
          </cell>
          <cell r="C458" t="str">
            <v>1454-C-2299-0700-8-0-2299058-02ET2</v>
          </cell>
          <cell r="D458" t="str">
            <v>1454</v>
          </cell>
          <cell r="E458" t="str">
            <v>A</v>
          </cell>
          <cell r="F458" t="str">
            <v>PRESTAR SERVICIOS PROFESIONALES A LA OFICINA DE COMUNICACIONES PARA ASISTIR EN EL DISEÑO, REVISIÓN Y AJUSTES DE PIEZAS GRÁFICAS ORIENTADAS A PROMOVER LOS DIFERENTES PROGRAMAS Y PROYECTOS DEL MINISTERIO DE EDUCACIÓN NACIONAL.</v>
          </cell>
          <cell r="G458" t="str">
            <v>C-2299-0700-8-0-2299058-02</v>
          </cell>
          <cell r="H458" t="str">
            <v>10</v>
          </cell>
          <cell r="I458" t="str">
            <v>CSF</v>
          </cell>
          <cell r="J458" t="str">
            <v>Ok Distribución Pto</v>
          </cell>
          <cell r="K458">
            <v>34800000</v>
          </cell>
          <cell r="L458" t="str">
            <v>Inversión</v>
          </cell>
          <cell r="M458" t="str">
            <v>Comunicaciones y Cooperación</v>
          </cell>
          <cell r="N458" t="str">
            <v>Fortalecimiento del acceso a información estratégica e institucional del sector educativo  Nacional</v>
          </cell>
          <cell r="O458" t="str">
            <v>Transversales</v>
          </cell>
          <cell r="P458" t="str">
            <v>SGENERAL</v>
          </cell>
          <cell r="Q458" t="str">
            <v>OFICINA ASESORA DE COMUNICACIONES</v>
          </cell>
          <cell r="R458" t="str">
            <v>Contratación Directa</v>
          </cell>
          <cell r="S458" t="str">
            <v>2 PES</v>
          </cell>
          <cell r="T458" t="str">
            <v>ET2</v>
          </cell>
        </row>
        <row r="459">
          <cell r="B459" t="str">
            <v>1455-C-2202-0700-45-0-2202046-02</v>
          </cell>
          <cell r="C459" t="str">
            <v>1455-C-2202-0700-45-0-2202046-02ET1</v>
          </cell>
          <cell r="D459" t="str">
            <v>1455</v>
          </cell>
          <cell r="E459" t="str">
            <v>A</v>
          </cell>
          <cell r="F459" t="str">
            <v>PRESTAR SERVICIOS A LA DIRECCIÓN DE FOMENTO A LA EDUCACIÓN SUPERIOR EN EL DESARROLLO DE ESTRATEGIAS ENFOCADAS EN EL FORTALECIMIENTO DEL ACCESO Y PERMANENCIA DE ASPIRANTES A LA EDUCACIÓN SUPERIOR, EL SEGUIMIENTO DEL PROGRESO ACADÉMICO DE LOS BENEFICIARIOS A PARTIR DE LA INFORMACIÓN REPORTADA POR LAS IES, ASÍ COMO EL SEGUMIENTO AGREGADO A LA GESTIÓN CONTRACTUAL DE LOS FONDOS DE GRATUIDAD Y EXCELENCIA.</v>
          </cell>
          <cell r="G459" t="str">
            <v>C-2202-0700-45-0-2202046-02</v>
          </cell>
          <cell r="H459" t="str">
            <v>11</v>
          </cell>
          <cell r="I459" t="str">
            <v>CSF</v>
          </cell>
          <cell r="J459" t="str">
            <v>Ok Distribución Pto</v>
          </cell>
          <cell r="K459">
            <v>37131500</v>
          </cell>
          <cell r="L459" t="str">
            <v>Inversión</v>
          </cell>
          <cell r="M459" t="str">
            <v>Fomento</v>
          </cell>
          <cell r="N459" t="str">
            <v>Ampliación de mecanismos de fomento de la Educación Superior Nacional</v>
          </cell>
          <cell r="O459" t="str">
            <v>Fomento ES</v>
          </cell>
          <cell r="P459" t="str">
            <v>VES</v>
          </cell>
          <cell r="Q459" t="str">
            <v>SUBDIRECCIÓN DE APOYO A LA GESTIÓN DE LAS INST. DE EDU. SUPERIOR</v>
          </cell>
          <cell r="R459" t="str">
            <v>Contratación Directa</v>
          </cell>
          <cell r="S459" t="str">
            <v>1 PLC</v>
          </cell>
          <cell r="T459" t="str">
            <v>ET1</v>
          </cell>
        </row>
        <row r="460">
          <cell r="B460" t="str">
            <v>1456-C-2202-0700-45-0-2202046-02</v>
          </cell>
          <cell r="C460" t="str">
            <v>1456-C-2202-0700-45-0-2202046-02ET1</v>
          </cell>
          <cell r="D460" t="str">
            <v>1456</v>
          </cell>
          <cell r="E460" t="str">
            <v>A</v>
          </cell>
          <cell r="F460" t="str">
            <v>PRESTAR SERVICIOS DE PROFESIONAL ESPECIALIZADO A LA DIRECCIÓN DE FOMENTO A LA EDUCACIÓN SUPERIOR EN EL DESARROLLO DE MEDICIONES CUANTITATIVAS DE LAS ACCIONES DESARROLLADAS POR EL PROGRAMA GENERACIÓN E A TRAVÉS DEL FORTALECIMIENTO DE LA HERRAMIENTA DE MONITOREO, SEGUIMIENTO A LOS ESTUDIANTES BENEFICIARIOS.</v>
          </cell>
          <cell r="G460" t="str">
            <v>C-2202-0700-45-0-2202046-02</v>
          </cell>
          <cell r="H460" t="str">
            <v>11</v>
          </cell>
          <cell r="I460" t="str">
            <v>CSF</v>
          </cell>
          <cell r="J460" t="str">
            <v>Ok Distribución Pto</v>
          </cell>
          <cell r="K460">
            <v>24631165</v>
          </cell>
          <cell r="L460" t="str">
            <v>Inversión</v>
          </cell>
          <cell r="M460" t="str">
            <v>Fomento</v>
          </cell>
          <cell r="N460" t="str">
            <v>Ampliación de mecanismos de fomento de la Educación Superior Nacional</v>
          </cell>
          <cell r="O460" t="str">
            <v>Fomento ES</v>
          </cell>
          <cell r="P460" t="str">
            <v>VES</v>
          </cell>
          <cell r="Q460" t="str">
            <v>SUBDIRECCIÓN DE APOYO A LA GESTIÓN DE LAS INST. DE EDU. SUPERIOR</v>
          </cell>
          <cell r="R460" t="str">
            <v>Contratación Directa</v>
          </cell>
          <cell r="S460" t="str">
            <v>1 PLC</v>
          </cell>
          <cell r="T460" t="str">
            <v>ET1</v>
          </cell>
        </row>
        <row r="461">
          <cell r="B461" t="str">
            <v>1457-A-02-02-01-004</v>
          </cell>
          <cell r="C461" t="str">
            <v>1457-A-02-02-01-004ET2</v>
          </cell>
          <cell r="D461" t="str">
            <v>1457</v>
          </cell>
          <cell r="E461" t="str">
            <v>A</v>
          </cell>
          <cell r="F461" t="str">
            <v>ADQUISICIÓN DE TOKEN</v>
          </cell>
          <cell r="G461" t="str">
            <v>A-02-02-01-004</v>
          </cell>
          <cell r="H461" t="str">
            <v>16</v>
          </cell>
          <cell r="I461" t="str">
            <v>SSF</v>
          </cell>
          <cell r="J461" t="str">
            <v>Ok Distribución Pto</v>
          </cell>
          <cell r="K461">
            <v>8400000</v>
          </cell>
          <cell r="L461" t="str">
            <v>Funcionamiento</v>
          </cell>
          <cell r="M461" t="str">
            <v>Administrativa</v>
          </cell>
          <cell r="N461" t="str">
            <v>Gestión</v>
          </cell>
          <cell r="O461" t="str">
            <v>Gestión</v>
          </cell>
          <cell r="P461" t="str">
            <v>SGENERAL</v>
          </cell>
          <cell r="Q461" t="str">
            <v>SUBDIRECCIÓN DE GESTIÓN FINANCIERA</v>
          </cell>
          <cell r="R461" t="str">
            <v>Mínima Cuantía</v>
          </cell>
          <cell r="S461" t="str">
            <v>2 PES</v>
          </cell>
          <cell r="T461" t="str">
            <v>ET2</v>
          </cell>
        </row>
        <row r="462">
          <cell r="B462" t="str">
            <v>1458-C-2202-0700-45-0-2202043-02</v>
          </cell>
          <cell r="C462" t="str">
            <v>1458-C-2202-0700-45-0-2202043-02ET1</v>
          </cell>
          <cell r="D462" t="str">
            <v>1458</v>
          </cell>
          <cell r="E462" t="str">
            <v>A</v>
          </cell>
          <cell r="F462" t="str">
            <v>PRESTAR SERVICIOS PROFESIONALES PARA APOYAR LAS ACTIVIDADES DE SEGUIMIENTO Y ANÁLISIS DE LA INFORMACIÓN FINANCIERA Y PRESUPUESTAL REPORTADA POR LAS INSTITUCIONES DE EDUCACIÓN SUPERIOR Y DE LA INFORMACIÓN DE PAGOS DE PASIVOS DE LAS IES PÚBLICAS</v>
          </cell>
          <cell r="G462" t="str">
            <v>C-2202-0700-45-0-2202043-02</v>
          </cell>
          <cell r="H462" t="str">
            <v>11</v>
          </cell>
          <cell r="I462" t="str">
            <v>CSF</v>
          </cell>
          <cell r="J462" t="str">
            <v>Ok Distribución Pto</v>
          </cell>
          <cell r="K462">
            <v>27477310</v>
          </cell>
          <cell r="L462" t="str">
            <v>Inversión</v>
          </cell>
          <cell r="M462" t="str">
            <v>Fomento</v>
          </cell>
          <cell r="N462" t="str">
            <v>Ampliación de mecanismos de fomento de la Educación Superior Nacional</v>
          </cell>
          <cell r="O462" t="str">
            <v>Fomento ES</v>
          </cell>
          <cell r="P462" t="str">
            <v>VES</v>
          </cell>
          <cell r="Q462" t="str">
            <v>SUBDIRECCIÓN DE DESARROLLO SECTORIAL DE LA EDUCACIÓN SUPERIOR</v>
          </cell>
          <cell r="R462" t="str">
            <v>Contratación Directa</v>
          </cell>
          <cell r="S462" t="str">
            <v>2 PES</v>
          </cell>
          <cell r="T462" t="str">
            <v>ET1</v>
          </cell>
        </row>
        <row r="463">
          <cell r="B463" t="str">
            <v>1459-C-2202-0700-45-0-2202038-02</v>
          </cell>
          <cell r="C463" t="str">
            <v>1459-C-2202-0700-45-0-2202038-02ET1</v>
          </cell>
          <cell r="D463" t="str">
            <v>1459</v>
          </cell>
          <cell r="E463" t="str">
            <v>A</v>
          </cell>
          <cell r="F463" t="str">
            <v xml:space="preserve">PRESTAR SERVICIOS PROFESIONALES PARA APOYAR LOS PROCESOS DE DISTRIBUCIÓN DE RECURSOS A LAS INSTITUCIONES DE EDUCACION SUPERIOR PÚBLICAS Y LA ELABORACIÓN DE ANÁLISIS TÉCNICOS DE INFORMACIÓN FINANCIERA DEL SECTOR DE EDUCACIÓN SUPERIOR. </v>
          </cell>
          <cell r="G463" t="str">
            <v>C-2202-0700-45-0-2202038-02</v>
          </cell>
          <cell r="H463" t="str">
            <v>11</v>
          </cell>
          <cell r="I463" t="str">
            <v>CSF</v>
          </cell>
          <cell r="J463" t="str">
            <v>Ok Distribución Pto</v>
          </cell>
          <cell r="K463">
            <v>31137467</v>
          </cell>
          <cell r="L463" t="str">
            <v>Inversión</v>
          </cell>
          <cell r="M463" t="str">
            <v>Fomento</v>
          </cell>
          <cell r="N463" t="str">
            <v>Ampliación de mecanismos de fomento de la Educación Superior Nacional</v>
          </cell>
          <cell r="O463" t="str">
            <v>Fomento ES</v>
          </cell>
          <cell r="P463" t="str">
            <v>VES</v>
          </cell>
          <cell r="Q463" t="str">
            <v>SUBDIRECCIÓN DE DESARROLLO SECTORIAL DE LA EDUCACIÓN SUPERIOR</v>
          </cell>
          <cell r="R463" t="str">
            <v>Contratación Directa</v>
          </cell>
          <cell r="S463" t="str">
            <v>1 PLC</v>
          </cell>
          <cell r="T463" t="str">
            <v>ET1</v>
          </cell>
        </row>
        <row r="464">
          <cell r="B464" t="str">
            <v>1460-C-2202-0700-45-0-2202043-02</v>
          </cell>
          <cell r="C464" t="str">
            <v>1460-C-2202-0700-45-0-2202043-02ET1</v>
          </cell>
          <cell r="D464" t="str">
            <v>1460</v>
          </cell>
          <cell r="E464" t="str">
            <v>A</v>
          </cell>
          <cell r="F464" t="str">
            <v xml:space="preserve">PRESTAR SERVICIOS PROFESIONALES PARA APOYAR AL GRUPO DEL OBSERVATORIO LABORAL DE LA EDUCACION EN LAS ACTIVIDADES RELACIONADAS CON LA AUTOMATIZACIÓN DE PROCESOS Y MEJORAMIENTO DE LA CALIDAD DE LOS DATOS PARA AVANZAR EN LA INTEGRACIÓN DE LOS SISTEMAS DE INFORMACIÓN DE EDUCACIÓN SUPERIOR. </v>
          </cell>
          <cell r="G464" t="str">
            <v>C-2202-0700-45-0-2202043-02</v>
          </cell>
          <cell r="H464" t="str">
            <v>11</v>
          </cell>
          <cell r="I464" t="str">
            <v>CSF</v>
          </cell>
          <cell r="J464" t="str">
            <v>Ok Distribución Pto</v>
          </cell>
          <cell r="K464">
            <v>31137467</v>
          </cell>
          <cell r="L464" t="str">
            <v>Inversión</v>
          </cell>
          <cell r="M464" t="str">
            <v>Fomento</v>
          </cell>
          <cell r="N464" t="str">
            <v>Ampliación de mecanismos de fomento de la Educación Superior Nacional</v>
          </cell>
          <cell r="O464" t="str">
            <v>Fomento ES</v>
          </cell>
          <cell r="P464" t="str">
            <v>VES</v>
          </cell>
          <cell r="Q464" t="str">
            <v>SUBDIRECCIÓN DE DESARROLLO SECTORIAL DE LA EDUCACIÓN SUPERIOR</v>
          </cell>
          <cell r="R464" t="str">
            <v>Contratación Directa</v>
          </cell>
          <cell r="S464" t="str">
            <v>2 PES</v>
          </cell>
          <cell r="T464" t="str">
            <v>ET1</v>
          </cell>
        </row>
        <row r="465">
          <cell r="B465" t="str">
            <v>1461-C-2202-0700-45-0-2202043-02</v>
          </cell>
          <cell r="C465" t="str">
            <v>1461-C-2202-0700-45-0-2202043-02ET1</v>
          </cell>
          <cell r="D465" t="str">
            <v>1461</v>
          </cell>
          <cell r="E465" t="str">
            <v>A</v>
          </cell>
          <cell r="F465" t="str">
            <v>PRESTAR SERVICIOS PROFESIONALES PARA APOYAR LOS PROCESOS DE SOPORTE TÉCNICO AL REPORTE DE INFORMACIÓN DE LAS INSTITICIONES DE EDUCACIÓN SUPERIOR AL SNIES Y LA VALIDACIÓN Y VERIFICACIÓN DE LA CALIDAD DE LOS DATOS REPORTADOS, PARA AVANZAR EN EL PROCESO DE INTEGRACIÓN DE LOS DIFERENTES SISTEMAS DEL SECTOR.</v>
          </cell>
          <cell r="G465" t="str">
            <v>C-2202-0700-45-0-2202043-02</v>
          </cell>
          <cell r="H465" t="str">
            <v>11</v>
          </cell>
          <cell r="I465" t="str">
            <v>CSF</v>
          </cell>
          <cell r="J465" t="str">
            <v>Ok Distribución Pto</v>
          </cell>
          <cell r="K465">
            <v>27477310</v>
          </cell>
          <cell r="L465" t="str">
            <v>Inversión</v>
          </cell>
          <cell r="M465" t="str">
            <v>Fomento</v>
          </cell>
          <cell r="N465" t="str">
            <v>Ampliación de mecanismos de fomento de la Educación Superior Nacional</v>
          </cell>
          <cell r="O465" t="str">
            <v>Fomento ES</v>
          </cell>
          <cell r="P465" t="str">
            <v>VES</v>
          </cell>
          <cell r="Q465" t="str">
            <v>SUBDIRECCIÓN DE DESARROLLO SECTORIAL DE LA EDUCACIÓN SUPERIOR</v>
          </cell>
          <cell r="R465" t="str">
            <v>Contratación Directa</v>
          </cell>
          <cell r="S465" t="str">
            <v>2 PES</v>
          </cell>
          <cell r="T465" t="str">
            <v>ET1</v>
          </cell>
        </row>
        <row r="466">
          <cell r="B466" t="str">
            <v>1462-C-2202-0700-45-0-2202043-02</v>
          </cell>
          <cell r="C466" t="str">
            <v>1462-C-2202-0700-45-0-2202043-02ET1</v>
          </cell>
          <cell r="D466" t="str">
            <v>1462</v>
          </cell>
          <cell r="E466" t="str">
            <v>A</v>
          </cell>
          <cell r="F466" t="str">
            <v>PRESTAR SERVICIOS PROFESIONALES PARA APOYAR EL PROCESO DE INTEGRACION DE LOS SISTEMAS DE INFORMACIÓN DE EDUCACIÓN SUPERIOR, EN PARTICULAR LAS ACCIONES RELACIONADAS CON EL SOPORTE TÉCNICO Y FUNCIONAL DEL SISTEMA PARA LA PREVENCIÓN Y ANÁLISIS DE LA DESERCIÓN - SPADIES.</v>
          </cell>
          <cell r="G466" t="str">
            <v>C-2202-0700-45-0-2202043-02</v>
          </cell>
          <cell r="H466" t="str">
            <v>11</v>
          </cell>
          <cell r="I466" t="str">
            <v>CSF</v>
          </cell>
          <cell r="J466" t="str">
            <v>Ok Distribución Pto</v>
          </cell>
          <cell r="K466">
            <v>39173733</v>
          </cell>
          <cell r="L466" t="str">
            <v>Inversión</v>
          </cell>
          <cell r="M466" t="str">
            <v>Fomento</v>
          </cell>
          <cell r="N466" t="str">
            <v>Ampliación de mecanismos de fomento de la Educación Superior Nacional</v>
          </cell>
          <cell r="O466" t="str">
            <v>Fomento ES</v>
          </cell>
          <cell r="P466" t="str">
            <v>VES</v>
          </cell>
          <cell r="Q466" t="str">
            <v>SUBDIRECCIÓN DE DESARROLLO SECTORIAL DE LA EDUCACIÓN SUPERIOR</v>
          </cell>
          <cell r="R466" t="str">
            <v>Contratación Directa</v>
          </cell>
          <cell r="S466" t="str">
            <v>2 PES</v>
          </cell>
          <cell r="T466" t="str">
            <v>ET1</v>
          </cell>
        </row>
        <row r="467">
          <cell r="B467" t="str">
            <v>1463-C-2201-0700-10-0-2201027-02</v>
          </cell>
          <cell r="C467" t="str">
            <v>1463-C-2201-0700-10-0-2201027-02ET4</v>
          </cell>
          <cell r="D467" t="str">
            <v>1463</v>
          </cell>
          <cell r="E467" t="str">
            <v>A</v>
          </cell>
          <cell r="F467" t="str">
            <v>ADHESIÓN AL CONVENIO 1834-2019 SED-ICBF-COMPENSAR</v>
          </cell>
          <cell r="G467" t="str">
            <v>C-2201-0700-10-0-2201027-02</v>
          </cell>
          <cell r="H467" t="str">
            <v>10</v>
          </cell>
          <cell r="I467" t="str">
            <v>CSF</v>
          </cell>
          <cell r="J467" t="str">
            <v>Ok Distribución Pto</v>
          </cell>
          <cell r="K467">
            <v>377741285</v>
          </cell>
          <cell r="L467" t="str">
            <v>Inversión</v>
          </cell>
          <cell r="M467" t="str">
            <v>Primera Infancia</v>
          </cell>
          <cell r="N467" t="str">
            <v>Fortalecimiento de la calidad del servicio educativo de primera infancia Nacional</v>
          </cell>
          <cell r="O467" t="str">
            <v>Primera Infancia</v>
          </cell>
          <cell r="P467" t="str">
            <v>VEPBM</v>
          </cell>
          <cell r="Q467" t="str">
            <v>SUBDIRECCIÓN DE COBERTURA DE PRIMERA INFANCIA</v>
          </cell>
          <cell r="R467" t="str">
            <v>Contratación Directa</v>
          </cell>
          <cell r="S467" t="str">
            <v>4 CON</v>
          </cell>
          <cell r="T467" t="str">
            <v>ET4</v>
          </cell>
        </row>
        <row r="468">
          <cell r="B468" t="str">
            <v>1463-C-2201-0700-10-0-2201008-02</v>
          </cell>
          <cell r="C468" t="str">
            <v>1463-C-2201-0700-10-0-2201008-02ET4</v>
          </cell>
          <cell r="D468" t="str">
            <v>1463</v>
          </cell>
          <cell r="E468" t="str">
            <v>A</v>
          </cell>
          <cell r="F468" t="str">
            <v>ADHESIÓN AL CONVENIO 1834-2019 SED-ICBF-COMPENSAR</v>
          </cell>
          <cell r="G468" t="str">
            <v>C-2201-0700-10-0-2201008-02</v>
          </cell>
          <cell r="H468" t="str">
            <v>10</v>
          </cell>
          <cell r="I468" t="str">
            <v>CSF</v>
          </cell>
          <cell r="J468" t="str">
            <v>Ok Distribución Pto</v>
          </cell>
          <cell r="K468">
            <v>400000000</v>
          </cell>
          <cell r="L468" t="str">
            <v>Inversión</v>
          </cell>
          <cell r="M468" t="str">
            <v>Primera Infancia</v>
          </cell>
          <cell r="N468" t="str">
            <v>Fortalecimiento de la calidad del servicio educativo de primera infancia Nacional</v>
          </cell>
          <cell r="O468" t="str">
            <v>Primera Infancia</v>
          </cell>
          <cell r="P468" t="str">
            <v>VEPBM</v>
          </cell>
          <cell r="Q468" t="str">
            <v>SUBDIRECCIÓN DE COBERTURA DE PRIMERA INFANCIA</v>
          </cell>
          <cell r="R468" t="str">
            <v>Contratación Directa</v>
          </cell>
          <cell r="S468" t="str">
            <v>4 CON</v>
          </cell>
          <cell r="T468" t="str">
            <v>ET4</v>
          </cell>
        </row>
        <row r="469">
          <cell r="B469" t="str">
            <v>1463-C-2201-0700-10-0-2201006-02</v>
          </cell>
          <cell r="C469" t="str">
            <v>1463-C-2201-0700-10-0-2201006-02ET4</v>
          </cell>
          <cell r="D469" t="str">
            <v>1463</v>
          </cell>
          <cell r="E469" t="str">
            <v>A</v>
          </cell>
          <cell r="F469" t="str">
            <v>ADHESIÓN AL CONVENIO 1834-2019 SED-ICBF-COMPENSAR</v>
          </cell>
          <cell r="G469" t="str">
            <v>C-2201-0700-10-0-2201006-02</v>
          </cell>
          <cell r="H469" t="str">
            <v>10</v>
          </cell>
          <cell r="I469" t="str">
            <v>CSF</v>
          </cell>
          <cell r="J469" t="str">
            <v>Ok Distribución Pto</v>
          </cell>
          <cell r="K469">
            <v>1563816715</v>
          </cell>
          <cell r="L469" t="str">
            <v>Inversión</v>
          </cell>
          <cell r="M469" t="str">
            <v>Primera Infancia</v>
          </cell>
          <cell r="N469" t="str">
            <v>Fortalecimiento de la calidad del servicio educativo de primera infancia Nacional</v>
          </cell>
          <cell r="O469" t="str">
            <v>Primera Infancia</v>
          </cell>
          <cell r="P469" t="str">
            <v>VEPBM</v>
          </cell>
          <cell r="Q469" t="str">
            <v>SUBDIRECCIÓN DE COBERTURA DE PRIMERA INFANCIA</v>
          </cell>
          <cell r="R469" t="str">
            <v>Contratación Directa</v>
          </cell>
          <cell r="S469" t="str">
            <v>4 CON</v>
          </cell>
          <cell r="T469" t="str">
            <v>ET4</v>
          </cell>
        </row>
        <row r="470">
          <cell r="B470" t="str">
            <v>1465-C-2202-0700-45-0-2202043-02</v>
          </cell>
          <cell r="C470" t="str">
            <v>1465-C-2202-0700-45-0-2202043-02ET1</v>
          </cell>
          <cell r="D470" t="str">
            <v>1465</v>
          </cell>
          <cell r="E470" t="str">
            <v>A</v>
          </cell>
          <cell r="F470" t="str">
            <v>PRESTAR SERVICIOS PROFESIONALES PARA APOYAR EL PROCESO DE PRODUCCIÓN Y ANÁLISIS DE INDICADORES DE LA EDUCACIÓN SUPERIOR, PARTICULARMENTE LOS RELACIONADOS CON LOS EJES DE ACCESO, PERMANENCIA Y GRADUACIÓN</v>
          </cell>
          <cell r="G470" t="str">
            <v>C-2202-0700-45-0-2202043-02</v>
          </cell>
          <cell r="H470" t="str">
            <v>11</v>
          </cell>
          <cell r="I470" t="str">
            <v>CSF</v>
          </cell>
          <cell r="J470" t="str">
            <v>Ok Distribución Pto</v>
          </cell>
          <cell r="K470">
            <v>27477310</v>
          </cell>
          <cell r="L470" t="str">
            <v>Inversión</v>
          </cell>
          <cell r="M470" t="str">
            <v>Fomento</v>
          </cell>
          <cell r="N470" t="str">
            <v>Ampliación de mecanismos de fomento de la Educación Superior Nacional</v>
          </cell>
          <cell r="O470" t="str">
            <v>Fomento ES</v>
          </cell>
          <cell r="P470" t="str">
            <v>VES</v>
          </cell>
          <cell r="Q470" t="str">
            <v>SUBDIRECCIÓN DE DESARROLLO SECTORIAL DE LA EDUCACIÓN SUPERIOR</v>
          </cell>
          <cell r="R470" t="str">
            <v>Contratación Directa</v>
          </cell>
          <cell r="S470" t="str">
            <v>1 PLC</v>
          </cell>
          <cell r="T470" t="str">
            <v>ET1</v>
          </cell>
        </row>
        <row r="471">
          <cell r="B471" t="str">
            <v>1468-C-2201-0700-13-0-2201007-02</v>
          </cell>
          <cell r="C471" t="str">
            <v>1468-C-2201-0700-13-0-2201007-02ET1</v>
          </cell>
          <cell r="D471" t="str">
            <v>1468</v>
          </cell>
          <cell r="E471" t="str">
            <v>R</v>
          </cell>
          <cell r="F471" t="str">
            <v>UNIVERSIDAD DE A</v>
          </cell>
          <cell r="G471" t="str">
            <v>C-2201-0700-13-0-2201007-02</v>
          </cell>
          <cell r="H471" t="str">
            <v>10</v>
          </cell>
          <cell r="I471" t="str">
            <v>CSF</v>
          </cell>
          <cell r="J471" t="str">
            <v>Ok Distribución Pto</v>
          </cell>
          <cell r="K471">
            <v>1300000000</v>
          </cell>
          <cell r="L471" t="str">
            <v>Inversión</v>
          </cell>
          <cell r="M471" t="str">
            <v>Calidad EPBM</v>
          </cell>
          <cell r="N471" t="str">
            <v>Mejoramiento de la calidad educativa preescolar, básica y media. Nacional</v>
          </cell>
          <cell r="O471" t="str">
            <v>Calidad</v>
          </cell>
          <cell r="P471" t="str">
            <v>VEPBM</v>
          </cell>
          <cell r="Q471" t="str">
            <v>DIRECCIÓN DE CALIDAD PARA LA EDUCACIÓN PREESCOLAR, BÁSICA Y MEDIA</v>
          </cell>
          <cell r="R471" t="str">
            <v>Regímen Especial</v>
          </cell>
          <cell r="S471" t="str">
            <v>1 PLC</v>
          </cell>
          <cell r="T471" t="str">
            <v>ET1</v>
          </cell>
        </row>
        <row r="472">
          <cell r="B472" t="str">
            <v>1469-A-02-02-02-006</v>
          </cell>
          <cell r="C472" t="str">
            <v>1469-A-02-02-02-006ET1</v>
          </cell>
          <cell r="D472" t="str">
            <v>1469</v>
          </cell>
          <cell r="E472" t="str">
            <v>A</v>
          </cell>
          <cell r="F472" t="str">
            <v>PRESTAR EL SERVICIO DE MENSAJERÍA EXPRESA CON ACUSE DE RECIBO, PARA LA DISTRIBUCIÓN Y ENTREGA DE LAS COMUNICACIONES OFICIALES DEL MINISTERIO DE EDUCACIÓN NACIONAL A DESTINOS LOCAL NACIONAL E INTERNACIONAL</v>
          </cell>
          <cell r="G472" t="str">
            <v>A-02-02-02-006</v>
          </cell>
          <cell r="H472" t="str">
            <v>16</v>
          </cell>
          <cell r="I472" t="str">
            <v>SSF</v>
          </cell>
          <cell r="J472" t="str">
            <v>Ok Distribución Pto</v>
          </cell>
          <cell r="K472">
            <v>16094040</v>
          </cell>
          <cell r="L472" t="str">
            <v>Funcionamiento</v>
          </cell>
          <cell r="M472" t="str">
            <v>Administrativa</v>
          </cell>
          <cell r="N472" t="str">
            <v>Gestión</v>
          </cell>
          <cell r="O472" t="str">
            <v>Gestión</v>
          </cell>
          <cell r="P472" t="str">
            <v>SGENERAL</v>
          </cell>
          <cell r="Q472" t="str">
            <v>SUBDIRECCIÓN DE GESTIÓN ADMINISTRATIVA Y OPERACIONES</v>
          </cell>
          <cell r="R472" t="str">
            <v>Contratación Directa</v>
          </cell>
          <cell r="S472" t="str">
            <v>1 PLC</v>
          </cell>
          <cell r="T472" t="str">
            <v>ET1</v>
          </cell>
        </row>
        <row r="473">
          <cell r="B473" t="str">
            <v>1470-A-02-02-02-006</v>
          </cell>
          <cell r="C473" t="str">
            <v>1470-A-02-02-02-006ET1</v>
          </cell>
          <cell r="D473" t="str">
            <v>1470</v>
          </cell>
          <cell r="E473" t="str">
            <v>P</v>
          </cell>
          <cell r="F473" t="str">
            <v>PRESTAR LOS SERVICIOS DE CORREO PARA ADMISIÓN, CURSO Y ENTREGA DE LAS COMUNICACIONES DEL MINISTERIO DE EDUCACIÓN NACIONAL A NIVEL LOCAL, NACIONAL E INTERNACIONAL Y DEMÁS SERVICIOS POSTALES QUE REQUIERA EL MINISTERIO DE EDUCACIÓN NACIONAL</v>
          </cell>
          <cell r="G473" t="str">
            <v>A-02-02-02-006</v>
          </cell>
          <cell r="H473" t="str">
            <v>16</v>
          </cell>
          <cell r="I473" t="str">
            <v>SSF</v>
          </cell>
          <cell r="J473" t="str">
            <v>Ok Distribución Pto</v>
          </cell>
          <cell r="K473">
            <v>26000000</v>
          </cell>
          <cell r="L473" t="str">
            <v>Funcionamiento</v>
          </cell>
          <cell r="M473" t="str">
            <v>Administrativa</v>
          </cell>
          <cell r="N473" t="str">
            <v>Gestión</v>
          </cell>
          <cell r="O473" t="str">
            <v>Gestión</v>
          </cell>
          <cell r="P473" t="str">
            <v>SGENERAL</v>
          </cell>
          <cell r="Q473" t="str">
            <v>SUBDIRECCIÓN DE GESTIÓN ADMINISTRATIVA Y OPERACIONES</v>
          </cell>
          <cell r="R473" t="str">
            <v>Contratación Directa</v>
          </cell>
          <cell r="S473" t="str">
            <v>1 PLC</v>
          </cell>
          <cell r="T473" t="str">
            <v>ET1</v>
          </cell>
        </row>
        <row r="474">
          <cell r="B474" t="str">
            <v>1472-C-2201-0700-12-0-2201006-02</v>
          </cell>
          <cell r="C474" t="str">
            <v>1472-C-2201-0700-12-0-2201006-02ET1</v>
          </cell>
          <cell r="D474" t="str">
            <v>1472</v>
          </cell>
          <cell r="E474" t="str">
            <v>A</v>
          </cell>
          <cell r="F474" t="str">
            <v>PRESTAR SERVICIOS PROFESIONALES PARA EL APOYO A LA SUBDIRECCIÓN DE GESTIÓN ADMINISTRATIVA EN LO RELACIONADO CON EL APOYO ADMINISTRATIVO Y MANEJO DE LA INFORMACIÓN EN EL MARCO DE LOS CONTRATOS DE MOVILIZACIÓN Y OPERACIÓN LOGÍSTICA DE EVENTOS DEL MINISTERIO DE EDUCACIÓN NACIONAL.</v>
          </cell>
          <cell r="G474" t="str">
            <v>C-2201-0700-12-0-2201006-02</v>
          </cell>
          <cell r="H474" t="str">
            <v>10</v>
          </cell>
          <cell r="I474" t="str">
            <v>CSF</v>
          </cell>
          <cell r="J474" t="str">
            <v>Ok Distribución Pto</v>
          </cell>
          <cell r="K474">
            <v>20790000</v>
          </cell>
          <cell r="L474" t="str">
            <v>Inversión</v>
          </cell>
          <cell r="M474" t="str">
            <v>Fortalecimiento</v>
          </cell>
          <cell r="N474" t="str">
            <v>Fortalecimiento a la gestión territorial de la educación Inicial, Preescolar, Básica y Media.   Nacional</v>
          </cell>
          <cell r="O474" t="str">
            <v>Fortalecimiento</v>
          </cell>
          <cell r="P474" t="str">
            <v>VEPBM</v>
          </cell>
          <cell r="Q474" t="str">
            <v>SUBDIRECCIÓN DE GESTIÓN ADMINISTRATIVA Y OPERACIONES</v>
          </cell>
          <cell r="R474" t="str">
            <v>Contratación Directa</v>
          </cell>
          <cell r="S474" t="str">
            <v>1 PLC</v>
          </cell>
          <cell r="T474" t="str">
            <v>ET1</v>
          </cell>
        </row>
        <row r="475">
          <cell r="B475" t="str">
            <v>1475-C-2202-0700-32-0-2202010-02</v>
          </cell>
          <cell r="C475" t="str">
            <v>1475-C-2202-0700-32-0-2202010-02ET1</v>
          </cell>
          <cell r="D475" t="str">
            <v>1475</v>
          </cell>
          <cell r="E475" t="str">
            <v>A</v>
          </cell>
          <cell r="F475" t="str">
            <v>PRESTAR SERVICIOS PROFESIONALES PARA APOYAR A LA SUBDIRECCIÓN DE GESTIÓN ADMINISTRATIVA EN LAS ACTIVIDADES ADMINISTRATIVAS Y FINANCIERAS EN EL MARCO DE LOS CONTRATOS DE MOVILIZACIÓN Y OPERACIÓN LOGÍSTICA DE EVENTOS DEL MINISTERIO DE EDUCACIÓN NACIONAL</v>
          </cell>
          <cell r="G475" t="str">
            <v>C-2202-0700-32-0-2202010-02</v>
          </cell>
          <cell r="H475" t="str">
            <v>10</v>
          </cell>
          <cell r="I475" t="str">
            <v>CSF</v>
          </cell>
          <cell r="J475" t="str">
            <v>Ok Distribución Pto</v>
          </cell>
          <cell r="K475">
            <v>16531500</v>
          </cell>
          <cell r="L475" t="str">
            <v>Inversión</v>
          </cell>
          <cell r="M475" t="str">
            <v>Calidad ES</v>
          </cell>
          <cell r="N475" t="str">
            <v>Incremento de la calidad en la prestación del servicio público de educación superior en Colombia. Nacional</v>
          </cell>
          <cell r="O475" t="str">
            <v>Calidad ES</v>
          </cell>
          <cell r="P475" t="str">
            <v>VES</v>
          </cell>
          <cell r="Q475" t="str">
            <v>SUBDIRECCIÓN DE GESTIÓN ADMINISTRATIVA Y OPERACIONES</v>
          </cell>
          <cell r="R475" t="str">
            <v>Contratación Directa</v>
          </cell>
          <cell r="S475" t="str">
            <v>2 PES</v>
          </cell>
          <cell r="T475" t="str">
            <v>ET1</v>
          </cell>
        </row>
        <row r="476">
          <cell r="B476" t="str">
            <v>1476-C-2201-0700-8-0-2201036-02</v>
          </cell>
          <cell r="C476" t="str">
            <v>1476-C-2201-0700-8-0-2201036-02ET4</v>
          </cell>
          <cell r="D476" t="str">
            <v>1476</v>
          </cell>
          <cell r="E476" t="str">
            <v>A</v>
          </cell>
          <cell r="F476" t="str">
            <v>CONTRATO DE FOMENTO Y PROMOCIÓN DE ACTIVIDADES DE CIENCIA Y TECNOLOGÍA PARA EL DESARROLLO DE COMPETENCIAS EN PENSAMIENTO COMPUTACIONAL, CRÍTICO Y CREATIVO A TRAVÉS DE ESTRATEGIAS DE  EDUCACIÓN ACTIVA QUE INVOLUCREN LA CIENCIA TECNOLOGÍA E INNOVACIÓN EN DOCENTES Y ESTUDIANTES,</v>
          </cell>
          <cell r="G476" t="str">
            <v>C-2201-0700-8-0-2201036-02</v>
          </cell>
          <cell r="H476" t="str">
            <v>10</v>
          </cell>
          <cell r="I476" t="str">
            <v>CSF</v>
          </cell>
          <cell r="J476" t="str">
            <v>Ok Distribución Pto</v>
          </cell>
          <cell r="K476">
            <v>48496279</v>
          </cell>
          <cell r="L476" t="str">
            <v>Inversión</v>
          </cell>
          <cell r="M476" t="str">
            <v>Innovación</v>
          </cell>
          <cell r="N476" t="str">
            <v>Implementación del Plan Nacional de innovación TIC para la educación urbana y rural Nacional</v>
          </cell>
          <cell r="O476" t="str">
            <v>Innovación EPBM</v>
          </cell>
          <cell r="P476" t="str">
            <v>VEPBM</v>
          </cell>
          <cell r="Q476" t="str">
            <v>DIRECCIÓN DE CALIDAD PARA LA EDUCACIÓN PREESCOLAR, BÁSICA Y MEDIA</v>
          </cell>
          <cell r="R476" t="str">
            <v>Contratación Directa</v>
          </cell>
          <cell r="S476" t="str">
            <v>4 CON</v>
          </cell>
          <cell r="T476" t="str">
            <v>ET4</v>
          </cell>
        </row>
        <row r="477">
          <cell r="B477" t="str">
            <v>1476-C-2201-0700-13-0-2201006-02</v>
          </cell>
          <cell r="C477" t="str">
            <v>1476-C-2201-0700-13-0-2201006-02ET4</v>
          </cell>
          <cell r="D477" t="str">
            <v>1476</v>
          </cell>
          <cell r="E477" t="str">
            <v>A</v>
          </cell>
          <cell r="F477" t="str">
            <v>CONTRATO DE FOMENTO Y PROMOCIÓN DE ACTIVIDADES DE CIENCIA Y TECNOLOGÍA PARA EL DESARROLLO DE COMPETENCIAS EN PENSAMIENTO COMPUTACIONAL, CRÍTICO Y CREATIVO A TRAVÉS DE ESTRATEGIAS DE  EDUCACIÓN ACTIVA QUE INVOLUCREN LA CIENCIA TECNOLOGÍA E INNOVACIÓN EN DOCENTES Y ESTUDIANTES,</v>
          </cell>
          <cell r="G477" t="str">
            <v>C-2201-0700-13-0-2201006-02</v>
          </cell>
          <cell r="H477" t="str">
            <v>10</v>
          </cell>
          <cell r="I477" t="str">
            <v>CSF</v>
          </cell>
          <cell r="J477" t="str">
            <v>Ok Distribución Pto</v>
          </cell>
          <cell r="K477">
            <v>3500000000</v>
          </cell>
          <cell r="L477" t="str">
            <v>Inversión</v>
          </cell>
          <cell r="M477" t="str">
            <v>Calidad EPBM</v>
          </cell>
          <cell r="N477" t="str">
            <v>Mejoramiento de la calidad educativa preescolar, básica y media. Nacional</v>
          </cell>
          <cell r="O477" t="str">
            <v>Calidad</v>
          </cell>
          <cell r="P477" t="str">
            <v>VEPBM</v>
          </cell>
          <cell r="Q477" t="str">
            <v>DIRECCIÓN DE CALIDAD PARA LA EDUCACIÓN PREESCOLAR, BÁSICA Y MEDIA</v>
          </cell>
          <cell r="R477" t="str">
            <v>Contratación Directa</v>
          </cell>
          <cell r="S477" t="str">
            <v>4 CON</v>
          </cell>
          <cell r="T477" t="str">
            <v>ET4</v>
          </cell>
        </row>
        <row r="478">
          <cell r="B478" t="str">
            <v>1477-A-02-02-02-008</v>
          </cell>
          <cell r="C478" t="str">
            <v>1477-A-02-02-02-008ET1</v>
          </cell>
          <cell r="D478" t="str">
            <v>1477</v>
          </cell>
          <cell r="E478" t="str">
            <v>P</v>
          </cell>
          <cell r="F478" t="str">
            <v>ADICION CONTRATO 1254 2019</v>
          </cell>
          <cell r="G478" t="str">
            <v>A-02-02-02-008</v>
          </cell>
          <cell r="H478" t="str">
            <v>16</v>
          </cell>
          <cell r="I478" t="str">
            <v>SSF</v>
          </cell>
          <cell r="J478" t="str">
            <v>Ok Distribución Pto</v>
          </cell>
          <cell r="K478">
            <v>34300000</v>
          </cell>
          <cell r="L478" t="str">
            <v>Funcionamiento</v>
          </cell>
          <cell r="M478" t="str">
            <v>Talento Humano</v>
          </cell>
          <cell r="N478" t="str">
            <v>Gestión</v>
          </cell>
          <cell r="O478" t="str">
            <v>Gestión</v>
          </cell>
          <cell r="P478" t="str">
            <v>SGENERAL</v>
          </cell>
          <cell r="Q478" t="str">
            <v>SUBDIRECCIÓN DE GESTIÓN ADMINISTRATIVA Y OPERACIONES</v>
          </cell>
          <cell r="R478" t="str">
            <v>Modificatorios</v>
          </cell>
          <cell r="S478" t="str">
            <v>1 PLC</v>
          </cell>
          <cell r="T478" t="str">
            <v>ET1</v>
          </cell>
        </row>
        <row r="479">
          <cell r="B479" t="str">
            <v>1478-C-2202-0700-32-0-2202045-02</v>
          </cell>
          <cell r="C479" t="str">
            <v>1478-C-2202-0700-32-0-2202045-02ET2</v>
          </cell>
          <cell r="D479" t="str">
            <v>1478</v>
          </cell>
          <cell r="E479" t="str">
            <v>A</v>
          </cell>
          <cell r="F479" t="str">
            <v>PRESTACIÓN DE SERVICIOS JURÍDICOS PROFESIONALES PARA LA PROYECCIÓN, Y ELABORACIÓN DE RESPUESTAS A REQUERIMIENTOS DE ENTES DE CONTROL INTERNO Y EXTERNOS, PETICIONES Y EN LOS CASOS EN QUE SEA NECESARIO ACOMPAÑAR A LA COORDINACIÓN   EN VISITAS Y AUDITORIAS ADMINISTRATIVAS.</v>
          </cell>
          <cell r="G479" t="str">
            <v>C-2202-0700-32-0-2202045-02</v>
          </cell>
          <cell r="H479" t="str">
            <v>10</v>
          </cell>
          <cell r="I479" t="str">
            <v>CSF</v>
          </cell>
          <cell r="J479" t="str">
            <v>Ok Distribución Pto</v>
          </cell>
          <cell r="K479">
            <v>27000000</v>
          </cell>
          <cell r="L479" t="str">
            <v>Inversión</v>
          </cell>
          <cell r="M479" t="str">
            <v>Calidad ES</v>
          </cell>
          <cell r="N479" t="str">
            <v>Incremento de la calidad en la prestación del servicio público de educación superior en Colombia. Nacional</v>
          </cell>
          <cell r="O479" t="str">
            <v>Calidad ES</v>
          </cell>
          <cell r="P479" t="str">
            <v>VES</v>
          </cell>
          <cell r="Q479" t="str">
            <v>SUBDIRECCIÓN DE INSPECCIÓN Y VIGILANCIA</v>
          </cell>
          <cell r="R479" t="str">
            <v>Contratación Directa</v>
          </cell>
          <cell r="S479" t="str">
            <v>2 PES</v>
          </cell>
          <cell r="T479" t="str">
            <v>ET2</v>
          </cell>
        </row>
        <row r="480">
          <cell r="B480" t="str">
            <v>1479-C-2201-0700-11-0-2201032-02</v>
          </cell>
          <cell r="C480" t="str">
            <v>1479-C-2201-0700-11-0-2201032-02ET1</v>
          </cell>
          <cell r="D480" t="str">
            <v>1479</v>
          </cell>
          <cell r="E480" t="str">
            <v>A</v>
          </cell>
          <cell r="F480" t="str">
            <v xml:space="preserve">AUNAR ESFUERZOS ENTRE EL MINISTERIO DE EDUCACIÓN NACIONAL Y LA ASOCIACIÓN COLOMBIANA DE UNIVERSIDADES  - ASCUN, PARA LA IMPLEMENTACIÓN DEL MODELO EDUCATIVO FLEXIBLE PACES ALFABETIZACIÓN CLEI 1, , EN LAS ENTIDADES TERRITORIALES CERTIFICADAS PRIORIZADAS POR EL MEN, PARA LA ATENCIÓN DE POBLACIÓN JOVEN, ADULTOS Y MAYOR VULNERABLE Y VÍCTIMA DEL CONFLICTO ARMADO._x000D_
_x000D_
</v>
          </cell>
          <cell r="G480" t="str">
            <v>C-2201-0700-11-0-2201032-02</v>
          </cell>
          <cell r="H480" t="str">
            <v>10</v>
          </cell>
          <cell r="I480" t="str">
            <v>CSF</v>
          </cell>
          <cell r="J480" t="str">
            <v>Ok Distribución Pto</v>
          </cell>
          <cell r="K480">
            <v>500000000</v>
          </cell>
          <cell r="L480" t="str">
            <v>Inversión</v>
          </cell>
          <cell r="M480" t="str">
            <v>Cobertura</v>
          </cell>
          <cell r="N480" t="str">
            <v>Fortalecimiento de la permanencia en la educación preescolar, básica y media para los niños, niñas adolescentes, jóvenes y adultos  víctimas del conflicto, en situaciones de riesgo y/o emergencia. Nacional</v>
          </cell>
          <cell r="O480" t="str">
            <v>Víctimas</v>
          </cell>
          <cell r="P480" t="str">
            <v>VEPBM</v>
          </cell>
          <cell r="Q480" t="str">
            <v>SUBDIRECCIÓN DE PERMANENCIA</v>
          </cell>
          <cell r="R480" t="str">
            <v>Regímen Especial</v>
          </cell>
          <cell r="S480" t="str">
            <v>1 PLC</v>
          </cell>
          <cell r="T480" t="str">
            <v>ET1</v>
          </cell>
        </row>
        <row r="481">
          <cell r="B481" t="str">
            <v>1480-C-2299-0700-8-0-2299062-02</v>
          </cell>
          <cell r="C481" t="str">
            <v>1480-C-2299-0700-8-0-2299062-02ET1</v>
          </cell>
          <cell r="D481" t="str">
            <v>1480</v>
          </cell>
          <cell r="E481" t="str">
            <v>G</v>
          </cell>
          <cell r="F481" t="str">
            <v>PRESTAR SERVICIOS PROFESIONALES A LA OFICINA DE TECNOLOGÍA Y SISTEMAS DE INFORMACIÓN PARA REALIZAR ACTIVIDADES DE GESTIÓN Y ADMINISTRACIÓN TÉCNICA DE LA CAPA DE DATOS Y DE LOS SISTEMAS DE INFORMACIÓN MINISTERIO DE EDUCACIÓN NACIONAL</v>
          </cell>
          <cell r="G481" t="str">
            <v>C-2299-0700-8-0-2299062-02</v>
          </cell>
          <cell r="H481" t="str">
            <v>10</v>
          </cell>
          <cell r="I481" t="str">
            <v>CSF</v>
          </cell>
          <cell r="J481" t="str">
            <v>Ok Distribución Pto</v>
          </cell>
          <cell r="K481">
            <v>43054000</v>
          </cell>
          <cell r="L481" t="str">
            <v>Inversión</v>
          </cell>
          <cell r="M481" t="str">
            <v>Tecnología</v>
          </cell>
          <cell r="N481" t="str">
            <v>Fortalecimiento del acceso a información estratégica e institucional del sector educativo  Nacional</v>
          </cell>
          <cell r="O481" t="str">
            <v>Transversales</v>
          </cell>
          <cell r="P481" t="str">
            <v>SGENERAL</v>
          </cell>
          <cell r="Q481" t="str">
            <v>OFICINA DE TECNOLOGÍA Y SISTEMAS DE INFORMACIÓN</v>
          </cell>
          <cell r="R481" t="str">
            <v>Contratación Directa</v>
          </cell>
          <cell r="S481" t="str">
            <v>1 PLC</v>
          </cell>
          <cell r="T481" t="str">
            <v>ET1</v>
          </cell>
        </row>
        <row r="482">
          <cell r="B482" t="str">
            <v>1481-C-2299-0700-8-0-2299062-02</v>
          </cell>
          <cell r="C482" t="str">
            <v>1481-C-2299-0700-8-0-2299062-02ET1</v>
          </cell>
          <cell r="D482" t="str">
            <v>1481</v>
          </cell>
          <cell r="E482" t="str">
            <v>G</v>
          </cell>
          <cell r="F482" t="str">
            <v>ADICIÓN AL CONTRATO CO1.PCCNTR.979148 DE 2019 -SOPORTE, MANTENIMIENTO, ACTUALIZACIÓN Y ADQUISICIÓN DE LAS LICENCIAS REQUERIDAS POR EL MINISTERIO DE EDUCACIÓN NACIONAL, CA CORRESPONDIENTE AL LOTE 1</v>
          </cell>
          <cell r="G482" t="str">
            <v>C-2299-0700-8-0-2299062-02</v>
          </cell>
          <cell r="H482" t="str">
            <v>10</v>
          </cell>
          <cell r="I482" t="str">
            <v>CSF</v>
          </cell>
          <cell r="J482" t="str">
            <v>Ok Distribución Pto</v>
          </cell>
          <cell r="K482">
            <v>318515400</v>
          </cell>
          <cell r="L482" t="str">
            <v>Inversión</v>
          </cell>
          <cell r="M482" t="str">
            <v>Tecnología</v>
          </cell>
          <cell r="N482" t="str">
            <v>Fortalecimiento del acceso a información estratégica e institucional del sector educativo  Nacional</v>
          </cell>
          <cell r="O482" t="str">
            <v>Transversales</v>
          </cell>
          <cell r="P482" t="str">
            <v>SGENERAL</v>
          </cell>
          <cell r="Q482" t="str">
            <v>OFICINA DE TECNOLOGÍA Y SISTEMAS DE INFORMACIÓN</v>
          </cell>
          <cell r="R482" t="str">
            <v>Modificatorios</v>
          </cell>
          <cell r="S482" t="str">
            <v>1 PLC</v>
          </cell>
          <cell r="T482" t="str">
            <v>ET1</v>
          </cell>
        </row>
        <row r="483">
          <cell r="B483" t="str">
            <v>1482-C-2299-0700-8-0-2299062-02</v>
          </cell>
          <cell r="C483" t="str">
            <v>1482-C-2299-0700-8-0-2299062-02ET1</v>
          </cell>
          <cell r="D483" t="str">
            <v>1482</v>
          </cell>
          <cell r="E483" t="str">
            <v>G</v>
          </cell>
          <cell r="F483" t="str">
            <v>ADQUISICIÓN DE LICENCIAMIENTO CRM PARA LA GESTIÓN DEL RELACIONAMIENTO CON LOS GRUPOS DE VALOR DEL SECTOR EDUCACIÓN FASE I: SECRETARÍAS DE EDUCACIÓN E INSTITUCIONES DE EDUCACIÓN SUPERIOR.</v>
          </cell>
          <cell r="G483" t="str">
            <v>C-2299-0700-8-0-2299062-02</v>
          </cell>
          <cell r="H483" t="str">
            <v>10</v>
          </cell>
          <cell r="I483" t="str">
            <v>CSF</v>
          </cell>
          <cell r="J483" t="str">
            <v>Ok Distribución Pto</v>
          </cell>
          <cell r="K483">
            <v>422756756</v>
          </cell>
          <cell r="L483" t="str">
            <v>Inversión</v>
          </cell>
          <cell r="M483" t="str">
            <v>Tecnología</v>
          </cell>
          <cell r="N483" t="str">
            <v>Fortalecimiento del acceso a información estratégica e institucional del sector educativo  Nacional</v>
          </cell>
          <cell r="O483" t="str">
            <v>Transversales</v>
          </cell>
          <cell r="P483" t="str">
            <v>SGENERAL</v>
          </cell>
          <cell r="Q483" t="str">
            <v>OFICINA DE TECNOLOGÍA Y SISTEMAS DE INFORMACIÓN</v>
          </cell>
          <cell r="R483" t="str">
            <v>Acuerdo Marco</v>
          </cell>
          <cell r="S483" t="str">
            <v>1 PLC</v>
          </cell>
          <cell r="T483" t="str">
            <v>ET1</v>
          </cell>
        </row>
        <row r="484">
          <cell r="B484" t="str">
            <v>1483-C-2299-0700-8-0-2299062-02</v>
          </cell>
          <cell r="C484" t="str">
            <v>1483-C-2299-0700-8-0-2299062-02ET1</v>
          </cell>
          <cell r="D484" t="str">
            <v>1483</v>
          </cell>
          <cell r="E484" t="str">
            <v>G</v>
          </cell>
          <cell r="F484" t="str">
            <v>ADICIÓN DE LA ORDEN 33990 DE 2018 - CONTRATAR LOS SERVICIOS DE COLLOCATION Y SEGURIDAD INCORPORADOS EN EL ACUERDO MARCO DE NUBE PRIVADA PARA EL MEN Y SECRETARIAS DE EDUCACIÓN</v>
          </cell>
          <cell r="G484" t="str">
            <v>C-2299-0700-8-0-2299062-02</v>
          </cell>
          <cell r="H484" t="str">
            <v>10</v>
          </cell>
          <cell r="I484" t="str">
            <v>CSF</v>
          </cell>
          <cell r="J484" t="str">
            <v>Ok Distribución Pto</v>
          </cell>
          <cell r="K484">
            <v>302248573</v>
          </cell>
          <cell r="L484" t="str">
            <v>Inversión</v>
          </cell>
          <cell r="M484" t="str">
            <v>Tecnología</v>
          </cell>
          <cell r="N484" t="str">
            <v>Fortalecimiento del acceso a información estratégica e institucional del sector educativo  Nacional</v>
          </cell>
          <cell r="O484" t="str">
            <v>Transversales</v>
          </cell>
          <cell r="P484" t="str">
            <v>SGENERAL</v>
          </cell>
          <cell r="Q484" t="str">
            <v>OFICINA DE TECNOLOGÍA Y SISTEMAS DE INFORMACIÓN</v>
          </cell>
          <cell r="R484" t="str">
            <v>Modificatorios</v>
          </cell>
          <cell r="S484" t="str">
            <v>1 PLC</v>
          </cell>
          <cell r="T484" t="str">
            <v>ET1</v>
          </cell>
        </row>
        <row r="485">
          <cell r="B485" t="str">
            <v>1485-C-2299-0700-8-0-2299062-02</v>
          </cell>
          <cell r="C485" t="str">
            <v>1485-C-2299-0700-8-0-2299062-02ET1</v>
          </cell>
          <cell r="D485" t="str">
            <v>1485</v>
          </cell>
          <cell r="E485" t="str">
            <v>G</v>
          </cell>
          <cell r="F485" t="str">
            <v>ADQUISICIÓN DE MEMORIA RAM Y DISCOS DUROS TIPO SSD PARA LA AMPLIACIÓN Y OPTIMIZACION DE LOS SERVIDORES HPE PROLIANT DL380 GEN 10 DEL MINISTERIO DE EDUCACIÓN NACIONAL</v>
          </cell>
          <cell r="G485" t="str">
            <v>C-2299-0700-8-0-2299062-02</v>
          </cell>
          <cell r="H485" t="str">
            <v>10</v>
          </cell>
          <cell r="I485" t="str">
            <v>CSF</v>
          </cell>
          <cell r="J485" t="str">
            <v>Ok Distribución Pto</v>
          </cell>
          <cell r="K485">
            <v>951643264</v>
          </cell>
          <cell r="L485" t="str">
            <v>Inversión</v>
          </cell>
          <cell r="M485" t="str">
            <v>Tecnología</v>
          </cell>
          <cell r="N485" t="str">
            <v>Fortalecimiento del acceso a información estratégica e institucional del sector educativo  Nacional</v>
          </cell>
          <cell r="O485" t="str">
            <v>Transversales</v>
          </cell>
          <cell r="P485" t="str">
            <v>SGENERAL</v>
          </cell>
          <cell r="Q485" t="str">
            <v>OFICINA DE TECNOLOGÍA Y SISTEMAS DE INFORMACIÓN</v>
          </cell>
          <cell r="R485" t="str">
            <v>Selección Abreviada</v>
          </cell>
          <cell r="S485" t="str">
            <v>1 PLC</v>
          </cell>
          <cell r="T485" t="str">
            <v>ET1</v>
          </cell>
        </row>
        <row r="486">
          <cell r="B486" t="str">
            <v>1486-C-2299-0700-8-0-2299058-02</v>
          </cell>
          <cell r="C486" t="str">
            <v>1486-C-2299-0700-8-0-2299058-02ET2</v>
          </cell>
          <cell r="D486" t="str">
            <v>1486</v>
          </cell>
          <cell r="E486" t="str">
            <v>A</v>
          </cell>
          <cell r="F486" t="str">
            <v>PRESTAR SERVICIOS PROFESIONALES A LA OFICINA DE COOPERACIÓN Y ASUNTOS INTERNACIONALES PARA GESTIÓNAR ALIANZAS CON EL SECTOR PRIVADO QUE PERMITAN CONSOLIDAR LOS PLANES Y PROYECTOS DEL MINISTERIO DE EDUCACIÓN NACIONAL Y EL DESARROLLO DE UNA AGENDA DE EVENTOS ASOCIADOS A ESTA LABOR</v>
          </cell>
          <cell r="G486" t="str">
            <v>C-2299-0700-8-0-2299058-02</v>
          </cell>
          <cell r="H486" t="str">
            <v>10</v>
          </cell>
          <cell r="I486" t="str">
            <v>CSF</v>
          </cell>
          <cell r="J486" t="str">
            <v>Ok Distribución Pto</v>
          </cell>
          <cell r="K486">
            <v>54000000</v>
          </cell>
          <cell r="L486" t="str">
            <v>Inversión</v>
          </cell>
          <cell r="M486" t="str">
            <v>Comunicaciones y Cooperación</v>
          </cell>
          <cell r="N486" t="str">
            <v>Fortalecimiento del acceso a información estratégica e institucional del sector educativo  Nacional</v>
          </cell>
          <cell r="O486" t="str">
            <v>Transversales</v>
          </cell>
          <cell r="P486" t="str">
            <v>SGENERAL</v>
          </cell>
          <cell r="Q486" t="str">
            <v>OFICINA DE COOPERACIÓN Y ASUNTOS INTERNACIONALES</v>
          </cell>
          <cell r="R486" t="str">
            <v>Contratación Directa</v>
          </cell>
          <cell r="S486" t="str">
            <v>2 PES</v>
          </cell>
          <cell r="T486" t="str">
            <v>ET2</v>
          </cell>
        </row>
        <row r="487">
          <cell r="B487" t="str">
            <v>1487-C-2299-0700-8-0-2299052-02</v>
          </cell>
          <cell r="C487" t="str">
            <v>1487-C-2299-0700-8-0-2299052-02ET1</v>
          </cell>
          <cell r="D487" t="str">
            <v>1487</v>
          </cell>
          <cell r="E487" t="str">
            <v>P</v>
          </cell>
          <cell r="F487" t="str">
            <v xml:space="preserve">PRESTAR SERVICIOS PROFESIONALES EN LA UNIDAD DE ATENCIÓN AL CIUDADANO PARA LA ELABORACIÒN Y ACTUALIZACIÓN DE LAS TABLAS DE RETENCIÒN DOCUMENTAL, TENIENDO EN CUENTA LOS LINEAMIENTOS METODOLOGICOS Y TECNICOS Y ASI MISMO PARA QUE SEAN CONVALIDADAS POR EL ARCHIVO GENTERAL DE LA NACIÒN </v>
          </cell>
          <cell r="G487" t="str">
            <v>C-2299-0700-8-0-2299052-02</v>
          </cell>
          <cell r="H487" t="str">
            <v>10</v>
          </cell>
          <cell r="I487" t="str">
            <v>CSF</v>
          </cell>
          <cell r="J487" t="str">
            <v>Ok Distribución Pto</v>
          </cell>
          <cell r="K487">
            <v>38792823</v>
          </cell>
          <cell r="L487" t="str">
            <v>Inversión</v>
          </cell>
          <cell r="M487" t="str">
            <v>Atención Al Ciudadano</v>
          </cell>
          <cell r="N487" t="str">
            <v>Fortalecimiento del acceso a información estratégica e institucional del sector educativo  Nacional</v>
          </cell>
          <cell r="O487" t="str">
            <v>Transversales</v>
          </cell>
          <cell r="P487" t="str">
            <v>SGENERAL</v>
          </cell>
          <cell r="Q487" t="str">
            <v>UNIDAD DE ATENCIÓN AL CIUDADANO</v>
          </cell>
          <cell r="R487" t="str">
            <v>Contratación Directa</v>
          </cell>
          <cell r="S487" t="str">
            <v>1 PLC</v>
          </cell>
          <cell r="T487" t="str">
            <v>ET1</v>
          </cell>
        </row>
        <row r="488">
          <cell r="B488" t="str">
            <v>1488-C-2202-0700-45-0-2202038-02</v>
          </cell>
          <cell r="C488" t="str">
            <v>1488-C-2202-0700-45-0-2202038-02ET1</v>
          </cell>
          <cell r="D488" t="str">
            <v>1488</v>
          </cell>
          <cell r="E488" t="str">
            <v>A</v>
          </cell>
          <cell r="F488" t="str">
            <v>AUNAR ESFUERZOS CON LAS IES PARA PROMOVER EL DISEÑO E IMPLEMENTACIÓN DE PROYECTOS DE REGIONALIZACIÓN Y EDUCACIÓN SUPERIOR RURAL PARA CIERRE DE BRECHAS URBANO - RURALES</v>
          </cell>
          <cell r="G488" t="str">
            <v>C-2202-0700-45-0-2202038-02</v>
          </cell>
          <cell r="H488" t="str">
            <v>11</v>
          </cell>
          <cell r="I488" t="str">
            <v>CSF</v>
          </cell>
          <cell r="J488" t="str">
            <v>Ok Distribución Pto</v>
          </cell>
          <cell r="K488">
            <v>2500000000</v>
          </cell>
          <cell r="L488" t="str">
            <v>Inversión</v>
          </cell>
          <cell r="M488" t="str">
            <v>Fomento</v>
          </cell>
          <cell r="N488" t="str">
            <v>Ampliación de mecanismos de fomento de la Educación Superior Nacional</v>
          </cell>
          <cell r="O488" t="str">
            <v>Fomento ES</v>
          </cell>
          <cell r="P488" t="str">
            <v>VES</v>
          </cell>
          <cell r="Q488" t="str">
            <v>SUBDIRECCIÓN DE APOYO A LA GESTIÓN DE LAS INST. DE EDU. SUPERIOR</v>
          </cell>
          <cell r="R488" t="str">
            <v>Contratación Directa</v>
          </cell>
          <cell r="S488" t="str">
            <v>1 PLC</v>
          </cell>
          <cell r="T488" t="str">
            <v>ET1</v>
          </cell>
        </row>
        <row r="489">
          <cell r="B489" t="str">
            <v>1489-C-2201-0700-9-0-2201045-02</v>
          </cell>
          <cell r="C489" t="str">
            <v>1489-C-2201-0700-9-0-2201045-02ET1</v>
          </cell>
          <cell r="D489" t="str">
            <v>1489</v>
          </cell>
          <cell r="E489" t="str">
            <v>A</v>
          </cell>
          <cell r="F489" t="str">
            <v>PRESTACIÓN DE SERVICIOS PROFESIONALES DE APOYO A LA SUPERVISIÓN DESDE LOS ÁMBITOS ADMINISTRATIVO, TÉCNICO, FINANCIERO, CONTABLE Y JURÍDICO DE LOS CONVENIOS SUSCRITOS POR EL MINISTERIO DE EDUCACIÓN NACIONAL PARA LA PERMANENCIA EDUCATIVA</v>
          </cell>
          <cell r="G489" t="str">
            <v>C-2201-0700-9-0-2201045-02</v>
          </cell>
          <cell r="H489" t="str">
            <v>10</v>
          </cell>
          <cell r="I489" t="str">
            <v>CSF</v>
          </cell>
          <cell r="J489" t="str">
            <v>Ok Distribución Pto</v>
          </cell>
          <cell r="K489">
            <v>170000000</v>
          </cell>
          <cell r="L489" t="str">
            <v>Inversión</v>
          </cell>
          <cell r="M489" t="str">
            <v>Cobertura</v>
          </cell>
          <cell r="N489" t="str">
            <v>Implementación del Programa de Alimentación Escolar en Colombia, Nacional</v>
          </cell>
          <cell r="O489" t="str">
            <v>PAE</v>
          </cell>
          <cell r="P489" t="str">
            <v>VEPBM</v>
          </cell>
          <cell r="Q489" t="str">
            <v>SUBDIRECCIÓN DE PERMANENCIA</v>
          </cell>
          <cell r="R489" t="str">
            <v>Contratación Directa</v>
          </cell>
          <cell r="S489" t="str">
            <v>1 PLC</v>
          </cell>
          <cell r="T489" t="str">
            <v>ET1</v>
          </cell>
        </row>
        <row r="490">
          <cell r="B490" t="str">
            <v>1489-C-2201-0700-11-0-2201032-02</v>
          </cell>
          <cell r="C490" t="str">
            <v>1489-C-2201-0700-11-0-2201032-02ET1</v>
          </cell>
          <cell r="D490" t="str">
            <v>1489</v>
          </cell>
          <cell r="E490" t="str">
            <v>A</v>
          </cell>
          <cell r="F490" t="str">
            <v>PRESTACIÓN DE SERVICIOS PROFESIONALES DE APOYO A LA SUPERVISIÓN DESDE LOS ÁMBITOS ADMINISTRATIVO, TÉCNICO, FINANCIERO, CONTABLE Y JURÍDICO DE LOS CONVENIOS SUSCRITOS POR EL MINISTERIO DE EDUCACIÓN NACIONAL PARA LA PERMANENCIA EDUCATIVA</v>
          </cell>
          <cell r="G490" t="str">
            <v>C-2201-0700-11-0-2201032-02</v>
          </cell>
          <cell r="H490" t="str">
            <v>10</v>
          </cell>
          <cell r="I490" t="str">
            <v>CSF</v>
          </cell>
          <cell r="J490" t="str">
            <v>Ok Distribución Pto</v>
          </cell>
          <cell r="K490">
            <v>282500000</v>
          </cell>
          <cell r="L490" t="str">
            <v>Inversión</v>
          </cell>
          <cell r="M490" t="str">
            <v>Cobertura</v>
          </cell>
          <cell r="N490" t="str">
            <v>Fortalecimiento de la permanencia en la educación preescolar, básica y media para los niños, niñas adolescentes, jóvenes y adultos  víctimas del conflicto, en situaciones de riesgo y/o emergencia. Nacional</v>
          </cell>
          <cell r="O490" t="str">
            <v>Víctimas</v>
          </cell>
          <cell r="P490" t="str">
            <v>VEPBM</v>
          </cell>
          <cell r="Q490" t="str">
            <v>SUBDIRECCIÓN DE PERMANENCIA</v>
          </cell>
          <cell r="R490" t="str">
            <v>Contratación Directa</v>
          </cell>
          <cell r="S490" t="str">
            <v>1 PLC</v>
          </cell>
          <cell r="T490" t="str">
            <v>ET1</v>
          </cell>
        </row>
        <row r="491">
          <cell r="B491" t="str">
            <v>1489-C-2201-0700-11-0-2201053-02</v>
          </cell>
          <cell r="C491" t="str">
            <v>1489-C-2201-0700-11-0-2201053-02ET1</v>
          </cell>
          <cell r="D491" t="str">
            <v>1489</v>
          </cell>
          <cell r="E491" t="str">
            <v>A</v>
          </cell>
          <cell r="F491" t="str">
            <v>PRESTACIÓN DE SERVICIOS PROFESIONALES DE APOYO A LA SUPERVISIÓN DESDE LOS ÁMBITOS ADMINISTRATIVO, TÉCNICO, FINANCIERO, CONTABLE Y JURÍDICO DE LOS CONVENIOS SUSCRITOS POR EL MINISTERIO DE EDUCACIÓN NACIONAL PARA LA PERMANENCIA EDUCATIVA</v>
          </cell>
          <cell r="G491" t="str">
            <v>C-2201-0700-11-0-2201053-02</v>
          </cell>
          <cell r="H491" t="str">
            <v>10</v>
          </cell>
          <cell r="I491" t="str">
            <v>CSF</v>
          </cell>
          <cell r="J491" t="str">
            <v>Ok Distribución Pto</v>
          </cell>
          <cell r="K491">
            <v>251007233</v>
          </cell>
          <cell r="L491" t="str">
            <v>Inversión</v>
          </cell>
          <cell r="M491" t="str">
            <v>Cobertura</v>
          </cell>
          <cell r="N491" t="str">
            <v>Fortalecimiento de la permanencia en la educación preescolar, básica y media para los niños, niñas adolescentes, jóvenes y adultos  víctimas del conflicto, en situaciones de riesgo y/o emergencia. Nacional</v>
          </cell>
          <cell r="O491" t="str">
            <v>Víctimas</v>
          </cell>
          <cell r="P491" t="str">
            <v>VEPBM</v>
          </cell>
          <cell r="Q491" t="str">
            <v>SUBDIRECCIÓN DE PERMANENCIA</v>
          </cell>
          <cell r="R491" t="str">
            <v>Contratación Directa</v>
          </cell>
          <cell r="S491" t="str">
            <v>1 PLC</v>
          </cell>
          <cell r="T491" t="str">
            <v>ET1</v>
          </cell>
        </row>
        <row r="492">
          <cell r="B492" t="str">
            <v>1489-C-2201-0700-11-0-2201054-02</v>
          </cell>
          <cell r="C492" t="str">
            <v>1489-C-2201-0700-11-0-2201054-02ET1</v>
          </cell>
          <cell r="D492" t="str">
            <v>1489</v>
          </cell>
          <cell r="E492" t="str">
            <v>A</v>
          </cell>
          <cell r="F492" t="str">
            <v>PRESTACIÓN DE SERVICIOS PROFESIONALES DE APOYO A LA SUPERVISIÓN DESDE LOS ÁMBITOS ADMINISTRATIVO, TÉCNICO, FINANCIERO, CONTABLE Y JURÍDICO DE LOS CONVENIOS SUSCRITOS POR EL MINISTERIO DE EDUCACIÓN NACIONAL PARA LA PERMANENCIA EDUCATIVA</v>
          </cell>
          <cell r="G492" t="str">
            <v>C-2201-0700-11-0-2201054-02</v>
          </cell>
          <cell r="H492" t="str">
            <v>10</v>
          </cell>
          <cell r="I492" t="str">
            <v>CSF</v>
          </cell>
          <cell r="J492" t="str">
            <v>Ok Distribución Pto</v>
          </cell>
          <cell r="K492">
            <v>226327081</v>
          </cell>
          <cell r="L492" t="str">
            <v>Inversión</v>
          </cell>
          <cell r="M492" t="str">
            <v>Cobertura</v>
          </cell>
          <cell r="N492" t="str">
            <v>Fortalecimiento de la permanencia en la educación preescolar, básica y media para los niños, niñas adolescentes, jóvenes y adultos  víctimas del conflicto, en situaciones de riesgo y/o emergencia. Nacional</v>
          </cell>
          <cell r="O492" t="str">
            <v>Víctimas</v>
          </cell>
          <cell r="P492" t="str">
            <v>VEPBM</v>
          </cell>
          <cell r="Q492" t="str">
            <v>SUBDIRECCIÓN DE PERMANENCIA</v>
          </cell>
          <cell r="R492" t="str">
            <v>Contratación Directa</v>
          </cell>
          <cell r="S492" t="str">
            <v>1 PLC</v>
          </cell>
          <cell r="T492" t="str">
            <v>ET1</v>
          </cell>
        </row>
        <row r="493">
          <cell r="B493" t="str">
            <v>1489-C-2201-0700-15-0-2201030-02</v>
          </cell>
          <cell r="C493" t="str">
            <v>1489-C-2201-0700-15-0-2201030-02ET1</v>
          </cell>
          <cell r="D493" t="str">
            <v>1489</v>
          </cell>
          <cell r="E493" t="str">
            <v>A</v>
          </cell>
          <cell r="F493" t="str">
            <v>PRESTACIÓN DE SERVICIOS PROFESIONALES DE APOYO A LA SUPERVISIÓN DESDE LOS ÁMBITOS ADMINISTRATIVO, TÉCNICO, FINANCIERO, CONTABLE Y JURÍDICO DE LOS CONVENIOS SUSCRITOS POR EL MINISTERIO DE EDUCACIÓN NACIONAL PARA LA PERMANENCIA EDUCATIVA</v>
          </cell>
          <cell r="G493" t="str">
            <v>C-2201-0700-15-0-2201030-02</v>
          </cell>
          <cell r="H493" t="str">
            <v>10</v>
          </cell>
          <cell r="I493" t="str">
            <v>CSF</v>
          </cell>
          <cell r="J493" t="str">
            <v>Ok Distribución Pto</v>
          </cell>
          <cell r="K493">
            <v>129347904</v>
          </cell>
          <cell r="L493" t="str">
            <v>Inversión</v>
          </cell>
          <cell r="M493" t="str">
            <v>Cobertura</v>
          </cell>
          <cell r="N493" t="str">
            <v>Implementación de estrategias de  acceso y permanencia educativa en condiciones de equidad, para la población vulnerable a nivel nacional</v>
          </cell>
          <cell r="O493" t="str">
            <v>Permanencia</v>
          </cell>
          <cell r="P493" t="str">
            <v>VEPBM</v>
          </cell>
          <cell r="Q493" t="str">
            <v>SUBDIRECCIÓN DE PERMANENCIA</v>
          </cell>
          <cell r="R493" t="str">
            <v>Contratación Directa</v>
          </cell>
          <cell r="S493" t="str">
            <v>1 PLC</v>
          </cell>
          <cell r="T493" t="str">
            <v>ET1</v>
          </cell>
        </row>
        <row r="494">
          <cell r="B494" t="str">
            <v>1490-C-2202-0700-45-0-2202038-02</v>
          </cell>
          <cell r="C494" t="str">
            <v>1490-C-2202-0700-45-0-2202038-02ET1</v>
          </cell>
          <cell r="D494" t="str">
            <v>1490</v>
          </cell>
          <cell r="E494" t="str">
            <v>G</v>
          </cell>
          <cell r="F494" t="str">
            <v>ACOMPAÑAMIENTO TÉCNICO PARA LA ELABORACIÓN DE LINEAMIENTOS PARA LA IMPLEMENTACIÓN DE POLÍTICAS, PROGRAMAS Y PROYECTOS EDUCATIVOS DE LA DIRECCIÓN DE FOMENTO DE LA E.S</v>
          </cell>
          <cell r="G494" t="str">
            <v>C-2202-0700-45-0-2202038-02</v>
          </cell>
          <cell r="H494" t="str">
            <v>11</v>
          </cell>
          <cell r="I494" t="str">
            <v>CSF</v>
          </cell>
          <cell r="J494" t="str">
            <v>Ok Distribución Pto</v>
          </cell>
          <cell r="K494">
            <v>50000000</v>
          </cell>
          <cell r="L494" t="str">
            <v>Inversión</v>
          </cell>
          <cell r="M494" t="str">
            <v>Fomento</v>
          </cell>
          <cell r="N494" t="str">
            <v>Ampliación de mecanismos de fomento de la Educación Superior Nacional</v>
          </cell>
          <cell r="O494" t="str">
            <v>Fomento ES</v>
          </cell>
          <cell r="P494" t="str">
            <v>VES</v>
          </cell>
          <cell r="Q494" t="str">
            <v>DIRECCIÓN DE FOMENTO DE LA EDUCACIÓN SUPERIOR</v>
          </cell>
          <cell r="R494" t="str">
            <v>Contratación Directa</v>
          </cell>
          <cell r="S494" t="str">
            <v>1 PLC</v>
          </cell>
          <cell r="T494" t="str">
            <v>ET1</v>
          </cell>
        </row>
        <row r="495">
          <cell r="B495" t="str">
            <v>1491-C-2202-0700-45-0-2202038-02</v>
          </cell>
          <cell r="C495" t="str">
            <v>1491-C-2202-0700-45-0-2202038-02ET1</v>
          </cell>
          <cell r="D495" t="str">
            <v>1491</v>
          </cell>
          <cell r="E495" t="str">
            <v>G</v>
          </cell>
          <cell r="F495" t="str">
            <v>ACOMPAÑAMIENTO TÉCNICO PARA LA ESTRUCTURACIÓN Y FORMULACIÓN DE PROYECTOS DE INVERSIÓN DE INFRAESTRUCTURA FÍSICA DE LAS IES PÚBLICAS PARA SER FINANCIADOS POR EL SISTEMA GENERAL DE REGALÍAS.</v>
          </cell>
          <cell r="G495" t="str">
            <v>C-2202-0700-45-0-2202038-02</v>
          </cell>
          <cell r="H495" t="str">
            <v>11</v>
          </cell>
          <cell r="I495" t="str">
            <v>CSF</v>
          </cell>
          <cell r="J495" t="str">
            <v>Ok Distribución Pto</v>
          </cell>
          <cell r="K495">
            <v>200000000</v>
          </cell>
          <cell r="L495" t="str">
            <v>Inversión</v>
          </cell>
          <cell r="M495" t="str">
            <v>Fomento</v>
          </cell>
          <cell r="N495" t="str">
            <v>Ampliación de mecanismos de fomento de la Educación Superior Nacional</v>
          </cell>
          <cell r="O495" t="str">
            <v>Fomento ES</v>
          </cell>
          <cell r="P495" t="str">
            <v>VES</v>
          </cell>
          <cell r="Q495" t="str">
            <v>SUBDIRECCIÓN DE APOYO A LA GESTIÓN DE LAS INST. DE EDU. SUPERIOR</v>
          </cell>
          <cell r="R495" t="str">
            <v>Contratación Directa</v>
          </cell>
          <cell r="S495" t="str">
            <v>1 PLC</v>
          </cell>
          <cell r="T495" t="str">
            <v>ET1</v>
          </cell>
        </row>
        <row r="496">
          <cell r="B496" t="str">
            <v>1493-C-2201-0700-17-0-2201001-02-4</v>
          </cell>
          <cell r="C496" t="str">
            <v>1493-C-2201-0700-17-0-2201001-02-4ET1</v>
          </cell>
          <cell r="D496" t="str">
            <v>1493</v>
          </cell>
          <cell r="E496" t="str">
            <v>A</v>
          </cell>
          <cell r="F496" t="str">
            <v>APOYAR AL VICEMINISTERIO DE EDUCACIÓN PREESCOLAR, BÁSICA Y MEDIA EN LAS ESTRATEGIAS QUE SE ENCUENTRAN A SU CARGO Y A LA UNIDAD DE CRÉDITO EXTERNO EN LAS ACTIVIDADES TENDIENTES AL CIERRE DEL PRÉSTAMO BID 2709/OC-CO.</v>
          </cell>
          <cell r="G496" t="str">
            <v>C-2201-0700-17-0-2201001-02-4</v>
          </cell>
          <cell r="H496" t="str">
            <v>14</v>
          </cell>
          <cell r="I496" t="str">
            <v>CSF</v>
          </cell>
          <cell r="J496" t="str">
            <v>Ok Distribución Pto</v>
          </cell>
          <cell r="K496">
            <v>49500000</v>
          </cell>
          <cell r="L496" t="str">
            <v>Inversión</v>
          </cell>
          <cell r="M496" t="str">
            <v>Crédito Bid</v>
          </cell>
          <cell r="N496" t="str">
            <v>Fortalecimiento de las secretarías de educación en sus capacidades administrativas, financieras y el desarrollo de competencias ciudadanas. Nacional</v>
          </cell>
          <cell r="O496" t="str">
            <v>Crédito externo</v>
          </cell>
          <cell r="P496" t="str">
            <v>VEPBM</v>
          </cell>
          <cell r="Q496" t="str">
            <v>PROGRAMA DE APOYO EN GESTIÓN AL PLAN DE EDUCACIÓN DE CALIDAD</v>
          </cell>
          <cell r="R496" t="str">
            <v>Banca Multilateral</v>
          </cell>
          <cell r="S496" t="str">
            <v>1 PLC</v>
          </cell>
          <cell r="T496" t="str">
            <v>ET1</v>
          </cell>
        </row>
        <row r="497">
          <cell r="B497" t="str">
            <v>1496-C-2201-0700-13-0-2201009-02</v>
          </cell>
          <cell r="C497" t="str">
            <v>1496-C-2201-0700-13-0-2201009-02ET1</v>
          </cell>
          <cell r="D497" t="str">
            <v>1496</v>
          </cell>
          <cell r="E497" t="str">
            <v>A</v>
          </cell>
          <cell r="F497" t="str">
            <v>PRESTAR SERVICIOS PROFESIONALES A FIN DE ARTICULAR LAS DIFERENTES FUENTES DE INFORMACIÓN PARA LA CONSTRUCCIÓN Y PUESTA EN FUNCIONAMIENTO DEL OBSERVATORIO PEDAGÓGICO Y DE REDES SOCIALES EDUCATIVAS DEL MEN</v>
          </cell>
          <cell r="G497" t="str">
            <v>C-2201-0700-13-0-2201009-02</v>
          </cell>
          <cell r="H497" t="str">
            <v>10</v>
          </cell>
          <cell r="I497" t="str">
            <v>CSF</v>
          </cell>
          <cell r="J497" t="str">
            <v>Ok Distribución Pto</v>
          </cell>
          <cell r="K497">
            <v>90854400</v>
          </cell>
          <cell r="L497" t="str">
            <v>Inversión</v>
          </cell>
          <cell r="M497" t="str">
            <v>Calidad EPBM</v>
          </cell>
          <cell r="N497" t="str">
            <v>Mejoramiento de la calidad educativa preescolar, básica y media. Nacional</v>
          </cell>
          <cell r="O497" t="str">
            <v>Calidad</v>
          </cell>
          <cell r="P497" t="str">
            <v>VEPBM</v>
          </cell>
          <cell r="Q497" t="str">
            <v>DIRECCIÓN DE CALIDAD PARA LA EDUCACIÓN PREESCOLAR, BÁSICA Y MEDIA</v>
          </cell>
          <cell r="R497" t="str">
            <v>Contratación Directa</v>
          </cell>
          <cell r="S497" t="str">
            <v>1 PLC</v>
          </cell>
          <cell r="T497" t="str">
            <v>ET1</v>
          </cell>
        </row>
        <row r="498">
          <cell r="B498" t="str">
            <v>1497-C-2201-0700-15-0-2201048-02</v>
          </cell>
          <cell r="C498" t="str">
            <v>1497-C-2201-0700-15-0-2201048-02ET1</v>
          </cell>
          <cell r="D498" t="str">
            <v>1497</v>
          </cell>
          <cell r="E498" t="str">
            <v>A</v>
          </cell>
          <cell r="F498" t="str">
            <v>REALIZAR LA EVALUACIÓN DE LOS REQUISITOS DE CALIDAD DE LOS PROCESOS ESTADÍSTICOS IMPLEMENTADOS EN LAS OPERACIONES ESTADÍSTICAS PRODUCIDAS POR EL MINISTERIO DE EDUCACIÓN NACIONAL DENOMINADAS:_x000D_
1.	ESTADÍSTICAS DE MATRÍCULA DE EDUCACIÓN PREESCOLAR, BÁSICA Y MEDIA EN COLOMBIA, _x000D_
2.	ESTADÍSTICAS DE LA EDUCACIÓN SUPERIOR EN COLOMBIA Y _x000D_
3.	ESTADÍSTICAS DE PLANTA DOCENTE, DIRECTIVOS DOCENTES Y ADMINISTRATIVOS DE LOS ESTABLECIMIENTOS EDUCATIVOS DEL SECTOR OFICIAL; _x000D_
DENTRO DEL MARCO DE LOS REQUISITOS ESTABLECIDOS EN LA NORMA TÉCNICA DE CALIDAD DEL PROCESO ESTADÍSTICO (NTC PE 1000:2017).</v>
          </cell>
          <cell r="G498" t="str">
            <v>C-2201-0700-15-0-2201048-02</v>
          </cell>
          <cell r="H498" t="str">
            <v>10</v>
          </cell>
          <cell r="I498" t="str">
            <v>CSF</v>
          </cell>
          <cell r="J498" t="str">
            <v>Ok Distribución Pto</v>
          </cell>
          <cell r="K498">
            <v>27592825</v>
          </cell>
          <cell r="L498" t="str">
            <v>Inversión</v>
          </cell>
          <cell r="M498" t="str">
            <v>Cobertura</v>
          </cell>
          <cell r="N498" t="str">
            <v>Implementación de estrategias de  acceso y permanencia educativa en condiciones de equidad, para la población vulnerable a nivel nacional</v>
          </cell>
          <cell r="O498" t="str">
            <v>Permanencia</v>
          </cell>
          <cell r="P498" t="str">
            <v>VEPBM</v>
          </cell>
          <cell r="Q498" t="str">
            <v>OFICINA ASESORA DE PLANEACIÓN Y FINANZAS</v>
          </cell>
          <cell r="R498" t="str">
            <v>Contratación Directa</v>
          </cell>
          <cell r="S498" t="str">
            <v>1 PLC</v>
          </cell>
          <cell r="T498" t="str">
            <v>ET1</v>
          </cell>
        </row>
        <row r="499">
          <cell r="B499" t="str">
            <v>1497-C-2202-0700-45-0-2202043-02</v>
          </cell>
          <cell r="C499" t="str">
            <v>1497-C-2202-0700-45-0-2202043-02ET1</v>
          </cell>
          <cell r="D499" t="str">
            <v>1497</v>
          </cell>
          <cell r="E499" t="str">
            <v>A</v>
          </cell>
          <cell r="F499" t="str">
            <v>REALIZAR LA EVALUACIÓN DE LOS REQUISITOS DE CALIDAD DE LOS PROCESOS ESTADÍSTICOS IMPLEMENTADOS EN LAS OPERACIONES ESTADÍSTICAS PRODUCIDAS POR EL MINISTERIO DE EDUCACIÓN NACIONAL DENOMINADAS:_x000D_
1.	ESTADÍSTICAS DE MATRÍCULA DE EDUCACIÓN PREESCOLAR, BÁSICA Y MEDIA EN COLOMBIA, _x000D_
2.	ESTADÍSTICAS DE LA EDUCACIÓN SUPERIOR EN COLOMBIA Y _x000D_
3.	ESTADÍSTICAS DE PLANTA DOCENTE, DIRECTIVOS DOCENTES Y ADMINISTRATIVOS DE LOS ESTABLECIMIENTOS EDUCATIVOS DEL SECTOR OFICIAL; _x000D_
DENTRO DEL MARCO DE LOS REQUISITOS ESTABLECIDOS EN LA NORMA TÉCNICA DE CALIDAD DEL PROCESO ESTADÍSTICO (NTC PE 1000:2017).</v>
          </cell>
          <cell r="G499" t="str">
            <v>C-2202-0700-45-0-2202043-02</v>
          </cell>
          <cell r="H499" t="str">
            <v>11</v>
          </cell>
          <cell r="I499" t="str">
            <v>CSF</v>
          </cell>
          <cell r="J499" t="str">
            <v>Ok Distribución Pto</v>
          </cell>
          <cell r="K499">
            <v>27592825</v>
          </cell>
          <cell r="L499" t="str">
            <v>Inversión</v>
          </cell>
          <cell r="M499" t="str">
            <v>Fomento</v>
          </cell>
          <cell r="N499" t="str">
            <v>Ampliación de mecanismos de fomento de la Educación Superior Nacional</v>
          </cell>
          <cell r="O499" t="str">
            <v>Fomento ES</v>
          </cell>
          <cell r="P499" t="str">
            <v>VES</v>
          </cell>
          <cell r="Q499" t="str">
            <v>OFICINA ASESORA DE PLANEACIÓN Y FINANZAS</v>
          </cell>
          <cell r="R499" t="str">
            <v>Contratación Directa</v>
          </cell>
          <cell r="S499" t="str">
            <v>1 PLC</v>
          </cell>
          <cell r="T499" t="str">
            <v>ET1</v>
          </cell>
        </row>
        <row r="500">
          <cell r="B500" t="str">
            <v>1497-C-2201-0700-12-0-2201006-02</v>
          </cell>
          <cell r="C500" t="str">
            <v>1497-C-2201-0700-12-0-2201006-02ET1</v>
          </cell>
          <cell r="D500" t="str">
            <v>1497</v>
          </cell>
          <cell r="E500" t="str">
            <v>A</v>
          </cell>
          <cell r="F500" t="str">
            <v>REALIZAR LA EVALUACIÓN DE LOS REQUISITOS DE CALIDAD DE LOS PROCESOS ESTADÍSTICOS IMPLEMENTADOS EN LAS OPERACIONES ESTADÍSTICAS PRODUCIDAS POR EL MINISTERIO DE EDUCACIÓN NACIONAL DENOMINADAS:_x000D_
1.	ESTADÍSTICAS DE MATRÍCULA DE EDUCACIÓN PREESCOLAR, BÁSICA Y MEDIA EN COLOMBIA, _x000D_
2.	ESTADÍSTICAS DE LA EDUCACIÓN SUPERIOR EN COLOMBIA Y _x000D_
3.	ESTADÍSTICAS DE PLANTA DOCENTE, DIRECTIVOS DOCENTES Y ADMINISTRATIVOS DE LOS ESTABLECIMIENTOS EDUCATIVOS DEL SECTOR OFICIAL; _x000D_
DENTRO DEL MARCO DE LOS REQUISITOS ESTABLECIDOS EN LA NORMA TÉCNICA DE CALIDAD DEL PROCESO ESTADÍSTICO (NTC PE 1000:2017).</v>
          </cell>
          <cell r="G500" t="str">
            <v>C-2201-0700-12-0-2201006-02</v>
          </cell>
          <cell r="H500" t="str">
            <v>10</v>
          </cell>
          <cell r="I500" t="str">
            <v>CSF</v>
          </cell>
          <cell r="J500" t="str">
            <v>Ok Distribución Pto</v>
          </cell>
          <cell r="K500">
            <v>27592825</v>
          </cell>
          <cell r="L500" t="str">
            <v>Inversión</v>
          </cell>
          <cell r="M500" t="str">
            <v>Fortalecimiento</v>
          </cell>
          <cell r="N500" t="str">
            <v>Fortalecimiento a la gestión territorial de la educación Inicial, Preescolar, Básica y Media.   Nacional</v>
          </cell>
          <cell r="O500" t="str">
            <v>Fortalecimiento</v>
          </cell>
          <cell r="P500" t="str">
            <v>VEPBM</v>
          </cell>
          <cell r="Q500" t="str">
            <v>OFICINA ASESORA DE PLANEACIÓN Y FINANZAS</v>
          </cell>
          <cell r="R500" t="str">
            <v>Contratación Directa</v>
          </cell>
          <cell r="S500" t="str">
            <v>1 PLC</v>
          </cell>
          <cell r="T500" t="str">
            <v>ET1</v>
          </cell>
        </row>
        <row r="501">
          <cell r="B501" t="str">
            <v>1499-A-02-02-02-008</v>
          </cell>
          <cell r="C501" t="str">
            <v>1499-A-02-02-02-008ET1</v>
          </cell>
          <cell r="D501" t="str">
            <v>1499</v>
          </cell>
          <cell r="E501" t="str">
            <v>P</v>
          </cell>
          <cell r="F501" t="str">
            <v>PRESTACION DE SERVICIOS PROFESIONALES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v>
          </cell>
          <cell r="G501" t="str">
            <v>A-02-02-02-008</v>
          </cell>
          <cell r="H501" t="str">
            <v>16</v>
          </cell>
          <cell r="I501" t="str">
            <v>SSF</v>
          </cell>
          <cell r="J501" t="str">
            <v>Ok Distribución Pto</v>
          </cell>
          <cell r="K501">
            <v>43864438</v>
          </cell>
          <cell r="L501" t="str">
            <v>Funcionamiento</v>
          </cell>
          <cell r="M501" t="str">
            <v>Talento Humano</v>
          </cell>
          <cell r="N501" t="str">
            <v>Gestión</v>
          </cell>
          <cell r="O501" t="str">
            <v>Gestión</v>
          </cell>
          <cell r="P501" t="str">
            <v>SGENERAL</v>
          </cell>
          <cell r="Q501" t="str">
            <v>OFICINA DE CONTROL INTERNO</v>
          </cell>
          <cell r="R501" t="str">
            <v>Contratación Directa</v>
          </cell>
          <cell r="S501" t="str">
            <v>1 PLC</v>
          </cell>
          <cell r="T501" t="str">
            <v>ET1</v>
          </cell>
        </row>
        <row r="502">
          <cell r="B502" t="str">
            <v>15-C-2201-0700-12-0-2201016-02</v>
          </cell>
          <cell r="C502" t="str">
            <v>15-C-2201-0700-12-0-2201016-02ET4</v>
          </cell>
          <cell r="D502" t="str">
            <v>15</v>
          </cell>
          <cell r="E502" t="str">
            <v>A</v>
          </cell>
          <cell r="F502" t="str">
            <v>PRESTACIÓN DE SERVICIOS PROFESIONALES PARA APOYAR A LA DIRECCIÓN DE FORTALECIMIENTO A LA GESTIÓN TERRITORIAL, EN LOS PROCESOS DE CONCERTACIÓN Y_x000D_
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v>
          </cell>
          <cell r="G502" t="str">
            <v>C-2201-0700-12-0-2201016-02</v>
          </cell>
          <cell r="H502" t="str">
            <v>10</v>
          </cell>
          <cell r="I502" t="str">
            <v>CSF</v>
          </cell>
          <cell r="J502" t="str">
            <v>Ok Distribución Pto</v>
          </cell>
          <cell r="K502">
            <v>107861600</v>
          </cell>
          <cell r="L502" t="str">
            <v>Inversión</v>
          </cell>
          <cell r="M502" t="str">
            <v>Fortalecimiento</v>
          </cell>
          <cell r="N502" t="str">
            <v>Fortalecimiento a la gestión territorial de la educación Inicial, Preescolar, Básica y Media.   Nacional</v>
          </cell>
          <cell r="O502" t="str">
            <v>Fortalecimiento</v>
          </cell>
          <cell r="P502" t="str">
            <v>VEPBM</v>
          </cell>
          <cell r="Q502" t="str">
            <v>SUBDIRECCIÓN DE RECURSOS HUMANOS DEL SECTOR EDUCATIVO</v>
          </cell>
          <cell r="R502" t="str">
            <v>Contratación Directa</v>
          </cell>
          <cell r="S502" t="str">
            <v>4 CON</v>
          </cell>
          <cell r="T502" t="str">
            <v>ET4</v>
          </cell>
        </row>
        <row r="503">
          <cell r="B503" t="str">
            <v>1500-A-02-02-02-008</v>
          </cell>
          <cell r="C503" t="str">
            <v>1500-A-02-02-02-008ET1</v>
          </cell>
          <cell r="D503" t="str">
            <v>1500</v>
          </cell>
          <cell r="E503" t="str">
            <v>P</v>
          </cell>
          <cell r="F503" t="str">
            <v>PRESTACIÓN DE SERVICIOS PROFESIONALES PARA APOYAR Y EJECUTAR LAS ACTIVIDADES RELACIONADAS CON LOS ROLES ASIGNADOS A LA OFICINA DE CONTROL INTERNO DENTRO DEL PROCESO DE EVALUACIÓN Y SEGUIMIENTO A LA GESTIÓN DE LA ENTIDAD PARA EL MEJORAMIENTO DEL SISTEMA INTEGRADO DE GESTIÓN.</v>
          </cell>
          <cell r="G503" t="str">
            <v>A-02-02-02-008</v>
          </cell>
          <cell r="H503" t="str">
            <v>16</v>
          </cell>
          <cell r="I503" t="str">
            <v>SSF</v>
          </cell>
          <cell r="J503" t="str">
            <v>Ok Distribución Pto</v>
          </cell>
          <cell r="K503">
            <v>43540133</v>
          </cell>
          <cell r="L503" t="str">
            <v>Funcionamiento</v>
          </cell>
          <cell r="M503" t="str">
            <v>Talento Humano</v>
          </cell>
          <cell r="N503" t="str">
            <v>Gestión</v>
          </cell>
          <cell r="O503" t="str">
            <v>Gestión</v>
          </cell>
          <cell r="P503" t="str">
            <v>SGENERAL</v>
          </cell>
          <cell r="Q503" t="str">
            <v>OFICINA DE CONTROL INTERNO</v>
          </cell>
          <cell r="R503" t="str">
            <v>Contratación Directa</v>
          </cell>
          <cell r="S503" t="str">
            <v>1 PLC</v>
          </cell>
          <cell r="T503" t="str">
            <v>ET1</v>
          </cell>
        </row>
        <row r="504">
          <cell r="B504" t="str">
            <v>1501-A-02-02-02-008</v>
          </cell>
          <cell r="C504" t="str">
            <v>1501-A-02-02-02-008ET1</v>
          </cell>
          <cell r="D504" t="str">
            <v>1501</v>
          </cell>
          <cell r="E504" t="str">
            <v>P</v>
          </cell>
          <cell r="F504" t="str">
            <v>PRESTACION DE SERVICIOS PROFESIONALES PARA APOYAR LA EJECUCION DE LOS ROLES ASIGNADOS A LA OFICINA DE CONTROL INTERNO DENTRO DEL PROCESO DE EVALUACIÓN Y SEGUIMIENTO A LA GESTIÓN DE LA ENTIDAD PARA EL MEJORAMIENTO DEL SISTEMA INTEGRADO DE GESTIÓN.</v>
          </cell>
          <cell r="G504" t="str">
            <v>A-02-02-02-008</v>
          </cell>
          <cell r="H504" t="str">
            <v>16</v>
          </cell>
          <cell r="I504" t="str">
            <v>SSF</v>
          </cell>
          <cell r="J504" t="str">
            <v>Ok Distribución Pto</v>
          </cell>
          <cell r="K504">
            <v>21204610</v>
          </cell>
          <cell r="L504" t="str">
            <v>Funcionamiento</v>
          </cell>
          <cell r="M504" t="str">
            <v>Talento Humano</v>
          </cell>
          <cell r="N504" t="str">
            <v>Gestión</v>
          </cell>
          <cell r="O504" t="str">
            <v>Gestión</v>
          </cell>
          <cell r="P504" t="str">
            <v>SGENERAL</v>
          </cell>
          <cell r="Q504" t="str">
            <v>OFICINA DE CONTROL INTERNO</v>
          </cell>
          <cell r="R504" t="str">
            <v>Contratación Directa</v>
          </cell>
          <cell r="S504" t="str">
            <v>1 PLC</v>
          </cell>
          <cell r="T504" t="str">
            <v>ET1</v>
          </cell>
        </row>
        <row r="505">
          <cell r="B505" t="str">
            <v>16-C-2201-0700-12-0-2201004-02</v>
          </cell>
          <cell r="C505" t="str">
            <v>16-C-2201-0700-12-0-2201004-02ET4</v>
          </cell>
          <cell r="D505" t="str">
            <v>16</v>
          </cell>
          <cell r="E505" t="str">
            <v>A</v>
          </cell>
          <cell r="F505" t="str">
            <v>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v>
          </cell>
          <cell r="G505" t="str">
            <v>C-2201-0700-12-0-2201004-02</v>
          </cell>
          <cell r="H505" t="str">
            <v>10</v>
          </cell>
          <cell r="I505" t="str">
            <v>CSF</v>
          </cell>
          <cell r="J505" t="str">
            <v>Ok Distribución Pto</v>
          </cell>
          <cell r="K505">
            <v>50604930</v>
          </cell>
          <cell r="L505" t="str">
            <v>Inversión</v>
          </cell>
          <cell r="M505" t="str">
            <v>Fortalecimiento</v>
          </cell>
          <cell r="N505" t="str">
            <v>Fortalecimiento a la gestión territorial de la educación Inicial, Preescolar, Básica y Media.   Nacional</v>
          </cell>
          <cell r="O505" t="str">
            <v>Fortalecimiento</v>
          </cell>
          <cell r="P505" t="str">
            <v>VEPBM</v>
          </cell>
          <cell r="Q505" t="str">
            <v>SUBDIRECCIÓN DE RECURSOS HUMANOS DEL SECTOR EDUCATIVO</v>
          </cell>
          <cell r="R505" t="str">
            <v>Contratación Directa</v>
          </cell>
          <cell r="S505" t="str">
            <v>4 CON</v>
          </cell>
          <cell r="T505" t="str">
            <v>ET4</v>
          </cell>
        </row>
        <row r="506">
          <cell r="B506" t="str">
            <v>163-C-2201-0700-12-0-2201006-02</v>
          </cell>
          <cell r="C506" t="str">
            <v>163-C-2201-0700-12-0-2201006-02ET4</v>
          </cell>
          <cell r="D506" t="str">
            <v>163</v>
          </cell>
          <cell r="E506" t="str">
            <v>A</v>
          </cell>
          <cell r="F506" t="str">
            <v>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v>
          </cell>
          <cell r="G506" t="str">
            <v>C-2201-0700-12-0-2201006-02</v>
          </cell>
          <cell r="H506" t="str">
            <v>10</v>
          </cell>
          <cell r="I506" t="str">
            <v>CSF</v>
          </cell>
          <cell r="J506" t="str">
            <v>Ok Distribución Pto</v>
          </cell>
          <cell r="K506">
            <v>69000000</v>
          </cell>
          <cell r="L506" t="str">
            <v>Inversión</v>
          </cell>
          <cell r="M506" t="str">
            <v>Fortalecimiento</v>
          </cell>
          <cell r="N506" t="str">
            <v>Fortalecimiento a la gestión territorial de la educación Inicial, Preescolar, Básica y Media.   Nacional</v>
          </cell>
          <cell r="O506" t="str">
            <v>Fortalecimiento</v>
          </cell>
          <cell r="P506" t="str">
            <v>VEPBM</v>
          </cell>
          <cell r="Q506" t="str">
            <v>SUBDIRECCIÓN DE FORTALECIMIENTO INSTITUCIONAL</v>
          </cell>
          <cell r="R506" t="str">
            <v>Contratación Directa</v>
          </cell>
          <cell r="S506" t="str">
            <v>4 CON</v>
          </cell>
          <cell r="T506" t="str">
            <v>ET4</v>
          </cell>
        </row>
        <row r="507">
          <cell r="B507" t="str">
            <v>164-C-2201-0700-12-0-2201015-02</v>
          </cell>
          <cell r="C507" t="str">
            <v>164-C-2201-0700-12-0-2201015-02ET4</v>
          </cell>
          <cell r="D507" t="str">
            <v>164</v>
          </cell>
          <cell r="E507" t="str">
            <v>A</v>
          </cell>
          <cell r="F507" t="str">
            <v>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v>
          </cell>
          <cell r="G507" t="str">
            <v>C-2201-0700-12-0-2201015-02</v>
          </cell>
          <cell r="H507" t="str">
            <v>10</v>
          </cell>
          <cell r="I507" t="str">
            <v>CSF</v>
          </cell>
          <cell r="J507" t="str">
            <v>Ok Distribución Pto</v>
          </cell>
          <cell r="K507">
            <v>57288600</v>
          </cell>
          <cell r="L507" t="str">
            <v>Inversión</v>
          </cell>
          <cell r="M507" t="str">
            <v>Fortalecimiento</v>
          </cell>
          <cell r="N507" t="str">
            <v>Fortalecimiento a la gestión territorial de la educación Inicial, Preescolar, Básica y Media.   Nacional</v>
          </cell>
          <cell r="O507" t="str">
            <v>Fortalecimiento</v>
          </cell>
          <cell r="P507" t="str">
            <v>VEPBM</v>
          </cell>
          <cell r="Q507" t="str">
            <v>SUBDIRECCIÓN DE MONITOREO Y CONTROL</v>
          </cell>
          <cell r="R507" t="str">
            <v>Contratación Directa</v>
          </cell>
          <cell r="S507" t="str">
            <v>4 CON</v>
          </cell>
          <cell r="T507" t="str">
            <v>ET4</v>
          </cell>
        </row>
        <row r="508">
          <cell r="B508" t="str">
            <v>165-C-2201-0700-12-0-2201006-02</v>
          </cell>
          <cell r="C508" t="str">
            <v>165-C-2201-0700-12-0-2201006-02ET4</v>
          </cell>
          <cell r="D508" t="str">
            <v>165</v>
          </cell>
          <cell r="E508" t="str">
            <v>A</v>
          </cell>
          <cell r="F508" t="str">
            <v>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v>
          </cell>
          <cell r="G508" t="str">
            <v>C-2201-0700-12-0-2201006-02</v>
          </cell>
          <cell r="H508" t="str">
            <v>10</v>
          </cell>
          <cell r="I508" t="str">
            <v>CSF</v>
          </cell>
          <cell r="J508" t="str">
            <v>Ok Distribución Pto</v>
          </cell>
          <cell r="K508">
            <v>73600000</v>
          </cell>
          <cell r="L508" t="str">
            <v>Inversión</v>
          </cell>
          <cell r="M508" t="str">
            <v>Fortalecimiento</v>
          </cell>
          <cell r="N508" t="str">
            <v>Fortalecimiento a la gestión territorial de la educación Inicial, Preescolar, Básica y Media.   Nacional</v>
          </cell>
          <cell r="O508" t="str">
            <v>Fortalecimiento</v>
          </cell>
          <cell r="P508" t="str">
            <v>VEPBM</v>
          </cell>
          <cell r="Q508" t="str">
            <v>SUBDIRECCIÓN DE FORTALECIMIENTO INSTITUCIONAL</v>
          </cell>
          <cell r="R508" t="str">
            <v>Contratación Directa</v>
          </cell>
          <cell r="S508" t="str">
            <v>4 CON</v>
          </cell>
          <cell r="T508" t="str">
            <v>ET4</v>
          </cell>
        </row>
        <row r="509">
          <cell r="B509" t="str">
            <v>166-C-2201-0700-12-0-2201015-02</v>
          </cell>
          <cell r="C509" t="str">
            <v>166-C-2201-0700-12-0-2201015-02ET4</v>
          </cell>
          <cell r="D509" t="str">
            <v>166</v>
          </cell>
          <cell r="E509" t="str">
            <v>A</v>
          </cell>
          <cell r="F509" t="str">
            <v>PRESTACIÓN DE SERVICIOS PROCFESIONALES PARA ACONSEJAR, ASISTIR Y COORDINAR LAS ACTIVIDADES FINANCIERAS DEL PROGRAMA DE ALIMENTACIÓN ESCOLAR EN EL DEPARTAMENTO DE LA GUAJIRA, DE CONFORMIDAD CON LA MEDIDA CAUTELAR CORRECTIVA DE ASUNCION TEMPORAL DE LA COMPETENCIA</v>
          </cell>
          <cell r="G509" t="str">
            <v>C-2201-0700-12-0-2201015-02</v>
          </cell>
          <cell r="H509" t="str">
            <v>10</v>
          </cell>
          <cell r="I509" t="str">
            <v>CSF</v>
          </cell>
          <cell r="J509" t="str">
            <v>Ok Distribución Pto</v>
          </cell>
          <cell r="K509">
            <v>102040120</v>
          </cell>
          <cell r="L509" t="str">
            <v>Inversión</v>
          </cell>
          <cell r="M509" t="str">
            <v>Fortalecimiento</v>
          </cell>
          <cell r="N509" t="str">
            <v>Fortalecimiento a la gestión territorial de la educación Inicial, Preescolar, Básica y Media.   Nacional</v>
          </cell>
          <cell r="O509" t="str">
            <v>Fortalecimiento</v>
          </cell>
          <cell r="P509" t="str">
            <v>VEPBM</v>
          </cell>
          <cell r="Q509" t="str">
            <v>SUBDIRECCIÓN DE MONITOREO Y CONTROL</v>
          </cell>
          <cell r="R509" t="str">
            <v>Contratación Directa</v>
          </cell>
          <cell r="S509" t="str">
            <v>4 CON</v>
          </cell>
          <cell r="T509" t="str">
            <v>ET4</v>
          </cell>
        </row>
        <row r="510">
          <cell r="B510" t="str">
            <v>167-A-02-02-02-008</v>
          </cell>
          <cell r="C510" t="str">
            <v>167-A-02-02-02-008ET1</v>
          </cell>
          <cell r="D510" t="str">
            <v>167</v>
          </cell>
          <cell r="E510" t="str">
            <v>A</v>
          </cell>
          <cell r="F510" t="str">
            <v xml:space="preserve">PRESTACIÓN DE SERVICIOS PROFESIONALES PARA APOYAR AL DESPACHO DE LA MINISTRA DE EDUCACION NACIONAL EN EL RELACIONAMIENTO, TRÁMITE, SEGUIMIENTO Y  RESPUESTA A LOS DIFERENTES REQUERIMIENTOS DE LOS ORGANOS DE CONTROL. </v>
          </cell>
          <cell r="G510" t="str">
            <v>A-02-02-02-008</v>
          </cell>
          <cell r="H510" t="str">
            <v>10</v>
          </cell>
          <cell r="I510" t="str">
            <v>CSF</v>
          </cell>
          <cell r="J510" t="str">
            <v>Ok Distribución Pto</v>
          </cell>
          <cell r="K510">
            <v>114000000</v>
          </cell>
          <cell r="L510" t="str">
            <v>Funcionamiento</v>
          </cell>
          <cell r="M510" t="str">
            <v>Talento Humano</v>
          </cell>
          <cell r="N510" t="str">
            <v>Gestión</v>
          </cell>
          <cell r="O510" t="str">
            <v>Gestión</v>
          </cell>
          <cell r="P510" t="str">
            <v>SGENERAL</v>
          </cell>
          <cell r="Q510" t="str">
            <v>DESPACHO MINISTRO(A) DE EDUCACIÓN NACIONAL</v>
          </cell>
          <cell r="R510" t="str">
            <v>Contratación Directa</v>
          </cell>
          <cell r="S510" t="str">
            <v>1 PLC</v>
          </cell>
          <cell r="T510" t="str">
            <v>ET1</v>
          </cell>
        </row>
        <row r="511">
          <cell r="B511" t="str">
            <v>168-C-2201-0700-9-0-2201002-02</v>
          </cell>
          <cell r="C511" t="str">
            <v>168-C-2201-0700-9-0-2201002-02ET4</v>
          </cell>
          <cell r="D511" t="str">
            <v>168</v>
          </cell>
          <cell r="E511" t="str">
            <v>A</v>
          </cell>
          <cell r="F511" t="str">
            <v>PRESTAR SERVICIOS PROFESIONALES PARA APOYAR PROCESOS DE PLANEACIÓN Y SEGUIMIENTO A LAS ACTIVIDADES ORGANIZACIONALES DEL PROGRAMA DE ALIMENTACIÓN ESCOLAR - PAE</v>
          </cell>
          <cell r="G511" t="str">
            <v>C-2201-0700-9-0-2201002-02</v>
          </cell>
          <cell r="H511" t="str">
            <v>10</v>
          </cell>
          <cell r="I511" t="str">
            <v>CSF</v>
          </cell>
          <cell r="J511" t="str">
            <v>Ok Distribución Pto</v>
          </cell>
          <cell r="K511">
            <v>77044000</v>
          </cell>
          <cell r="L511" t="str">
            <v>Inversión</v>
          </cell>
          <cell r="M511" t="str">
            <v>Cobertura</v>
          </cell>
          <cell r="N511" t="str">
            <v>Implementación del Programa de Alimentación Escolar en Colombia, Nacional</v>
          </cell>
          <cell r="O511" t="str">
            <v>PAE</v>
          </cell>
          <cell r="P511" t="str">
            <v>VEPBM</v>
          </cell>
          <cell r="Q511" t="str">
            <v>SUBDIRECCIÓN DE PERMANENCIA</v>
          </cell>
          <cell r="R511" t="str">
            <v>Contratación Directa</v>
          </cell>
          <cell r="S511" t="str">
            <v>4 CON</v>
          </cell>
          <cell r="T511" t="str">
            <v>ET4</v>
          </cell>
        </row>
        <row r="512">
          <cell r="B512" t="str">
            <v>169-C-2201-0700-9-0-2201002-02</v>
          </cell>
          <cell r="C512" t="str">
            <v>169-C-2201-0700-9-0-2201002-02ET4</v>
          </cell>
          <cell r="D512" t="str">
            <v>169</v>
          </cell>
          <cell r="E512" t="str">
            <v>A</v>
          </cell>
          <cell r="F512" t="str">
            <v>PRESTAR SERVICIOS PROFESIONALES PARA LIDERAR LA PLANEACIÓN, IMPLEMENTACIÓN Y SEGUIMIENTO AL DESARROLLO DE LAS ACTIVIDADES Y ACCIONES DEL PROGRAMA DE ALIMENTACIÓN ESCOLAR PAE Y DEL EQUIPO DE TRABAJO.</v>
          </cell>
          <cell r="G512" t="str">
            <v>C-2201-0700-9-0-2201002-02</v>
          </cell>
          <cell r="H512" t="str">
            <v>10</v>
          </cell>
          <cell r="I512" t="str">
            <v>CSF</v>
          </cell>
          <cell r="J512" t="str">
            <v>Ok Distribución Pto</v>
          </cell>
          <cell r="K512">
            <v>155037753</v>
          </cell>
          <cell r="L512" t="str">
            <v>Inversión</v>
          </cell>
          <cell r="M512" t="str">
            <v>Cobertura</v>
          </cell>
          <cell r="N512" t="str">
            <v>Implementación del Programa de Alimentación Escolar en Colombia, Nacional</v>
          </cell>
          <cell r="O512" t="str">
            <v>PAE</v>
          </cell>
          <cell r="P512" t="str">
            <v>VEPBM</v>
          </cell>
          <cell r="Q512" t="str">
            <v>SUBDIRECCIÓN DE PERMANENCIA</v>
          </cell>
          <cell r="R512" t="str">
            <v>Contratación Directa</v>
          </cell>
          <cell r="S512" t="str">
            <v>4 CON</v>
          </cell>
          <cell r="T512" t="str">
            <v>ET4</v>
          </cell>
        </row>
        <row r="513">
          <cell r="B513" t="str">
            <v>170-C-2201-0700-9-0-2201002-02</v>
          </cell>
          <cell r="C513" t="str">
            <v>170-C-2201-0700-9-0-2201002-02ET4</v>
          </cell>
          <cell r="D513" t="str">
            <v>170</v>
          </cell>
          <cell r="E513" t="str">
            <v>A</v>
          </cell>
          <cell r="F513" t="str">
            <v>PRESTAR SERVICIOS PROFESIONALES PARA ORIENTAR A LA SUBDIRECCIÓN DE PERMANENCIA EN EL DESARROLLO DE SISTEMAS ALIMENTARIOS ESCOLARES EN EL MARCO DEL NUEVO MODELO DELPROGRAMA DE ALIMENTACION ESCOLAR PAE</v>
          </cell>
          <cell r="G513" t="str">
            <v>C-2201-0700-9-0-2201002-02</v>
          </cell>
          <cell r="H513" t="str">
            <v>10</v>
          </cell>
          <cell r="I513" t="str">
            <v>CSF</v>
          </cell>
          <cell r="J513" t="str">
            <v>Ok Distribución Pto</v>
          </cell>
          <cell r="K513">
            <v>96685127</v>
          </cell>
          <cell r="L513" t="str">
            <v>Inversión</v>
          </cell>
          <cell r="M513" t="str">
            <v>Cobertura</v>
          </cell>
          <cell r="N513" t="str">
            <v>Implementación del Programa de Alimentación Escolar en Colombia, Nacional</v>
          </cell>
          <cell r="O513" t="str">
            <v>PAE</v>
          </cell>
          <cell r="P513" t="str">
            <v>VEPBM</v>
          </cell>
          <cell r="Q513" t="str">
            <v>SUBDIRECCIÓN DE PERMANENCIA</v>
          </cell>
          <cell r="R513" t="str">
            <v>Contratación Directa</v>
          </cell>
          <cell r="S513" t="str">
            <v>4 CON</v>
          </cell>
          <cell r="T513" t="str">
            <v>ET4</v>
          </cell>
        </row>
        <row r="514">
          <cell r="B514" t="str">
            <v>171-C-2201-0700-9-0-2201002-02</v>
          </cell>
          <cell r="C514" t="str">
            <v>171-C-2201-0700-9-0-2201002-02ET4</v>
          </cell>
          <cell r="D514" t="str">
            <v>171</v>
          </cell>
          <cell r="E514" t="str">
            <v>A</v>
          </cell>
          <cell r="F514" t="str">
            <v>PRESTAR DE SERVICIOS  DE APOYO A LA GESTION  EN EL DESARROLLO DE LAS ACTIVIDADES Y ACCIONES INHERENTES DURANTE LA EJECUCIÓN DEL PROGRAMA DE ALIMENTACIÓN ESCOLAR ¿ PAE.</v>
          </cell>
          <cell r="G514" t="str">
            <v>C-2201-0700-9-0-2201002-02</v>
          </cell>
          <cell r="H514" t="str">
            <v>10</v>
          </cell>
          <cell r="I514" t="str">
            <v>CSF</v>
          </cell>
          <cell r="J514" t="str">
            <v>Ok Distribución Pto</v>
          </cell>
          <cell r="K514">
            <v>30800000</v>
          </cell>
          <cell r="L514" t="str">
            <v>Inversión</v>
          </cell>
          <cell r="M514" t="str">
            <v>Cobertura</v>
          </cell>
          <cell r="N514" t="str">
            <v>Implementación del Programa de Alimentación Escolar en Colombia, Nacional</v>
          </cell>
          <cell r="O514" t="str">
            <v>PAE</v>
          </cell>
          <cell r="P514" t="str">
            <v>VEPBM</v>
          </cell>
          <cell r="Q514" t="str">
            <v>SUBDIRECCIÓN DE PERMANENCIA</v>
          </cell>
          <cell r="R514" t="str">
            <v>Contratación Directa</v>
          </cell>
          <cell r="S514" t="str">
            <v>4 CON</v>
          </cell>
          <cell r="T514" t="str">
            <v>ET4</v>
          </cell>
        </row>
        <row r="515">
          <cell r="B515" t="str">
            <v>172-C-2201-0700-9-0-2201002-02</v>
          </cell>
          <cell r="C515" t="str">
            <v>172-C-2201-0700-9-0-2201002-02ET4</v>
          </cell>
          <cell r="D515" t="str">
            <v>172</v>
          </cell>
          <cell r="E515" t="str">
            <v>A</v>
          </cell>
          <cell r="F515" t="str">
            <v>PRESTAR SERVICIOS PROFESIONALES PARA ORIENTAR A LA SUBDIRECCIÓN DE PERMANENCIA EN LOS LINEAMIENTOS DE CARÁCTER ALIMENTARIO Y NUTRICIONAL EN EL  MARCO DEL NUEVO PROGRAMA DE ALIMENTACION ESCOLAR PAE</v>
          </cell>
          <cell r="G515" t="str">
            <v>C-2201-0700-9-0-2201002-02</v>
          </cell>
          <cell r="H515" t="str">
            <v>10</v>
          </cell>
          <cell r="I515" t="str">
            <v>CSF</v>
          </cell>
          <cell r="J515" t="str">
            <v>Ok Distribución Pto</v>
          </cell>
          <cell r="K515">
            <v>96685127</v>
          </cell>
          <cell r="L515" t="str">
            <v>Inversión</v>
          </cell>
          <cell r="M515" t="str">
            <v>Cobertura</v>
          </cell>
          <cell r="N515" t="str">
            <v>Implementación del Programa de Alimentación Escolar en Colombia, Nacional</v>
          </cell>
          <cell r="O515" t="str">
            <v>PAE</v>
          </cell>
          <cell r="P515" t="str">
            <v>VEPBM</v>
          </cell>
          <cell r="Q515" t="str">
            <v>SUBDIRECCIÓN DE PERMANENCIA</v>
          </cell>
          <cell r="R515" t="str">
            <v>Contratación Directa</v>
          </cell>
          <cell r="S515" t="str">
            <v>4 CON</v>
          </cell>
          <cell r="T515" t="str">
            <v>ET4</v>
          </cell>
        </row>
        <row r="516">
          <cell r="B516" t="str">
            <v>173-C-2201-0700-9-0-2201002-02</v>
          </cell>
          <cell r="C516" t="str">
            <v>173-C-2201-0700-9-0-2201002-02ET4</v>
          </cell>
          <cell r="D516" t="str">
            <v>173</v>
          </cell>
          <cell r="E516" t="str">
            <v>A</v>
          </cell>
          <cell r="F516" t="str">
            <v>PRESTAR SERVICIOS PROFESIONALES PARA ADMINISTRAR LAS CATEGORÍAS DE INFORMACIÓN EN EL SISTEMA CHIP DEL PROGRAMA DE ALIMENTACIÓN ESCOLAR EN EL MARCO DEL CONVENIO ESTABLECIDO ENTRE MINISTERIO DE EDUCACIÓN NACIONAL Y LA CONTADURÍA GENERAL DE LA NACIÓN.</v>
          </cell>
          <cell r="G516" t="str">
            <v>C-2201-0700-9-0-2201002-02</v>
          </cell>
          <cell r="H516" t="str">
            <v>10</v>
          </cell>
          <cell r="I516" t="str">
            <v>CSF</v>
          </cell>
          <cell r="J516" t="str">
            <v>Ok Distribución Pto</v>
          </cell>
          <cell r="K516">
            <v>75095812</v>
          </cell>
          <cell r="L516" t="str">
            <v>Inversión</v>
          </cell>
          <cell r="M516" t="str">
            <v>Cobertura</v>
          </cell>
          <cell r="N516" t="str">
            <v>Implementación del Programa de Alimentación Escolar en Colombia, Nacional</v>
          </cell>
          <cell r="O516" t="str">
            <v>PAE</v>
          </cell>
          <cell r="P516" t="str">
            <v>VEPBM</v>
          </cell>
          <cell r="Q516" t="str">
            <v>SUBDIRECCIÓN DE PERMANENCIA</v>
          </cell>
          <cell r="R516" t="str">
            <v>Contratación Directa</v>
          </cell>
          <cell r="S516" t="str">
            <v>4 CON</v>
          </cell>
          <cell r="T516" t="str">
            <v>ET4</v>
          </cell>
        </row>
        <row r="517">
          <cell r="B517" t="str">
            <v>174-C-2201-0700-9-0-2201002-02</v>
          </cell>
          <cell r="C517" t="str">
            <v>174-C-2201-0700-9-0-2201002-02ET4</v>
          </cell>
          <cell r="D517" t="str">
            <v>174</v>
          </cell>
          <cell r="E517" t="str">
            <v>A</v>
          </cell>
          <cell r="F517" t="str">
            <v>PRESTAR SERVICIOS PROFESIONALES PARA APOYAR EL SEGUIMIENTO Y ACOMPAÑAMIENTO EN EL DESARROLLO DEL COMPONENTE JURÍDICO DEL PROGRAMA DE ALIMENTACIÓN ESCOLAR-PAE.</v>
          </cell>
          <cell r="G517" t="str">
            <v>C-2201-0700-9-0-2201002-02</v>
          </cell>
          <cell r="H517" t="str">
            <v>10</v>
          </cell>
          <cell r="I517" t="str">
            <v>CSF</v>
          </cell>
          <cell r="J517" t="str">
            <v>Ok Distribución Pto</v>
          </cell>
          <cell r="K517">
            <v>75095812</v>
          </cell>
          <cell r="L517" t="str">
            <v>Inversión</v>
          </cell>
          <cell r="M517" t="str">
            <v>Cobertura</v>
          </cell>
          <cell r="N517" t="str">
            <v>Implementación del Programa de Alimentación Escolar en Colombia, Nacional</v>
          </cell>
          <cell r="O517" t="str">
            <v>PAE</v>
          </cell>
          <cell r="P517" t="str">
            <v>VEPBM</v>
          </cell>
          <cell r="Q517" t="str">
            <v>SUBDIRECCIÓN DE PERMANENCIA</v>
          </cell>
          <cell r="R517" t="str">
            <v>Contratación Directa</v>
          </cell>
          <cell r="S517" t="str">
            <v>4 CON</v>
          </cell>
          <cell r="T517" t="str">
            <v>ET4</v>
          </cell>
        </row>
        <row r="518">
          <cell r="B518" t="str">
            <v>175-C-2299-0700-9-0-2299062-02</v>
          </cell>
          <cell r="C518" t="str">
            <v>175-C-2299-0700-9-0-2299062-02ET1</v>
          </cell>
          <cell r="D518" t="str">
            <v>175</v>
          </cell>
          <cell r="E518" t="str">
            <v>G</v>
          </cell>
          <cell r="F518" t="str">
            <v>PRESTACIÓN DE SERVICIOS PROFESIONALES A LA OFICINA ASESORA DE PLANEACIÓN Y FINANZAS EN EL ACOMPAÑAMIENTO DE LAS ACTIVIDADES RELACIONADAS CON LA ESTRUCTURACIÓN, PLANEACIÓN, SEGUIMIENTO Y CIERRE DEL PROCESO DE AUDITORÍA A LA INFORMACIÓN REPORTADA EN LOS SISTEMAS DE INFORMACIÓN DEL SECTOR EDUCATIVO.</v>
          </cell>
          <cell r="G518" t="str">
            <v>C-2299-0700-9-0-2299062-02</v>
          </cell>
          <cell r="H518" t="str">
            <v>10</v>
          </cell>
          <cell r="I518" t="str">
            <v>CSF</v>
          </cell>
          <cell r="J518" t="str">
            <v>Ok Distribución Pto</v>
          </cell>
          <cell r="K518">
            <v>55774500</v>
          </cell>
          <cell r="L518" t="str">
            <v>Inversión</v>
          </cell>
          <cell r="M518" t="str">
            <v>Planeación y Finanzas</v>
          </cell>
          <cell r="N518" t="str">
            <v>Fortalecimiento de la planeación estratégica  del sector educativo  Nacional</v>
          </cell>
          <cell r="O518" t="str">
            <v>Transversales</v>
          </cell>
          <cell r="P518" t="str">
            <v>SGENERAL</v>
          </cell>
          <cell r="Q518" t="str">
            <v>OFICINA ASESORA DE PLANEACIÓN Y FINANZAS</v>
          </cell>
          <cell r="R518" t="str">
            <v>Contratación Directa</v>
          </cell>
          <cell r="S518" t="str">
            <v>1 PLC</v>
          </cell>
          <cell r="T518" t="str">
            <v>ET1</v>
          </cell>
        </row>
        <row r="519">
          <cell r="B519" t="str">
            <v>176-C-2201-0700-9-0-2201002-02</v>
          </cell>
          <cell r="C519" t="str">
            <v>176-C-2201-0700-9-0-2201002-02ET4</v>
          </cell>
          <cell r="D519" t="str">
            <v>176</v>
          </cell>
          <cell r="E519" t="str">
            <v>A</v>
          </cell>
          <cell r="F519" t="str">
            <v>PRESTAR SERVICIOS PROFESIONALES PARA APOYAR EL SEGUIMIENTO Y ACOMPAÑAMIENTO EN EL DESARROLLO DEL COMPONENTE JURÍDICO DEL PROGRAMA DE ALIMENTACIÓN ESCOLAR - PAE.</v>
          </cell>
          <cell r="G519" t="str">
            <v>C-2201-0700-9-0-2201002-02</v>
          </cell>
          <cell r="H519" t="str">
            <v>10</v>
          </cell>
          <cell r="I519" t="str">
            <v>CSF</v>
          </cell>
          <cell r="J519" t="str">
            <v>Ok Distribución Pto</v>
          </cell>
          <cell r="K519">
            <v>75095812</v>
          </cell>
          <cell r="L519" t="str">
            <v>Inversión</v>
          </cell>
          <cell r="M519" t="str">
            <v>Cobertura</v>
          </cell>
          <cell r="N519" t="str">
            <v>Implementación del Programa de Alimentación Escolar en Colombia, Nacional</v>
          </cell>
          <cell r="O519" t="str">
            <v>PAE</v>
          </cell>
          <cell r="P519" t="str">
            <v>VEPBM</v>
          </cell>
          <cell r="Q519" t="str">
            <v>SUBDIRECCIÓN DE PERMANENCIA</v>
          </cell>
          <cell r="R519" t="str">
            <v>Contratación Directa</v>
          </cell>
          <cell r="S519" t="str">
            <v>4 CON</v>
          </cell>
          <cell r="T519" t="str">
            <v>ET4</v>
          </cell>
        </row>
        <row r="520">
          <cell r="B520" t="str">
            <v>177-C-2201-0700-9-0-2201002-02</v>
          </cell>
          <cell r="C520" t="str">
            <v>177-C-2201-0700-9-0-2201002-02ET4</v>
          </cell>
          <cell r="D520" t="str">
            <v>177</v>
          </cell>
          <cell r="E520" t="str">
            <v>A</v>
          </cell>
          <cell r="F520" t="str">
            <v>PRESTAR SERVICIOS PROFESIONALES PARA LIDERAR Y DESARROLLAR EL  COMPONENTE JURÍDICO  DEL PROGRAMA DE ALIMENTACIÓN ESCOLAR - PAE.</v>
          </cell>
          <cell r="G520" t="str">
            <v>C-2201-0700-9-0-2201002-02</v>
          </cell>
          <cell r="H520" t="str">
            <v>10</v>
          </cell>
          <cell r="I520" t="str">
            <v>CSF</v>
          </cell>
          <cell r="J520" t="str">
            <v>Ok Distribución Pto</v>
          </cell>
          <cell r="K520">
            <v>109780000</v>
          </cell>
          <cell r="L520" t="str">
            <v>Inversión</v>
          </cell>
          <cell r="M520" t="str">
            <v>Cobertura</v>
          </cell>
          <cell r="N520" t="str">
            <v>Implementación del Programa de Alimentación Escolar en Colombia, Nacional</v>
          </cell>
          <cell r="O520" t="str">
            <v>PAE</v>
          </cell>
          <cell r="P520" t="str">
            <v>VEPBM</v>
          </cell>
          <cell r="Q520" t="str">
            <v>SUBDIRECCIÓN DE PERMANENCIA</v>
          </cell>
          <cell r="R520" t="str">
            <v>Contratación Directa</v>
          </cell>
          <cell r="S520" t="str">
            <v>4 CON</v>
          </cell>
          <cell r="T520" t="str">
            <v>ET4</v>
          </cell>
        </row>
        <row r="521">
          <cell r="B521" t="str">
            <v>178-C-2201-0700-9-0-2201002-02</v>
          </cell>
          <cell r="C521" t="str">
            <v>178-C-2201-0700-9-0-2201002-02ET4</v>
          </cell>
          <cell r="D521" t="str">
            <v>178</v>
          </cell>
          <cell r="E521" t="str">
            <v>A</v>
          </cell>
          <cell r="F521" t="str">
            <v xml:space="preserve">PRESTAR LOS SERVICIOS PROFESIONALES PARA LIDERAR LAS ACTIVIDADES FINANCIERAS Y PRESUPUESTALES DE SEGUIMIENTO, MONITOREO Y CONTROL A LA EJECUCIÓN Y USO DE LOS RECURSOS DE LAS DIFERENTES FUENTES DEL PROGRAMA DE ALIMENTACIÓN ESCOLAR - PAE. </v>
          </cell>
          <cell r="G521" t="str">
            <v>C-2201-0700-9-0-2201002-02</v>
          </cell>
          <cell r="H521" t="str">
            <v>10</v>
          </cell>
          <cell r="I521" t="str">
            <v>CSF</v>
          </cell>
          <cell r="J521" t="str">
            <v>Ok Distribución Pto</v>
          </cell>
          <cell r="K521">
            <v>105255700</v>
          </cell>
          <cell r="L521" t="str">
            <v>Inversión</v>
          </cell>
          <cell r="M521" t="str">
            <v>Cobertura</v>
          </cell>
          <cell r="N521" t="str">
            <v>Implementación del Programa de Alimentación Escolar en Colombia, Nacional</v>
          </cell>
          <cell r="O521" t="str">
            <v>PAE</v>
          </cell>
          <cell r="P521" t="str">
            <v>VEPBM</v>
          </cell>
          <cell r="Q521" t="str">
            <v>SUBDIRECCIÓN DE PERMANENCIA</v>
          </cell>
          <cell r="R521" t="str">
            <v>Contratación Directa</v>
          </cell>
          <cell r="S521" t="str">
            <v>4 CON</v>
          </cell>
          <cell r="T521" t="str">
            <v>ET4</v>
          </cell>
        </row>
        <row r="522">
          <cell r="B522" t="str">
            <v>179-C-2201-0700-9-0-2201002-02</v>
          </cell>
          <cell r="C522" t="str">
            <v>179-C-2201-0700-9-0-2201002-02ET4</v>
          </cell>
          <cell r="D522" t="str">
            <v>179</v>
          </cell>
          <cell r="E522" t="str">
            <v>A</v>
          </cell>
          <cell r="F522" t="str">
            <v xml:space="preserve">PRESTAR LOS SERVICIOS PROFESIONALES EN LAS ACTIVIDADES FINANCIERAS Y PRESUPUESTALES DE SEGUIMIENTO, MONITOREO Y CONTROL A LA EJECUCIÓN Y USO DE LOS RECURSOS DE LAS DIFERENTES FUENTES DEL PROGRAMA DE ALIMENTACIÓN ESCOLAR - PAE. </v>
          </cell>
          <cell r="G522" t="str">
            <v>C-2201-0700-9-0-2201002-02</v>
          </cell>
          <cell r="H522" t="str">
            <v>10</v>
          </cell>
          <cell r="I522" t="str">
            <v>CSF</v>
          </cell>
          <cell r="J522" t="str">
            <v>Ok Distribución Pto</v>
          </cell>
          <cell r="K522">
            <v>75095812</v>
          </cell>
          <cell r="L522" t="str">
            <v>Inversión</v>
          </cell>
          <cell r="M522" t="str">
            <v>Cobertura</v>
          </cell>
          <cell r="N522" t="str">
            <v>Implementación del Programa de Alimentación Escolar en Colombia, Nacional</v>
          </cell>
          <cell r="O522" t="str">
            <v>PAE</v>
          </cell>
          <cell r="P522" t="str">
            <v>VEPBM</v>
          </cell>
          <cell r="Q522" t="str">
            <v>SUBDIRECCIÓN DE PERMANENCIA</v>
          </cell>
          <cell r="R522" t="str">
            <v>Contratación Directa</v>
          </cell>
          <cell r="S522" t="str">
            <v>4 CON</v>
          </cell>
          <cell r="T522" t="str">
            <v>ET4</v>
          </cell>
        </row>
        <row r="523">
          <cell r="B523" t="str">
            <v>180-C-2201-0700-9-0-2201002-02</v>
          </cell>
          <cell r="C523" t="str">
            <v>180-C-2201-0700-9-0-2201002-02ET4</v>
          </cell>
          <cell r="D523" t="str">
            <v>180</v>
          </cell>
          <cell r="E523" t="str">
            <v>A</v>
          </cell>
          <cell r="F523" t="str">
            <v>PRESTAR LOS SERVICIOS PROFESIONALES EN LAS ACTIVIDADES FINANCIERAS Y PRESUPUESTALES DE SEGUIMIENTO, MONITOREO Y CONTROL A LA EJECUCIÓN Y USO DE LOS RECURSOS DE LAS DIFERENTES FUENTES DE FINANCIACIÓN Y REALIZAR EL SOPORTE Y PARAMETRIZACIÓN DE LAS CATEGORÍAS DEL PROGRAMA DE ALIMENTACIÓN ESCOLAR - PAE EN EL CHIP.</v>
          </cell>
          <cell r="G523" t="str">
            <v>C-2201-0700-9-0-2201002-02</v>
          </cell>
          <cell r="H523" t="str">
            <v>10</v>
          </cell>
          <cell r="I523" t="str">
            <v>CSF</v>
          </cell>
          <cell r="J523" t="str">
            <v>Ok Distribución Pto</v>
          </cell>
          <cell r="K523">
            <v>75095812</v>
          </cell>
          <cell r="L523" t="str">
            <v>Inversión</v>
          </cell>
          <cell r="M523" t="str">
            <v>Cobertura</v>
          </cell>
          <cell r="N523" t="str">
            <v>Implementación del Programa de Alimentación Escolar en Colombia, Nacional</v>
          </cell>
          <cell r="O523" t="str">
            <v>PAE</v>
          </cell>
          <cell r="P523" t="str">
            <v>VEPBM</v>
          </cell>
          <cell r="Q523" t="str">
            <v>SUBDIRECCIÓN DE PERMANENCIA</v>
          </cell>
          <cell r="R523" t="str">
            <v>Contratación Directa</v>
          </cell>
          <cell r="S523" t="str">
            <v>4 CON</v>
          </cell>
          <cell r="T523" t="str">
            <v>ET4</v>
          </cell>
        </row>
        <row r="524">
          <cell r="B524" t="str">
            <v>181-C-2201-0700-9-0-2201002-02</v>
          </cell>
          <cell r="C524" t="str">
            <v>181-C-2201-0700-9-0-2201002-02ET4</v>
          </cell>
          <cell r="D524" t="str">
            <v>181</v>
          </cell>
          <cell r="E524" t="str">
            <v>A</v>
          </cell>
          <cell r="F524" t="str">
            <v>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v>
          </cell>
          <cell r="G524" t="str">
            <v>C-2201-0700-9-0-2201002-02</v>
          </cell>
          <cell r="H524" t="str">
            <v>10</v>
          </cell>
          <cell r="I524" t="str">
            <v>CSF</v>
          </cell>
          <cell r="J524" t="str">
            <v>Ok Distribución Pto</v>
          </cell>
          <cell r="K524">
            <v>81695812</v>
          </cell>
          <cell r="L524" t="str">
            <v>Inversión</v>
          </cell>
          <cell r="M524" t="str">
            <v>Cobertura</v>
          </cell>
          <cell r="N524" t="str">
            <v>Implementación del Programa de Alimentación Escolar en Colombia, Nacional</v>
          </cell>
          <cell r="O524" t="str">
            <v>PAE</v>
          </cell>
          <cell r="P524" t="str">
            <v>VEPBM</v>
          </cell>
          <cell r="Q524" t="str">
            <v>SUBDIRECCIÓN DE PERMANENCIA</v>
          </cell>
          <cell r="R524" t="str">
            <v>Contratación Directa</v>
          </cell>
          <cell r="S524" t="str">
            <v>4 CON</v>
          </cell>
          <cell r="T524" t="str">
            <v>ET4</v>
          </cell>
        </row>
        <row r="525">
          <cell r="B525" t="str">
            <v>182-C-2201-0700-9-0-2201002-02</v>
          </cell>
          <cell r="C525" t="str">
            <v>182-C-2201-0700-9-0-2201002-02ET4</v>
          </cell>
          <cell r="D525" t="str">
            <v>182</v>
          </cell>
          <cell r="E525" t="str">
            <v>A</v>
          </cell>
          <cell r="F525" t="str">
            <v>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v>
          </cell>
          <cell r="G525" t="str">
            <v>C-2201-0700-9-0-2201002-02</v>
          </cell>
          <cell r="H525" t="str">
            <v>10</v>
          </cell>
          <cell r="I525" t="str">
            <v>CSF</v>
          </cell>
          <cell r="J525" t="str">
            <v>Ok Distribución Pto</v>
          </cell>
          <cell r="K525">
            <v>75095812</v>
          </cell>
          <cell r="L525" t="str">
            <v>Inversión</v>
          </cell>
          <cell r="M525" t="str">
            <v>Cobertura</v>
          </cell>
          <cell r="N525" t="str">
            <v>Implementación del Programa de Alimentación Escolar en Colombia, Nacional</v>
          </cell>
          <cell r="O525" t="str">
            <v>PAE</v>
          </cell>
          <cell r="P525" t="str">
            <v>VEPBM</v>
          </cell>
          <cell r="Q525" t="str">
            <v>SUBDIRECCIÓN DE PERMANENCIA</v>
          </cell>
          <cell r="R525" t="str">
            <v>Contratación Directa</v>
          </cell>
          <cell r="S525" t="str">
            <v>4 CON</v>
          </cell>
          <cell r="T525" t="str">
            <v>ET4</v>
          </cell>
        </row>
        <row r="526">
          <cell r="B526" t="str">
            <v>183-C-2201-0700-9-0-2201002-02</v>
          </cell>
          <cell r="C526" t="str">
            <v>183-C-2201-0700-9-0-2201002-02ET4</v>
          </cell>
          <cell r="D526" t="str">
            <v>183</v>
          </cell>
          <cell r="E526" t="str">
            <v>A</v>
          </cell>
          <cell r="F526" t="str">
            <v>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v>
          </cell>
          <cell r="G526" t="str">
            <v>C-2201-0700-9-0-2201002-02</v>
          </cell>
          <cell r="H526" t="str">
            <v>10</v>
          </cell>
          <cell r="I526" t="str">
            <v>CSF</v>
          </cell>
          <cell r="J526" t="str">
            <v>Ok Distribución Pto</v>
          </cell>
          <cell r="K526">
            <v>75095812</v>
          </cell>
          <cell r="L526" t="str">
            <v>Inversión</v>
          </cell>
          <cell r="M526" t="str">
            <v>Cobertura</v>
          </cell>
          <cell r="N526" t="str">
            <v>Implementación del Programa de Alimentación Escolar en Colombia, Nacional</v>
          </cell>
          <cell r="O526" t="str">
            <v>PAE</v>
          </cell>
          <cell r="P526" t="str">
            <v>VEPBM</v>
          </cell>
          <cell r="Q526" t="str">
            <v>SUBDIRECCIÓN DE PERMANENCIA</v>
          </cell>
          <cell r="R526" t="str">
            <v>Contratación Directa</v>
          </cell>
          <cell r="S526" t="str">
            <v>4 CON</v>
          </cell>
          <cell r="T526" t="str">
            <v>ET4</v>
          </cell>
        </row>
        <row r="527">
          <cell r="B527" t="str">
            <v>184-C-2201-0700-9-0-2201002-02</v>
          </cell>
          <cell r="C527" t="str">
            <v>184-C-2201-0700-9-0-2201002-02ET4</v>
          </cell>
          <cell r="D527" t="str">
            <v>184</v>
          </cell>
          <cell r="E527" t="str">
            <v>A</v>
          </cell>
          <cell r="F527" t="str">
            <v>PRESTAR SERVICIOS PROFESIONALES PARA EL DESARROLLO DE LAS ACTIVIDADES Y ACCIONES DEL COMPONENTE DE MONITOREO Y CONTROL FRENTE AL CUMPLIMIENTO DE LAS NORMAS, LINEAMIENTO TÉCNICO, ADMINISTRATIVO Y ESTÁNDARES ESTABLECIDOS EN LOS EJES DE FINANCIACIÓN, TRANSPARENCIA, CALIDAD, COBERTURA Y GESTIÓN TERRITORIAL  DEL PROGRAMA DE ALIMENTACIÓN ESCOLAR - PAE.</v>
          </cell>
          <cell r="G527" t="str">
            <v>C-2201-0700-9-0-2201002-02</v>
          </cell>
          <cell r="H527" t="str">
            <v>10</v>
          </cell>
          <cell r="I527" t="str">
            <v>CSF</v>
          </cell>
          <cell r="J527" t="str">
            <v>Ok Distribución Pto</v>
          </cell>
          <cell r="K527">
            <v>75095812</v>
          </cell>
          <cell r="L527" t="str">
            <v>Inversión</v>
          </cell>
          <cell r="M527" t="str">
            <v>Cobertura</v>
          </cell>
          <cell r="N527" t="str">
            <v>Implementación del Programa de Alimentación Escolar en Colombia, Nacional</v>
          </cell>
          <cell r="O527" t="str">
            <v>PAE</v>
          </cell>
          <cell r="P527" t="str">
            <v>VEPBM</v>
          </cell>
          <cell r="Q527" t="str">
            <v>SUBDIRECCIÓN DE PERMANENCIA</v>
          </cell>
          <cell r="R527" t="str">
            <v>Contratación Directa</v>
          </cell>
          <cell r="S527" t="str">
            <v>4 CON</v>
          </cell>
          <cell r="T527" t="str">
            <v>ET4</v>
          </cell>
        </row>
        <row r="528">
          <cell r="B528" t="str">
            <v>185-C-2201-0700-9-0-2201002-02</v>
          </cell>
          <cell r="C528" t="str">
            <v>185-C-2201-0700-9-0-2201002-02ET4</v>
          </cell>
          <cell r="D528" t="str">
            <v>185</v>
          </cell>
          <cell r="E528" t="str">
            <v>A</v>
          </cell>
          <cell r="F528" t="str">
            <v>PRESTAR SERVICIOS PROFESIONALES PARA ORIENTAR EL COMPONENTE DE MONITOREO Y CONTROL EN EL MARCO DEL NUEVO  MODELO DEL PROGRAMA DE ALIMENTACIÓN ESCOLAR PAE.</v>
          </cell>
          <cell r="G528" t="str">
            <v>C-2201-0700-9-0-2201002-02</v>
          </cell>
          <cell r="H528" t="str">
            <v>10</v>
          </cell>
          <cell r="I528" t="str">
            <v>CSF</v>
          </cell>
          <cell r="J528" t="str">
            <v>Ok Distribución Pto</v>
          </cell>
          <cell r="K528">
            <v>105255700</v>
          </cell>
          <cell r="L528" t="str">
            <v>Inversión</v>
          </cell>
          <cell r="M528" t="str">
            <v>Cobertura</v>
          </cell>
          <cell r="N528" t="str">
            <v>Implementación del Programa de Alimentación Escolar en Colombia, Nacional</v>
          </cell>
          <cell r="O528" t="str">
            <v>PAE</v>
          </cell>
          <cell r="P528" t="str">
            <v>VEPBM</v>
          </cell>
          <cell r="Q528" t="str">
            <v>SUBDIRECCIÓN DE PERMANENCIA</v>
          </cell>
          <cell r="R528" t="str">
            <v>Contratación Directa</v>
          </cell>
          <cell r="S528" t="str">
            <v>4 CON</v>
          </cell>
          <cell r="T528" t="str">
            <v>ET4</v>
          </cell>
        </row>
        <row r="529">
          <cell r="B529" t="str">
            <v>186-C-2201-0700-9-0-2201002-02</v>
          </cell>
          <cell r="C529" t="str">
            <v>186-C-2201-0700-9-0-2201002-02ET4</v>
          </cell>
          <cell r="D529" t="str">
            <v>186</v>
          </cell>
          <cell r="E529" t="str">
            <v>A</v>
          </cell>
          <cell r="F529" t="str">
            <v>PRESTAR SERVICIOS PROFESIONALES PARA APOYAR A LA SUBDIRECCIÓN DE PERMANENCIA EN EL ANÁLISIS DE INFORMACIÓN CUANTITATIVA, CONSTRUCCIÓN DE MODELOS ESTADÍSTICOS Y DEFINICIÓN DE REQUERIMIENTOS DE INFORMACIÓN PARA EL PROGRAMA DE ALIMENTACIÓN ESCOLAR (PAE).</v>
          </cell>
          <cell r="G529" t="str">
            <v>C-2201-0700-9-0-2201002-02</v>
          </cell>
          <cell r="H529" t="str">
            <v>10</v>
          </cell>
          <cell r="I529" t="str">
            <v>CSF</v>
          </cell>
          <cell r="J529" t="str">
            <v>Ok Distribución Pto</v>
          </cell>
          <cell r="K529">
            <v>77044000</v>
          </cell>
          <cell r="L529" t="str">
            <v>Inversión</v>
          </cell>
          <cell r="M529" t="str">
            <v>Cobertura</v>
          </cell>
          <cell r="N529" t="str">
            <v>Implementación del Programa de Alimentación Escolar en Colombia, Nacional</v>
          </cell>
          <cell r="O529" t="str">
            <v>PAE</v>
          </cell>
          <cell r="P529" t="str">
            <v>VEPBM</v>
          </cell>
          <cell r="Q529" t="str">
            <v>SUBDIRECCIÓN DE PERMANENCIA</v>
          </cell>
          <cell r="R529" t="str">
            <v>Contratación Directa</v>
          </cell>
          <cell r="S529" t="str">
            <v>4 CON</v>
          </cell>
          <cell r="T529" t="str">
            <v>ET4</v>
          </cell>
        </row>
        <row r="530">
          <cell r="B530" t="str">
            <v>187-C-2201-0700-9-0-2201002-02</v>
          </cell>
          <cell r="C530" t="str">
            <v>187-C-2201-0700-9-0-2201002-02ET4</v>
          </cell>
          <cell r="D530" t="str">
            <v>187</v>
          </cell>
          <cell r="E530" t="str">
            <v>A</v>
          </cell>
          <cell r="F530" t="str">
            <v xml:space="preserve">PRESTAR SERVICIOS DE APOYO A LA GESTIÓN EN LA IMPLEMENTACIÓN DEL SISTEMA DE SEGUIMIENTO Y MONITOREO DEL PROGRAMA DE ALIMENTACIÓN ESCOLAR </v>
          </cell>
          <cell r="G530" t="str">
            <v>C-2201-0700-9-0-2201002-02</v>
          </cell>
          <cell r="H530" t="str">
            <v>10</v>
          </cell>
          <cell r="I530" t="str">
            <v>CSF</v>
          </cell>
          <cell r="J530" t="str">
            <v>Ok Distribución Pto</v>
          </cell>
          <cell r="K530">
            <v>60000000</v>
          </cell>
          <cell r="L530" t="str">
            <v>Inversión</v>
          </cell>
          <cell r="M530" t="str">
            <v>Cobertura</v>
          </cell>
          <cell r="N530" t="str">
            <v>Implementación del Programa de Alimentación Escolar en Colombia, Nacional</v>
          </cell>
          <cell r="O530" t="str">
            <v>PAE</v>
          </cell>
          <cell r="P530" t="str">
            <v>VEPBM</v>
          </cell>
          <cell r="Q530" t="str">
            <v>SUBDIRECCIÓN DE PERMANENCIA</v>
          </cell>
          <cell r="R530" t="str">
            <v>Contratación Directa</v>
          </cell>
          <cell r="S530" t="str">
            <v>4 CON</v>
          </cell>
          <cell r="T530" t="str">
            <v>ET4</v>
          </cell>
        </row>
        <row r="531">
          <cell r="B531" t="str">
            <v>188-C-2201-0700-9-0-2201002-02</v>
          </cell>
          <cell r="C531" t="str">
            <v>188-C-2201-0700-9-0-2201002-02ET4</v>
          </cell>
          <cell r="D531" t="str">
            <v>188</v>
          </cell>
          <cell r="E531" t="str">
            <v>A</v>
          </cell>
          <cell r="F531" t="str">
            <v>PRESTAR SERVICIOS PROFESIONALES PARA LIDERAR LA FORMULACIÓN E IMPLEMENTACIÓN DE LA POLÍTICA DE ALIMENTACIÓN ESCOLAR EN EL MARCO DEL NUEVO PROGRAMA DE ALIMENTACIÓN ESCOLAR PAE.</v>
          </cell>
          <cell r="G531" t="str">
            <v>C-2201-0700-9-0-2201002-02</v>
          </cell>
          <cell r="H531" t="str">
            <v>10</v>
          </cell>
          <cell r="I531" t="str">
            <v>CSF</v>
          </cell>
          <cell r="J531" t="str">
            <v>Ok Distribución Pto</v>
          </cell>
          <cell r="K531">
            <v>144912064</v>
          </cell>
          <cell r="L531" t="str">
            <v>Inversión</v>
          </cell>
          <cell r="M531" t="str">
            <v>Cobertura</v>
          </cell>
          <cell r="N531" t="str">
            <v>Implementación del Programa de Alimentación Escolar en Colombia, Nacional</v>
          </cell>
          <cell r="O531" t="str">
            <v>PAE</v>
          </cell>
          <cell r="P531" t="str">
            <v>VEPBM</v>
          </cell>
          <cell r="Q531" t="str">
            <v>SUBDIRECCIÓN DE PERMANENCIA</v>
          </cell>
          <cell r="R531" t="str">
            <v>Contratación Directa</v>
          </cell>
          <cell r="S531" t="str">
            <v>4 CON</v>
          </cell>
          <cell r="T531" t="str">
            <v>ET4</v>
          </cell>
        </row>
        <row r="532">
          <cell r="B532" t="str">
            <v>189-C-2201-0700-9-0-2201002-02</v>
          </cell>
          <cell r="C532" t="str">
            <v>189-C-2201-0700-9-0-2201002-02ET4</v>
          </cell>
          <cell r="D532" t="str">
            <v>189</v>
          </cell>
          <cell r="E532" t="str">
            <v>A</v>
          </cell>
          <cell r="F532" t="str">
            <v>PRESTAR SERVICIOS PROFESIONALES PARA REALIZAR LA GESTIÓN Y APOYO ADMINISTRATIVO REQUERIDO EN EL SEGUIMIENTO A LAS ACTIVIDADES Y ACCIONES INHERENTES A LA EJECUCIÓN DEL PROGRAMA -PAE Y LAS ACTIVIDADES ASIGNADAS DESDE LA DIRECCIÓN DE COBERTURA Y EQUIDAD</v>
          </cell>
          <cell r="G532" t="str">
            <v>C-2201-0700-9-0-2201002-02</v>
          </cell>
          <cell r="H532" t="str">
            <v>10</v>
          </cell>
          <cell r="I532" t="str">
            <v>CSF</v>
          </cell>
          <cell r="J532" t="str">
            <v>Ok Distribución Pto</v>
          </cell>
          <cell r="K532">
            <v>47520000</v>
          </cell>
          <cell r="L532" t="str">
            <v>Inversión</v>
          </cell>
          <cell r="M532" t="str">
            <v>Cobertura</v>
          </cell>
          <cell r="N532" t="str">
            <v>Implementación del Programa de Alimentación Escolar en Colombia, Nacional</v>
          </cell>
          <cell r="O532" t="str">
            <v>PAE</v>
          </cell>
          <cell r="P532" t="str">
            <v>VEPBM</v>
          </cell>
          <cell r="Q532" t="str">
            <v>SUBDIRECCIÓN DE PERMANENCIA</v>
          </cell>
          <cell r="R532" t="str">
            <v>Contratación Directa</v>
          </cell>
          <cell r="S532" t="str">
            <v>4 CON</v>
          </cell>
          <cell r="T532" t="str">
            <v>ET4</v>
          </cell>
        </row>
        <row r="533">
          <cell r="B533" t="str">
            <v>19-C-2201-0700-12-0-2201048-02</v>
          </cell>
          <cell r="C533" t="str">
            <v>19-C-2201-0700-12-0-2201048-02ET4</v>
          </cell>
          <cell r="D533" t="str">
            <v>19</v>
          </cell>
          <cell r="E533" t="str">
            <v>A</v>
          </cell>
          <cell r="F533" t="str">
            <v>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v>
          </cell>
          <cell r="G533" t="str">
            <v>C-2201-0700-12-0-2201048-02</v>
          </cell>
          <cell r="H533" t="str">
            <v>10</v>
          </cell>
          <cell r="I533" t="str">
            <v>CSF</v>
          </cell>
          <cell r="J533" t="str">
            <v>Ok Distribución Pto</v>
          </cell>
          <cell r="K533">
            <v>63036000</v>
          </cell>
          <cell r="L533" t="str">
            <v>Inversión</v>
          </cell>
          <cell r="M533" t="str">
            <v>Fortalecimiento</v>
          </cell>
          <cell r="N533" t="str">
            <v>Fortalecimiento a la gestión territorial de la educación Inicial, Preescolar, Básica y Media.   Nacional</v>
          </cell>
          <cell r="O533" t="str">
            <v>Fortalecimiento</v>
          </cell>
          <cell r="P533" t="str">
            <v>VEPBM</v>
          </cell>
          <cell r="Q533" t="str">
            <v>SUBDIRECCIÓN DE RECURSOS HUMANOS DEL SECTOR EDUCATIVO</v>
          </cell>
          <cell r="R533" t="str">
            <v>Contratación Directa</v>
          </cell>
          <cell r="S533" t="str">
            <v>4 CON</v>
          </cell>
          <cell r="T533" t="str">
            <v>ET4</v>
          </cell>
        </row>
        <row r="534">
          <cell r="B534" t="str">
            <v>190-C-2299-0700-9-0-2299062-02</v>
          </cell>
          <cell r="C534" t="str">
            <v>190-C-2299-0700-9-0-2299062-02ET1</v>
          </cell>
          <cell r="D534" t="str">
            <v>190</v>
          </cell>
          <cell r="E534" t="str">
            <v>A</v>
          </cell>
          <cell r="F534" t="str">
            <v>REALIZAR AUDITORIA A LA INFORMACIÓN REPORTADA EN LOS SISTEMAS DE INFORMACIÓN PROVISTOS POR EL MINISTERIO DE EDUCACIÓN NACIONAL.</v>
          </cell>
          <cell r="G534" t="str">
            <v>C-2299-0700-9-0-2299062-02</v>
          </cell>
          <cell r="H534" t="str">
            <v>10</v>
          </cell>
          <cell r="I534" t="str">
            <v>CSF</v>
          </cell>
          <cell r="J534" t="str">
            <v>Ok Distribución Pto</v>
          </cell>
          <cell r="K534">
            <v>68961431</v>
          </cell>
          <cell r="L534" t="str">
            <v>Inversión</v>
          </cell>
          <cell r="M534" t="str">
            <v>Planeación y Finanzas</v>
          </cell>
          <cell r="N534" t="str">
            <v>Fortalecimiento de la planeación estratégica  del sector educativo  Nacional</v>
          </cell>
          <cell r="O534" t="str">
            <v>Transversales</v>
          </cell>
          <cell r="P534" t="str">
            <v>SGENERAL</v>
          </cell>
          <cell r="Q534" t="str">
            <v>OFICINA ASESORA DE PLANEACIÓN Y FINANZAS</v>
          </cell>
          <cell r="R534" t="str">
            <v>Concurso de Méritos</v>
          </cell>
          <cell r="S534" t="str">
            <v>1 PLC</v>
          </cell>
          <cell r="T534" t="str">
            <v>ET1</v>
          </cell>
        </row>
        <row r="535">
          <cell r="B535" t="str">
            <v>191-C-2201-0700-9-0-2201002-02</v>
          </cell>
          <cell r="C535" t="str">
            <v>191-C-2201-0700-9-0-2201002-02ET4</v>
          </cell>
          <cell r="D535" t="str">
            <v>191</v>
          </cell>
          <cell r="E535" t="str">
            <v>A</v>
          </cell>
          <cell r="F535" t="str">
            <v>PRESTAR SERVICIOS PROFESIONALES PARA APOYAR EN MATERIA JURÍDICA A LA DIRECCIÓN DE COBERTURA Y EQUIDAD EN LA IMPLEMENTACIÓN DE ESTRATEGIAS DE ACCESO Y PERMANENCIA Y BRINDAR APOYO JURÍDICO LEGAL EN CUANTO AL ANÁLISIS, PROYECCIÓN, REVISIÓN, REPORTE DE INFORMACIÓN Y RESPUESTAS A REQUERIMIENTOS PROVENIENTES DE ORGANISMOS DE CONTROL.</v>
          </cell>
          <cell r="G535" t="str">
            <v>C-2201-0700-9-0-2201002-02</v>
          </cell>
          <cell r="H535" t="str">
            <v>10</v>
          </cell>
          <cell r="I535" t="str">
            <v>CSF</v>
          </cell>
          <cell r="J535" t="str">
            <v>Ok Distribución Pto</v>
          </cell>
          <cell r="K535">
            <v>102190000</v>
          </cell>
          <cell r="L535" t="str">
            <v>Inversión</v>
          </cell>
          <cell r="M535" t="str">
            <v>Cobertura</v>
          </cell>
          <cell r="N535" t="str">
            <v>Implementación del Programa de Alimentación Escolar en Colombia, Nacional</v>
          </cell>
          <cell r="O535" t="str">
            <v>PAE</v>
          </cell>
          <cell r="P535" t="str">
            <v>VEPBM</v>
          </cell>
          <cell r="Q535" t="str">
            <v>SUBDIRECCIÓN DE PERMANENCIA</v>
          </cell>
          <cell r="R535" t="str">
            <v>Contratación Directa</v>
          </cell>
          <cell r="S535" t="str">
            <v>4 CON</v>
          </cell>
          <cell r="T535" t="str">
            <v>ET4</v>
          </cell>
        </row>
        <row r="536">
          <cell r="B536" t="str">
            <v>192-C-2201-0700-16-0-2201052-02</v>
          </cell>
          <cell r="C536" t="str">
            <v>192-C-2201-0700-16-0-2201052-02ET2</v>
          </cell>
          <cell r="D536" t="str">
            <v>192</v>
          </cell>
          <cell r="E536" t="str">
            <v>A</v>
          </cell>
          <cell r="F536" t="str">
            <v>PRESTAR SERVICIOS PROFESIONALES AL MINISTERIO DE EDUCACIÓN NACIONAL, PARA APOYAR A LA SUBDIRECCIÓN DE ACCESO EN LA SUPERVISIÓN DESDE EL PUNTO DE VISTA FINANCIERO Y JURIDICO DEL CONTRATO 1380 DE 2015, SUSCRITO POR EL MEN CON EL CONSORCIO FFIE-BBVA, CONTRATO INTERADMINISTRATIVO 857 DE 2015 SUSCRITO POR EL MEN CON LA FDN, ASÍ COMO EL ACOMPAÑAMIENTO Y ASESORÍA JURIDICA Y FINANCIERA EN LA REVISIÓN DE LOS ASUNTOS RELACIONADOS CON LOS PROCESOS Y CONCEPTOS A CARGO DEL MEN RELACIONADOS CON PROYECTOS DE INFRAESTRUCTURA EDUCATIVA.</v>
          </cell>
          <cell r="G536" t="str">
            <v>C-2201-0700-16-0-2201052-02</v>
          </cell>
          <cell r="H536" t="str">
            <v>16</v>
          </cell>
          <cell r="I536" t="str">
            <v>SSF</v>
          </cell>
          <cell r="J536" t="str">
            <v>Ok Distribución Pto</v>
          </cell>
          <cell r="K536">
            <v>430000000</v>
          </cell>
          <cell r="L536" t="str">
            <v>Inversión</v>
          </cell>
          <cell r="M536" t="str">
            <v>Cobertura</v>
          </cell>
          <cell r="N536" t="str">
            <v>Construcción, mejoramiento y dotación de espacios de aprendizaje para prestación del servicio educativo e implementación de estrategias de calidad y cobertura Nacional</v>
          </cell>
          <cell r="O536" t="str">
            <v>Infraestructura</v>
          </cell>
          <cell r="P536" t="str">
            <v>VEPBM</v>
          </cell>
          <cell r="Q536" t="str">
            <v>SUBDIRECCIÓN DE ACCESO</v>
          </cell>
          <cell r="R536" t="str">
            <v>Contratación Directa</v>
          </cell>
          <cell r="S536" t="str">
            <v>2 PES</v>
          </cell>
          <cell r="T536" t="str">
            <v>ET2</v>
          </cell>
        </row>
        <row r="537">
          <cell r="B537" t="str">
            <v>193-C-2201-0700-16-0-2201027-02</v>
          </cell>
          <cell r="C537" t="str">
            <v>193-C-2201-0700-16-0-2201027-02ET4</v>
          </cell>
          <cell r="D537" t="str">
            <v>193</v>
          </cell>
          <cell r="E537" t="str">
            <v>A</v>
          </cell>
          <cell r="F537" t="str">
            <v>ADQUIRIR Y SUMINISTRAR MOBILIARIO ESCOLAR A ESTABLECIMIENTOS EDUCATIVOS PÚBLICOS DE LA NACIÓN FOCALIZADOS POR EL MEN (FASE I )</v>
          </cell>
          <cell r="G537" t="str">
            <v>C-2201-0700-16-0-2201027-02</v>
          </cell>
          <cell r="H537" t="str">
            <v>10</v>
          </cell>
          <cell r="I537" t="str">
            <v>CSF</v>
          </cell>
          <cell r="J537" t="str">
            <v>Ok Distribución Pto</v>
          </cell>
          <cell r="K537">
            <v>3231428705.3000002</v>
          </cell>
          <cell r="L537" t="str">
            <v>Inversión</v>
          </cell>
          <cell r="M537" t="str">
            <v>Cobertura</v>
          </cell>
          <cell r="N537" t="str">
            <v>Construcción, mejoramiento y dotación de espacios de aprendizaje para prestación del servicio educativo e implementación de estrategias de calidad y cobertura Nacional</v>
          </cell>
          <cell r="O537" t="str">
            <v>Infraestructura</v>
          </cell>
          <cell r="P537" t="str">
            <v>VEPBM</v>
          </cell>
          <cell r="Q537" t="str">
            <v>SUBDIRECCIÓN DE ACCESO</v>
          </cell>
          <cell r="R537" t="str">
            <v>Acuerdo Marco</v>
          </cell>
          <cell r="S537" t="str">
            <v>4 CON</v>
          </cell>
          <cell r="T537" t="str">
            <v>ET4</v>
          </cell>
        </row>
        <row r="538">
          <cell r="B538" t="str">
            <v>194-C-2201-0700-9-0-2201002-02</v>
          </cell>
          <cell r="C538" t="str">
            <v>194-C-2201-0700-9-0-2201002-02ET4</v>
          </cell>
          <cell r="D538" t="str">
            <v>194</v>
          </cell>
          <cell r="E538" t="str">
            <v>A</v>
          </cell>
          <cell r="F538" t="str">
            <v>PRESTAR SERVICIOS PROFESIONALES A LA DIRECCIÓN DE COBERTURA EN GESTIÓN Y DESARROLLO DE LA ESTRATEGIA DE COMUNICACIONES, ARTES Y EMPRENDIMIENTO DE LAS ECONOMÍAS CREATIVAS NARANJAS</v>
          </cell>
          <cell r="G538" t="str">
            <v>C-2201-0700-9-0-2201002-02</v>
          </cell>
          <cell r="H538" t="str">
            <v>10</v>
          </cell>
          <cell r="I538" t="str">
            <v>CSF</v>
          </cell>
          <cell r="J538" t="str">
            <v>Ok Distribución Pto</v>
          </cell>
          <cell r="K538">
            <v>87895570</v>
          </cell>
          <cell r="L538" t="str">
            <v>Inversión</v>
          </cell>
          <cell r="M538" t="str">
            <v>Cobertura</v>
          </cell>
          <cell r="N538" t="str">
            <v>Implementación del Programa de Alimentación Escolar en Colombia, Nacional</v>
          </cell>
          <cell r="O538" t="str">
            <v>PAE</v>
          </cell>
          <cell r="P538" t="str">
            <v>VEPBM</v>
          </cell>
          <cell r="Q538" t="str">
            <v>SUBDIRECCIÓN DE PERMANENCIA</v>
          </cell>
          <cell r="R538" t="str">
            <v>Contratación Directa</v>
          </cell>
          <cell r="S538" t="str">
            <v>4 CON</v>
          </cell>
          <cell r="T538" t="str">
            <v>ET4</v>
          </cell>
        </row>
        <row r="539">
          <cell r="B539" t="str">
            <v>195-C-2201-0700-16-0-2201027-02</v>
          </cell>
          <cell r="C539" t="str">
            <v>195-C-2201-0700-16-0-2201027-02ET3</v>
          </cell>
          <cell r="D539" t="str">
            <v>195</v>
          </cell>
          <cell r="E539" t="str">
            <v>A</v>
          </cell>
          <cell r="F539" t="str">
            <v>INTERVENTORÍA INTEGRAL: TÉCNICA, FINANCIERA, ADMINISTRATIVA Y JURÍDICA DE LA ADQUISICIÓN Y DISTRIBUCIÓN DE MOBILIARIO ESCOLAR A ESTABLECIMIENTOS EDUCATIVOS PÚBLICOS DE LA NACIÓN FOCALIZADOS POR EL MEN (FASE I)</v>
          </cell>
          <cell r="G539" t="str">
            <v>C-2201-0700-16-0-2201027-02</v>
          </cell>
          <cell r="H539" t="str">
            <v>10</v>
          </cell>
          <cell r="I539" t="str">
            <v>CSF</v>
          </cell>
          <cell r="J539" t="str">
            <v>Ok Distribución Pto</v>
          </cell>
          <cell r="K539">
            <v>631420785</v>
          </cell>
          <cell r="L539" t="str">
            <v>Inversión</v>
          </cell>
          <cell r="M539" t="str">
            <v>Cobertura</v>
          </cell>
          <cell r="N539" t="str">
            <v>Construcción, mejoramiento y dotación de espacios de aprendizaje para prestación del servicio educativo e implementación de estrategias de calidad y cobertura Nacional</v>
          </cell>
          <cell r="O539" t="str">
            <v>Infraestructura</v>
          </cell>
          <cell r="P539" t="str">
            <v>VEPBM</v>
          </cell>
          <cell r="Q539" t="str">
            <v>SUBDIRECCIÓN DE ACCESO</v>
          </cell>
          <cell r="R539" t="str">
            <v>Concurso de Méritos</v>
          </cell>
          <cell r="S539" t="str">
            <v>3 PCT</v>
          </cell>
          <cell r="T539" t="str">
            <v>ET3</v>
          </cell>
        </row>
        <row r="540">
          <cell r="B540" t="str">
            <v>198-C-2299-0700-9-0-2299062-02</v>
          </cell>
          <cell r="C540" t="str">
            <v>198-C-2299-0700-9-0-2299062-02ET3</v>
          </cell>
          <cell r="D540" t="str">
            <v>198</v>
          </cell>
          <cell r="E540" t="str">
            <v>A</v>
          </cell>
          <cell r="F540" t="str">
            <v>PRESTACION DE SERVICIOS PROFESIONALES PARA APOYAR A LA OFICINA ASESORA DE PLANEACION Y FINANZAS EN LAS ACTIVIDADES RELACIONADAS CON LA PLANEACION, SEGUIMIENTO, PROCESAMIENTO, ANÁLISIS DE BASES DE DATOS Y CIERRE DEL PROCESO DE AUDITORIA E INTERVENTORIA A LA INFORMACION REPORTADA EN LOS SISTEMAS DE INFORMACION DEL SECTOR EDUCATIVO.</v>
          </cell>
          <cell r="G540" t="str">
            <v>C-2299-0700-9-0-2299062-02</v>
          </cell>
          <cell r="H540" t="str">
            <v>10</v>
          </cell>
          <cell r="I540" t="str">
            <v>CSF</v>
          </cell>
          <cell r="J540" t="str">
            <v>Ok Distribución Pto</v>
          </cell>
          <cell r="K540">
            <v>39151500</v>
          </cell>
          <cell r="L540" t="str">
            <v>Inversión</v>
          </cell>
          <cell r="M540" t="str">
            <v>Planeación y Finanzas</v>
          </cell>
          <cell r="N540" t="str">
            <v>Fortalecimiento de la planeación estratégica  del sector educativo  Nacional</v>
          </cell>
          <cell r="O540" t="str">
            <v>Transversales</v>
          </cell>
          <cell r="P540" t="str">
            <v>SGENERAL</v>
          </cell>
          <cell r="Q540" t="str">
            <v>OFICINA ASESORA DE PLANEACIÓN Y FINANZAS</v>
          </cell>
          <cell r="R540" t="str">
            <v>Contratación Directa</v>
          </cell>
          <cell r="S540" t="str">
            <v>3 PCT</v>
          </cell>
          <cell r="T540" t="str">
            <v>ET3</v>
          </cell>
        </row>
        <row r="541">
          <cell r="B541" t="str">
            <v>199-C-2299-0700-9-0-2299062-02</v>
          </cell>
          <cell r="C541" t="str">
            <v>199-C-2299-0700-9-0-2299062-02ET3</v>
          </cell>
          <cell r="D541" t="str">
            <v>199</v>
          </cell>
          <cell r="E541" t="str">
            <v>A</v>
          </cell>
          <cell r="F541" t="str">
            <v>PRESTACIÓN DE SERVICIOS PROFESIONALES PARA APOYAR Y LIDERAR EL GRUPO DE AUDITORÍAS DE LA OFICINA ASESORA DE PLANEACIÓN Y FINANZAS EN LAS ACTIVIDADES RELACIONADAS CON LA ESTRUCTURACIÓN, PLANEACIÓN, SEGUIMIENTO Y CIERRE DEL PROCESO A LA INFORMACIÓN REPORTADA EN LOS SISTEMAS DE INFORMACIÓN DEL MINISTERIO.</v>
          </cell>
          <cell r="G541" t="str">
            <v>C-2299-0700-9-0-2299062-02</v>
          </cell>
          <cell r="H541" t="str">
            <v>10</v>
          </cell>
          <cell r="I541" t="str">
            <v>CSF</v>
          </cell>
          <cell r="J541" t="str">
            <v>Ok Distribución Pto</v>
          </cell>
          <cell r="K541">
            <v>55774500</v>
          </cell>
          <cell r="L541" t="str">
            <v>Inversión</v>
          </cell>
          <cell r="M541" t="str">
            <v>Planeación y Finanzas</v>
          </cell>
          <cell r="N541" t="str">
            <v>Fortalecimiento de la planeación estratégica  del sector educativo  Nacional</v>
          </cell>
          <cell r="O541" t="str">
            <v>Transversales</v>
          </cell>
          <cell r="P541" t="str">
            <v>SGENERAL</v>
          </cell>
          <cell r="Q541" t="str">
            <v>OFICINA ASESORA DE PLANEACIÓN Y FINANZAS</v>
          </cell>
          <cell r="R541" t="str">
            <v>Contratación Directa</v>
          </cell>
          <cell r="S541" t="str">
            <v>3 PCT</v>
          </cell>
          <cell r="T541" t="str">
            <v>ET3</v>
          </cell>
        </row>
        <row r="542">
          <cell r="B542" t="str">
            <v>2-C-2201-0700-12-0-2201006-02</v>
          </cell>
          <cell r="C542" t="str">
            <v>2-C-2201-0700-12-0-2201006-02ET4</v>
          </cell>
          <cell r="D542" t="str">
            <v>2</v>
          </cell>
          <cell r="E542" t="str">
            <v>A</v>
          </cell>
          <cell r="F542" t="str">
            <v xml:space="preserve">PRESTACIÓN DEL SERVICIO DE TRANSPORTE AÉREO NACIONAL E INTERNACIONAL EN RUTAS PROPIAS O DE OTROS OPERADORES PARA EL DESPLAZAMIENTO DE LOS COLABORADORES DEL MEN EN CUMPLIMIENTO DE SUS FUNCIONES. </v>
          </cell>
          <cell r="G542" t="str">
            <v>C-2201-0700-12-0-2201006-02</v>
          </cell>
          <cell r="H542" t="str">
            <v>10</v>
          </cell>
          <cell r="I542" t="str">
            <v>CSF</v>
          </cell>
          <cell r="J542" t="str">
            <v>Ok Distribución Pto</v>
          </cell>
          <cell r="K542">
            <v>20000000</v>
          </cell>
          <cell r="L542" t="str">
            <v>Inversión</v>
          </cell>
          <cell r="M542" t="str">
            <v>Fortalecimiento</v>
          </cell>
          <cell r="N542" t="str">
            <v>Fortalecimiento a la gestión territorial de la educación Inicial, Preescolar, Básica y Media.   Nacional</v>
          </cell>
          <cell r="O542" t="str">
            <v>Fortalecimiento</v>
          </cell>
          <cell r="P542" t="str">
            <v>VEPBM</v>
          </cell>
          <cell r="Q542" t="str">
            <v>SUBDIRECCIÓN DE GESTIÓN ADMINISTRATIVA Y OPERACIONES</v>
          </cell>
          <cell r="R542" t="str">
            <v>Contratación Directa</v>
          </cell>
          <cell r="S542" t="str">
            <v>4 CON</v>
          </cell>
          <cell r="T542" t="str">
            <v>ET4</v>
          </cell>
        </row>
        <row r="543">
          <cell r="B543" t="str">
            <v>2-A-03-03-04-022</v>
          </cell>
          <cell r="C543" t="str">
            <v>2-A-03-03-04-022ET4</v>
          </cell>
          <cell r="D543" t="str">
            <v>2</v>
          </cell>
          <cell r="E543" t="str">
            <v>A</v>
          </cell>
          <cell r="F543" t="str">
            <v xml:space="preserve">PRESTACIÓN DEL SERVICIO DE TRANSPORTE AÉREO NACIONAL E INTERNACIONAL EN RUTAS PROPIAS O DE OTROS OPERADORES PARA EL DESPLAZAMIENTO DE LOS COLABORADORES DEL MEN EN CUMPLIMIENTO DE SUS FUNCIONES. </v>
          </cell>
          <cell r="G543" t="str">
            <v>A-03-03-04-022</v>
          </cell>
          <cell r="H543" t="str">
            <v>16</v>
          </cell>
          <cell r="I543" t="str">
            <v>SSF</v>
          </cell>
          <cell r="J543" t="str">
            <v>Ok Distribución Pto</v>
          </cell>
          <cell r="K543">
            <v>25000000</v>
          </cell>
          <cell r="L543" t="str">
            <v>Funcionamiento</v>
          </cell>
          <cell r="M543" t="str">
            <v>Calidad ES</v>
          </cell>
          <cell r="N543" t="str">
            <v>CNA</v>
          </cell>
          <cell r="O543" t="str">
            <v>Aseguramiento ES</v>
          </cell>
          <cell r="P543" t="str">
            <v>VES</v>
          </cell>
          <cell r="Q543" t="str">
            <v>SUBDIRECCIÓN DE GESTIÓN ADMINISTRATIVA Y OPERACIONES</v>
          </cell>
          <cell r="R543" t="str">
            <v>Contratación Directa</v>
          </cell>
          <cell r="S543" t="str">
            <v>4 CON</v>
          </cell>
          <cell r="T543" t="str">
            <v>ET4</v>
          </cell>
        </row>
        <row r="544">
          <cell r="B544" t="str">
            <v>2-C-2202-0700-45-0-2202043-02</v>
          </cell>
          <cell r="C544" t="str">
            <v>2-C-2202-0700-45-0-2202043-02ET4</v>
          </cell>
          <cell r="D544" t="str">
            <v>2</v>
          </cell>
          <cell r="E544" t="str">
            <v>A</v>
          </cell>
          <cell r="F544" t="str">
            <v xml:space="preserve">PRESTACIÓN DEL SERVICIO DE TRANSPORTE AÉREO NACIONAL E INTERNACIONAL EN RUTAS PROPIAS O DE OTROS OPERADORES PARA EL DESPLAZAMIENTO DE LOS COLABORADORES DEL MEN EN CUMPLIMIENTO DE SUS FUNCIONES. </v>
          </cell>
          <cell r="G544" t="str">
            <v>C-2202-0700-45-0-2202043-02</v>
          </cell>
          <cell r="H544" t="str">
            <v>11</v>
          </cell>
          <cell r="I544" t="str">
            <v>CSF</v>
          </cell>
          <cell r="J544" t="str">
            <v>Ok Distribución Pto</v>
          </cell>
          <cell r="K544">
            <v>120000000</v>
          </cell>
          <cell r="L544" t="str">
            <v>Inversión</v>
          </cell>
          <cell r="M544" t="str">
            <v>Fomento</v>
          </cell>
          <cell r="N544" t="str">
            <v>Ampliación de mecanismos de fomento de la Educación Superior Nacional</v>
          </cell>
          <cell r="O544" t="str">
            <v>Fomento ES</v>
          </cell>
          <cell r="P544" t="str">
            <v>VES</v>
          </cell>
          <cell r="Q544" t="str">
            <v>SUBDIRECCIÓN DE GESTIÓN ADMINISTRATIVA Y OPERACIONES</v>
          </cell>
          <cell r="R544" t="str">
            <v>Contratación Directa</v>
          </cell>
          <cell r="S544" t="str">
            <v>4 CON</v>
          </cell>
          <cell r="T544" t="str">
            <v>ET4</v>
          </cell>
        </row>
        <row r="545">
          <cell r="B545" t="str">
            <v>2-C-2201-0700-15-0-2201006-02</v>
          </cell>
          <cell r="C545" t="str">
            <v>2-C-2201-0700-15-0-2201006-02ET4</v>
          </cell>
          <cell r="D545" t="str">
            <v>2</v>
          </cell>
          <cell r="E545" t="str">
            <v>A</v>
          </cell>
          <cell r="F545" t="str">
            <v xml:space="preserve">PRESTACIÓN DEL SERVICIO DE TRANSPORTE AÉREO NACIONAL E INTERNACIONAL EN RUTAS PROPIAS O DE OTROS OPERADORES PARA EL DESPLAZAMIENTO DE LOS COLABORADORES DEL MEN EN CUMPLIMIENTO DE SUS FUNCIONES. </v>
          </cell>
          <cell r="G545" t="str">
            <v>C-2201-0700-15-0-2201006-02</v>
          </cell>
          <cell r="H545" t="str">
            <v>10</v>
          </cell>
          <cell r="I545" t="str">
            <v>CSF</v>
          </cell>
          <cell r="J545" t="str">
            <v>Ok Distribución Pto</v>
          </cell>
          <cell r="K545">
            <v>50000000</v>
          </cell>
          <cell r="L545" t="str">
            <v>Inversión</v>
          </cell>
          <cell r="M545" t="str">
            <v>Cobertura</v>
          </cell>
          <cell r="N545" t="str">
            <v>Implementación de estrategias de  acceso y permanencia educativa en condiciones de equidad, para la población vulnerable a nivel nacional</v>
          </cell>
          <cell r="O545" t="str">
            <v>Permanencia</v>
          </cell>
          <cell r="P545" t="str">
            <v>VEPBM</v>
          </cell>
          <cell r="Q545" t="str">
            <v>SUBDIRECCIÓN DE GESTIÓN ADMINISTRATIVA Y OPERACIONES</v>
          </cell>
          <cell r="R545" t="str">
            <v>Contratación Directa</v>
          </cell>
          <cell r="S545" t="str">
            <v>4 CON</v>
          </cell>
          <cell r="T545" t="str">
            <v>ET4</v>
          </cell>
        </row>
        <row r="546">
          <cell r="B546" t="str">
            <v>2-A-03-03-04-021</v>
          </cell>
          <cell r="C546" t="str">
            <v>2-A-03-03-04-021ET4</v>
          </cell>
          <cell r="D546" t="str">
            <v>2</v>
          </cell>
          <cell r="E546" t="str">
            <v>A</v>
          </cell>
          <cell r="F546" t="str">
            <v xml:space="preserve">PRESTACIÓN DEL SERVICIO DE TRANSPORTE AÉREO NACIONAL E INTERNACIONAL EN RUTAS PROPIAS O DE OTROS OPERADORES PARA EL DESPLAZAMIENTO DE LOS COLABORADORES DEL MEN EN CUMPLIMIENTO DE SUS FUNCIONES. </v>
          </cell>
          <cell r="G546" t="str">
            <v>A-03-03-04-021</v>
          </cell>
          <cell r="H546" t="str">
            <v>16</v>
          </cell>
          <cell r="I546" t="str">
            <v>SSF</v>
          </cell>
          <cell r="J546" t="str">
            <v>Ok Distribución Pto</v>
          </cell>
          <cell r="K546">
            <v>26000000</v>
          </cell>
          <cell r="L546" t="str">
            <v>Funcionamiento</v>
          </cell>
          <cell r="M546" t="str">
            <v>Calidad ES</v>
          </cell>
          <cell r="N546" t="str">
            <v>CNA</v>
          </cell>
          <cell r="O546" t="str">
            <v>Aseguramiento ES</v>
          </cell>
          <cell r="P546" t="str">
            <v>VES</v>
          </cell>
          <cell r="Q546" t="str">
            <v>SUBDIRECCIÓN DE GESTIÓN ADMINISTRATIVA Y OPERACIONES</v>
          </cell>
          <cell r="R546" t="str">
            <v>Contratación Directa</v>
          </cell>
          <cell r="S546" t="str">
            <v>4 CON</v>
          </cell>
          <cell r="T546" t="str">
            <v>ET4</v>
          </cell>
        </row>
        <row r="547">
          <cell r="B547" t="str">
            <v>2-A-03-03-04-020</v>
          </cell>
          <cell r="C547" t="str">
            <v>2-A-03-03-04-020ET4</v>
          </cell>
          <cell r="D547" t="str">
            <v>2</v>
          </cell>
          <cell r="E547" t="str">
            <v>A</v>
          </cell>
          <cell r="F547" t="str">
            <v xml:space="preserve">PRESTACIÓN DEL SERVICIO DE TRANSPORTE AÉREO NACIONAL E INTERNACIONAL EN RUTAS PROPIAS O DE OTROS OPERADORES PARA EL DESPLAZAMIENTO DE LOS COLABORADORES DEL MEN EN CUMPLIMIENTO DE SUS FUNCIONES. </v>
          </cell>
          <cell r="G547" t="str">
            <v>A-03-03-04-020</v>
          </cell>
          <cell r="H547" t="str">
            <v>16</v>
          </cell>
          <cell r="I547" t="str">
            <v>SSF</v>
          </cell>
          <cell r="J547" t="str">
            <v>Ok Distribución Pto</v>
          </cell>
          <cell r="K547">
            <v>155000000</v>
          </cell>
          <cell r="L547" t="str">
            <v>Funcionamiento</v>
          </cell>
          <cell r="M547" t="str">
            <v>Calidad ES</v>
          </cell>
          <cell r="N547" t="str">
            <v>Conaces</v>
          </cell>
          <cell r="O547" t="str">
            <v>Aseguramiento ES</v>
          </cell>
          <cell r="P547" t="str">
            <v>VES</v>
          </cell>
          <cell r="Q547" t="str">
            <v>SUBDIRECCIÓN DE GESTIÓN ADMINISTRATIVA Y OPERACIONES</v>
          </cell>
          <cell r="R547" t="str">
            <v>Contratación Directa</v>
          </cell>
          <cell r="S547" t="str">
            <v>4 CON</v>
          </cell>
          <cell r="T547" t="str">
            <v>ET4</v>
          </cell>
        </row>
        <row r="548">
          <cell r="B548" t="str">
            <v>2-A-03-03-04-020</v>
          </cell>
          <cell r="C548" t="str">
            <v>2-A-03-03-04-020ET4</v>
          </cell>
          <cell r="D548" t="str">
            <v>2</v>
          </cell>
          <cell r="E548" t="str">
            <v>A</v>
          </cell>
          <cell r="F548" t="str">
            <v xml:space="preserve">PRESTACIÓN DEL SERVICIO DE TRANSPORTE AÉREO NACIONAL E INTERNACIONAL EN RUTAS PROPIAS O DE OTROS OPERADORES PARA EL DESPLAZAMIENTO DE LOS COLABORADORES DEL MEN EN CUMPLIMIENTO DE SUS FUNCIONES. </v>
          </cell>
          <cell r="G548" t="str">
            <v>A-03-03-04-020</v>
          </cell>
          <cell r="H548" t="str">
            <v>16</v>
          </cell>
          <cell r="I548" t="str">
            <v>SSF</v>
          </cell>
          <cell r="J548" t="str">
            <v>Ok Distribución Pto</v>
          </cell>
          <cell r="K548">
            <v>15000000</v>
          </cell>
          <cell r="L548" t="str">
            <v>Funcionamiento</v>
          </cell>
          <cell r="M548" t="str">
            <v>Calidad ES</v>
          </cell>
          <cell r="N548" t="str">
            <v>Conaces</v>
          </cell>
          <cell r="O548" t="str">
            <v>Aseguramiento ES</v>
          </cell>
          <cell r="P548" t="str">
            <v>VES</v>
          </cell>
          <cell r="Q548" t="str">
            <v>SUBDIRECCIÓN DE GESTIÓN ADMINISTRATIVA Y OPERACIONES</v>
          </cell>
          <cell r="R548" t="str">
            <v>Contratación Directa</v>
          </cell>
          <cell r="S548" t="str">
            <v>4 CON</v>
          </cell>
          <cell r="T548" t="str">
            <v>ET4</v>
          </cell>
        </row>
        <row r="549">
          <cell r="B549" t="str">
            <v>2-C-2201-0700-16-0-2201052-02</v>
          </cell>
          <cell r="C549" t="str">
            <v>2-C-2201-0700-16-0-2201052-02ET4</v>
          </cell>
          <cell r="D549" t="str">
            <v>2</v>
          </cell>
          <cell r="E549" t="str">
            <v>A</v>
          </cell>
          <cell r="F549" t="str">
            <v xml:space="preserve">PRESTACIÓN DEL SERVICIO DE TRANSPORTE AÉREO NACIONAL E INTERNACIONAL EN RUTAS PROPIAS O DE OTROS OPERADORES PARA EL DESPLAZAMIENTO DE LOS COLABORADORES DEL MEN EN CUMPLIMIENTO DE SUS FUNCIONES. </v>
          </cell>
          <cell r="G549" t="str">
            <v>C-2201-0700-16-0-2201052-02</v>
          </cell>
          <cell r="H549" t="str">
            <v>16</v>
          </cell>
          <cell r="I549" t="str">
            <v>SSF</v>
          </cell>
          <cell r="J549" t="str">
            <v>Ok Distribución Pto</v>
          </cell>
          <cell r="K549">
            <v>18000000</v>
          </cell>
          <cell r="L549" t="str">
            <v>Inversión</v>
          </cell>
          <cell r="M549" t="str">
            <v>Cobertura</v>
          </cell>
          <cell r="N549" t="str">
            <v>Construcción, mejoramiento y dotación de espacios de aprendizaje para prestación del servicio educativo e implementación de estrategias de calidad y cobertura Nacional</v>
          </cell>
          <cell r="O549" t="str">
            <v>Infraestructura</v>
          </cell>
          <cell r="P549" t="str">
            <v>VEPBM</v>
          </cell>
          <cell r="Q549" t="str">
            <v>SUBDIRECCIÓN DE GESTIÓN ADMINISTRATIVA Y OPERACIONES</v>
          </cell>
          <cell r="R549" t="str">
            <v>Contratación Directa</v>
          </cell>
          <cell r="S549" t="str">
            <v>4 CON</v>
          </cell>
          <cell r="T549" t="str">
            <v>ET4</v>
          </cell>
        </row>
        <row r="550">
          <cell r="B550" t="str">
            <v>2-C-2201-0700-13-0-2201006-02</v>
          </cell>
          <cell r="C550" t="str">
            <v>2-C-2201-0700-13-0-2201006-02ET4</v>
          </cell>
          <cell r="D550" t="str">
            <v>2</v>
          </cell>
          <cell r="E550" t="str">
            <v>A</v>
          </cell>
          <cell r="F550" t="str">
            <v xml:space="preserve">PRESTACIÓN DEL SERVICIO DE TRANSPORTE AÉREO NACIONAL E INTERNACIONAL EN RUTAS PROPIAS O DE OTROS OPERADORES PARA EL DESPLAZAMIENTO DE LOS COLABORADORES DEL MEN EN CUMPLIMIENTO DE SUS FUNCIONES. </v>
          </cell>
          <cell r="G550" t="str">
            <v>C-2201-0700-13-0-2201006-02</v>
          </cell>
          <cell r="H550" t="str">
            <v>10</v>
          </cell>
          <cell r="I550" t="str">
            <v>CSF</v>
          </cell>
          <cell r="J550" t="str">
            <v>Ok Distribución Pto</v>
          </cell>
          <cell r="K550">
            <v>50000000</v>
          </cell>
          <cell r="L550" t="str">
            <v>Inversión</v>
          </cell>
          <cell r="M550" t="str">
            <v>Calidad EPBM</v>
          </cell>
          <cell r="N550" t="str">
            <v>Mejoramiento de la calidad educativa preescolar, básica y media. Nacional</v>
          </cell>
          <cell r="O550" t="str">
            <v>Calidad</v>
          </cell>
          <cell r="P550" t="str">
            <v>VEPBM</v>
          </cell>
          <cell r="Q550" t="str">
            <v>SUBDIRECCIÓN DE GESTIÓN ADMINISTRATIVA Y OPERACIONES</v>
          </cell>
          <cell r="R550" t="str">
            <v>Contratación Directa</v>
          </cell>
          <cell r="S550" t="str">
            <v>4 CON</v>
          </cell>
          <cell r="T550" t="str">
            <v>ET4</v>
          </cell>
        </row>
        <row r="551">
          <cell r="B551" t="str">
            <v>2-C-2201-0700-13-0-2201006-02</v>
          </cell>
          <cell r="C551" t="str">
            <v>2-C-2201-0700-13-0-2201006-02ET4</v>
          </cell>
          <cell r="D551" t="str">
            <v>2</v>
          </cell>
          <cell r="E551" t="str">
            <v>A</v>
          </cell>
          <cell r="F551" t="str">
            <v xml:space="preserve">PRESTACIÓN DEL SERVICIO DE TRANSPORTE AÉREO NACIONAL E INTERNACIONAL EN RUTAS PROPIAS O DE OTROS OPERADORES PARA EL DESPLAZAMIENTO DE LOS COLABORADORES DEL MEN EN CUMPLIMIENTO DE SUS FUNCIONES. </v>
          </cell>
          <cell r="G551" t="str">
            <v>C-2201-0700-13-0-2201006-02</v>
          </cell>
          <cell r="H551" t="str">
            <v>10</v>
          </cell>
          <cell r="I551" t="str">
            <v>CSF</v>
          </cell>
          <cell r="J551" t="str">
            <v>Ok Distribución Pto</v>
          </cell>
          <cell r="K551">
            <v>182203494</v>
          </cell>
          <cell r="L551" t="str">
            <v>Inversión</v>
          </cell>
          <cell r="M551" t="str">
            <v>Calidad EPBM</v>
          </cell>
          <cell r="N551" t="str">
            <v>Mejoramiento de la calidad educativa preescolar, básica y media. Nacional</v>
          </cell>
          <cell r="O551" t="str">
            <v>Calidad</v>
          </cell>
          <cell r="P551" t="str">
            <v>VEPBM</v>
          </cell>
          <cell r="Q551" t="str">
            <v>SUBDIRECCIÓN DE GESTIÓN ADMINISTRATIVA Y OPERACIONES</v>
          </cell>
          <cell r="R551" t="str">
            <v>Contratación Directa</v>
          </cell>
          <cell r="S551" t="str">
            <v>4 CON</v>
          </cell>
          <cell r="T551" t="str">
            <v>ET4</v>
          </cell>
        </row>
        <row r="552">
          <cell r="B552" t="str">
            <v>2-C-2201-0700-12-0-2201015-02</v>
          </cell>
          <cell r="C552" t="str">
            <v>2-C-2201-0700-12-0-2201015-02ET4</v>
          </cell>
          <cell r="D552" t="str">
            <v>2</v>
          </cell>
          <cell r="E552" t="str">
            <v>A</v>
          </cell>
          <cell r="F552" t="str">
            <v xml:space="preserve">PRESTACIÓN DEL SERVICIO DE TRANSPORTE AÉREO NACIONAL E INTERNACIONAL EN RUTAS PROPIAS O DE OTROS OPERADORES PARA EL DESPLAZAMIENTO DE LOS COLABORADORES DEL MEN EN CUMPLIMIENTO DE SUS FUNCIONES. </v>
          </cell>
          <cell r="G552" t="str">
            <v>C-2201-0700-12-0-2201015-02</v>
          </cell>
          <cell r="H552" t="str">
            <v>10</v>
          </cell>
          <cell r="I552" t="str">
            <v>CSF</v>
          </cell>
          <cell r="J552" t="str">
            <v>Ok Distribución Pto</v>
          </cell>
          <cell r="K552">
            <v>10000000</v>
          </cell>
          <cell r="L552" t="str">
            <v>Inversión</v>
          </cell>
          <cell r="M552" t="str">
            <v>Fortalecimiento</v>
          </cell>
          <cell r="N552" t="str">
            <v>Fortalecimiento a la gestión territorial de la educación Inicial, Preescolar, Básica y Media.   Nacional</v>
          </cell>
          <cell r="O552" t="str">
            <v>Fortalecimiento</v>
          </cell>
          <cell r="P552" t="str">
            <v>VEPBM</v>
          </cell>
          <cell r="Q552" t="str">
            <v>SUBDIRECCIÓN DE GESTIÓN ADMINISTRATIVA Y OPERACIONES</v>
          </cell>
          <cell r="R552" t="str">
            <v>Contratación Directa</v>
          </cell>
          <cell r="S552" t="str">
            <v>4 CON</v>
          </cell>
          <cell r="T552" t="str">
            <v>ET4</v>
          </cell>
        </row>
        <row r="553">
          <cell r="B553" t="str">
            <v>2-C-2201-0700-10-0-2201002-02</v>
          </cell>
          <cell r="C553" t="str">
            <v>2-C-2201-0700-10-0-2201002-02ET4</v>
          </cell>
          <cell r="D553" t="str">
            <v>2</v>
          </cell>
          <cell r="E553" t="str">
            <v>A</v>
          </cell>
          <cell r="F553" t="str">
            <v xml:space="preserve">PRESTACIÓN DEL SERVICIO DE TRANSPORTE AÉREO NACIONAL E INTERNACIONAL EN RUTAS PROPIAS O DE OTROS OPERADORES PARA EL DESPLAZAMIENTO DE LOS COLABORADORES DEL MEN EN CUMPLIMIENTO DE SUS FUNCIONES. </v>
          </cell>
          <cell r="G553" t="str">
            <v>C-2201-0700-10-0-2201002-02</v>
          </cell>
          <cell r="H553" t="str">
            <v>10</v>
          </cell>
          <cell r="I553" t="str">
            <v>CSF</v>
          </cell>
          <cell r="J553" t="str">
            <v>Ok Distribución Pto</v>
          </cell>
          <cell r="K553">
            <v>10000000</v>
          </cell>
          <cell r="L553" t="str">
            <v>Inversión</v>
          </cell>
          <cell r="M553" t="str">
            <v>Primera Infancia</v>
          </cell>
          <cell r="N553" t="str">
            <v>Fortalecimiento de la calidad del servicio educativo de primera infancia Nacional</v>
          </cell>
          <cell r="O553" t="str">
            <v>Primera Infancia</v>
          </cell>
          <cell r="P553" t="str">
            <v>VEPBM</v>
          </cell>
          <cell r="Q553" t="str">
            <v>SUBDIRECCIÓN DE GESTIÓN ADMINISTRATIVA Y OPERACIONES</v>
          </cell>
          <cell r="R553" t="str">
            <v>Contratación Directa</v>
          </cell>
          <cell r="S553" t="str">
            <v>4 CON</v>
          </cell>
          <cell r="T553" t="str">
            <v>ET4</v>
          </cell>
        </row>
        <row r="554">
          <cell r="B554" t="str">
            <v>2-A-02-02-02-006</v>
          </cell>
          <cell r="C554" t="str">
            <v>2-A-02-02-02-006ET4</v>
          </cell>
          <cell r="D554" t="str">
            <v>2</v>
          </cell>
          <cell r="E554" t="str">
            <v>A</v>
          </cell>
          <cell r="F554" t="str">
            <v xml:space="preserve">PRESTACIÓN DEL SERVICIO DE TRANSPORTE AÉREO NACIONAL E INTERNACIONAL EN RUTAS PROPIAS O DE OTROS OPERADORES PARA EL DESPLAZAMIENTO DE LOS COLABORADORES DEL MEN EN CUMPLIMIENTO DE SUS FUNCIONES. </v>
          </cell>
          <cell r="G554" t="str">
            <v>A-02-02-02-006</v>
          </cell>
          <cell r="H554" t="str">
            <v>10</v>
          </cell>
          <cell r="I554" t="str">
            <v>CSF</v>
          </cell>
          <cell r="J554" t="str">
            <v>Ok Distribución Pto</v>
          </cell>
          <cell r="K554">
            <v>47838789</v>
          </cell>
          <cell r="L554" t="str">
            <v>Funcionamiento</v>
          </cell>
          <cell r="M554" t="str">
            <v>Administrativa</v>
          </cell>
          <cell r="N554" t="str">
            <v>Gestión</v>
          </cell>
          <cell r="O554" t="str">
            <v>Gestión</v>
          </cell>
          <cell r="P554" t="str">
            <v>SGENERAL</v>
          </cell>
          <cell r="Q554" t="str">
            <v>SUBDIRECCIÓN DE GESTIÓN ADMINISTRATIVA Y OPERACIONES</v>
          </cell>
          <cell r="R554" t="str">
            <v>Contratación Directa</v>
          </cell>
          <cell r="S554" t="str">
            <v>4 CON</v>
          </cell>
          <cell r="T554" t="str">
            <v>ET4</v>
          </cell>
        </row>
        <row r="555">
          <cell r="B555" t="str">
            <v>200-C-2299-0700-9-0-2299062-02</v>
          </cell>
          <cell r="C555" t="str">
            <v>200-C-2299-0700-9-0-2299062-02ET1</v>
          </cell>
          <cell r="D555" t="str">
            <v>200</v>
          </cell>
          <cell r="E555" t="str">
            <v>G</v>
          </cell>
          <cell r="F555" t="str">
            <v>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v>
          </cell>
          <cell r="G555" t="str">
            <v>C-2299-0700-9-0-2299062-02</v>
          </cell>
          <cell r="H555" t="str">
            <v>10</v>
          </cell>
          <cell r="I555" t="str">
            <v>CSF</v>
          </cell>
          <cell r="J555" t="str">
            <v>Ok Distribución Pto</v>
          </cell>
          <cell r="K555">
            <v>40973400</v>
          </cell>
          <cell r="L555" t="str">
            <v>Inversión</v>
          </cell>
          <cell r="M555" t="str">
            <v>Planeación y Finanzas</v>
          </cell>
          <cell r="N555" t="str">
            <v>Fortalecimiento de la planeación estratégica  del sector educativo  Nacional</v>
          </cell>
          <cell r="O555" t="str">
            <v>Transversales</v>
          </cell>
          <cell r="P555" t="str">
            <v>SGENERAL</v>
          </cell>
          <cell r="Q555" t="str">
            <v>OFICINA ASESORA DE PLANEACIÓN Y FINANZAS</v>
          </cell>
          <cell r="R555" t="str">
            <v>Contratación Directa</v>
          </cell>
          <cell r="S555" t="str">
            <v>1 PLC</v>
          </cell>
          <cell r="T555" t="str">
            <v>ET1</v>
          </cell>
        </row>
        <row r="556">
          <cell r="B556" t="str">
            <v>202-C-2299-0700-9-0-2299054-02</v>
          </cell>
          <cell r="C556" t="str">
            <v>202-C-2299-0700-9-0-2299054-02ET3</v>
          </cell>
          <cell r="D556" t="str">
            <v>202</v>
          </cell>
          <cell r="E556" t="str">
            <v>A</v>
          </cell>
          <cell r="F556" t="str">
            <v>PRESTACIÓN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v>
          </cell>
          <cell r="G556" t="str">
            <v>C-2299-0700-9-0-2299054-02</v>
          </cell>
          <cell r="H556" t="str">
            <v>10</v>
          </cell>
          <cell r="I556" t="str">
            <v>CSF</v>
          </cell>
          <cell r="J556" t="str">
            <v>Ok Distribución Pto</v>
          </cell>
          <cell r="K556">
            <v>42000000</v>
          </cell>
          <cell r="L556" t="str">
            <v>Inversión</v>
          </cell>
          <cell r="M556" t="str">
            <v>Planeación y Finanzas</v>
          </cell>
          <cell r="N556" t="str">
            <v>Fortalecimiento de la planeación estratégica  del sector educativo  Nacional</v>
          </cell>
          <cell r="O556" t="str">
            <v>Transversales</v>
          </cell>
          <cell r="P556" t="str">
            <v>SGENERAL</v>
          </cell>
          <cell r="Q556" t="str">
            <v>OFICINA ASESORA DE PLANEACIÓN Y FINANZAS</v>
          </cell>
          <cell r="R556" t="str">
            <v>Contratación Directa</v>
          </cell>
          <cell r="S556" t="str">
            <v>3 PCT</v>
          </cell>
          <cell r="T556" t="str">
            <v>ET3</v>
          </cell>
        </row>
        <row r="557">
          <cell r="B557" t="str">
            <v>204-C-2299-0700-9-0-2299054-02</v>
          </cell>
          <cell r="C557" t="str">
            <v>204-C-2299-0700-9-0-2299054-02ET1</v>
          </cell>
          <cell r="D557" t="str">
            <v>204</v>
          </cell>
          <cell r="E557" t="str">
            <v>G</v>
          </cell>
          <cell r="F557" t="str">
            <v>PRESTAR SERVICIOS PROFESIONALES PARA APOYAR AL GRUPO DE FINANZAS SECTORIALES DE LA OFICINA ASESORA DE PLANEACIÓN Y FINANZAS DEL MINISTERIO DE EDUCACIÓN NACIONAL EN LOS PROCESOS DE PROGRAMACIÓN Y DISTRIBUCIÓN DE LOS RECURSOS ASIGNADOS AL SECTOR EDUCATIVO</v>
          </cell>
          <cell r="G557" t="str">
            <v>C-2299-0700-9-0-2299054-02</v>
          </cell>
          <cell r="H557" t="str">
            <v>10</v>
          </cell>
          <cell r="I557" t="str">
            <v>CSF</v>
          </cell>
          <cell r="J557" t="str">
            <v>Ok Distribución Pto</v>
          </cell>
          <cell r="K557">
            <v>18540000</v>
          </cell>
          <cell r="L557" t="str">
            <v>Inversión</v>
          </cell>
          <cell r="M557" t="str">
            <v>Planeación y Finanzas</v>
          </cell>
          <cell r="N557" t="str">
            <v>Fortalecimiento de la planeación estratégica  del sector educativo  Nacional</v>
          </cell>
          <cell r="O557" t="str">
            <v>Transversales</v>
          </cell>
          <cell r="P557" t="str">
            <v>SGENERAL</v>
          </cell>
          <cell r="Q557" t="str">
            <v>OFICINA ASESORA DE PLANEACIÓN Y FINANZAS</v>
          </cell>
          <cell r="R557" t="str">
            <v>Contratación Directa</v>
          </cell>
          <cell r="S557" t="str">
            <v>1 PLC</v>
          </cell>
          <cell r="T557" t="str">
            <v>ET1</v>
          </cell>
        </row>
        <row r="558">
          <cell r="B558" t="str">
            <v>206-A-02-02-02-008</v>
          </cell>
          <cell r="C558" t="str">
            <v>206-A-02-02-02-008ET4</v>
          </cell>
          <cell r="D558" t="str">
            <v>206</v>
          </cell>
          <cell r="E558" t="str">
            <v>A</v>
          </cell>
          <cell r="F558" t="str">
            <v xml:space="preserve">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 </v>
          </cell>
          <cell r="G558" t="str">
            <v>A-02-02-02-008</v>
          </cell>
          <cell r="H558" t="str">
            <v>10</v>
          </cell>
          <cell r="I558" t="str">
            <v>CSF</v>
          </cell>
          <cell r="J558" t="str">
            <v>Ok Distribución Pto</v>
          </cell>
          <cell r="K558">
            <v>28000000</v>
          </cell>
          <cell r="L558" t="str">
            <v>Funcionamiento</v>
          </cell>
          <cell r="M558" t="str">
            <v>Talento Humano</v>
          </cell>
          <cell r="N558" t="str">
            <v>Gestión</v>
          </cell>
          <cell r="O558" t="str">
            <v>Gestión</v>
          </cell>
          <cell r="P558" t="str">
            <v>SGENERAL</v>
          </cell>
          <cell r="Q558" t="str">
            <v>OFICINA DE TECNOLOGÍA Y SISTEMAS DE INFORMACIÓN</v>
          </cell>
          <cell r="R558" t="str">
            <v>Contratación Directa</v>
          </cell>
          <cell r="S558" t="str">
            <v>4 CON</v>
          </cell>
          <cell r="T558" t="str">
            <v>ET4</v>
          </cell>
        </row>
        <row r="559">
          <cell r="B559" t="str">
            <v>207-C-2299-0700-9-0-2299054-02</v>
          </cell>
          <cell r="C559" t="str">
            <v>207-C-2299-0700-9-0-2299054-02ET1</v>
          </cell>
          <cell r="D559" t="str">
            <v>207</v>
          </cell>
          <cell r="E559" t="str">
            <v>G</v>
          </cell>
          <cell r="F559" t="str">
            <v>PRESTACIÓN DE SERVICIOS PROFESIONALES AL GRUPO FINANCIERO DE LA OFICINA ASESORA DE PLANEACIÓN Y FINANZAS EN EL ACOMPAÑAMIENTO DE TEMAS FINANCIEROS Y PRESUPUESTALES DE LAS ENTIDADES TERRITORIALES ASOCIADAS AL SGP- SECTOR EDUCACIÓN</v>
          </cell>
          <cell r="G559" t="str">
            <v>C-2299-0700-9-0-2299054-02</v>
          </cell>
          <cell r="H559" t="str">
            <v>10</v>
          </cell>
          <cell r="I559" t="str">
            <v>CSF</v>
          </cell>
          <cell r="J559" t="str">
            <v>Ok Distribución Pto</v>
          </cell>
          <cell r="K559">
            <v>40973400</v>
          </cell>
          <cell r="L559" t="str">
            <v>Inversión</v>
          </cell>
          <cell r="M559" t="str">
            <v>Planeación y Finanzas</v>
          </cell>
          <cell r="N559" t="str">
            <v>Fortalecimiento de la planeación estratégica  del sector educativo  Nacional</v>
          </cell>
          <cell r="O559" t="str">
            <v>Transversales</v>
          </cell>
          <cell r="P559" t="str">
            <v>SGENERAL</v>
          </cell>
          <cell r="Q559" t="str">
            <v>OFICINA ASESORA DE PLANEACIÓN Y FINANZAS</v>
          </cell>
          <cell r="R559" t="str">
            <v>Contratación Directa</v>
          </cell>
          <cell r="S559" t="str">
            <v>1 PLC</v>
          </cell>
          <cell r="T559" t="str">
            <v>ET1</v>
          </cell>
        </row>
        <row r="560">
          <cell r="B560" t="str">
            <v>208-C-2201-0700-16-0-2201004-02</v>
          </cell>
          <cell r="C560" t="str">
            <v>208-C-2201-0700-16-0-2201004-02ET2</v>
          </cell>
          <cell r="D560" t="str">
            <v>208</v>
          </cell>
          <cell r="E560" t="str">
            <v>A</v>
          </cell>
          <cell r="F560" t="str">
            <v>ACTUALIZAR, EMITIR Y DIVULGAR NORMAS TÉCNICAS DE  INFRAESTRUCTURA EDUCATIVA Y/O MOBILIARIO ESCOLAR</v>
          </cell>
          <cell r="G560" t="str">
            <v>C-2201-0700-16-0-2201004-02</v>
          </cell>
          <cell r="H560" t="str">
            <v>10</v>
          </cell>
          <cell r="I560" t="str">
            <v>CSF</v>
          </cell>
          <cell r="J560" t="str">
            <v>Ok Distribución Pto</v>
          </cell>
          <cell r="K560">
            <v>170000000</v>
          </cell>
          <cell r="L560" t="str">
            <v>Inversión</v>
          </cell>
          <cell r="M560" t="str">
            <v>Cobertura</v>
          </cell>
          <cell r="N560" t="str">
            <v>Construcción, mejoramiento y dotación de espacios de aprendizaje para prestación del servicio educativo e implementación de estrategias de calidad y cobertura Nacional</v>
          </cell>
          <cell r="O560" t="str">
            <v>Infraestructura</v>
          </cell>
          <cell r="P560" t="str">
            <v>VEPBM</v>
          </cell>
          <cell r="Q560" t="str">
            <v>SUBDIRECCIÓN DE ACCESO</v>
          </cell>
          <cell r="R560" t="str">
            <v>Contratación Directa</v>
          </cell>
          <cell r="S560" t="str">
            <v>2 PES</v>
          </cell>
          <cell r="T560" t="str">
            <v>ET2</v>
          </cell>
        </row>
        <row r="561">
          <cell r="B561" t="str">
            <v>209-A-02-02-02-008</v>
          </cell>
          <cell r="C561" t="str">
            <v>209-A-02-02-02-008ET4</v>
          </cell>
          <cell r="D561" t="str">
            <v>209</v>
          </cell>
          <cell r="E561" t="str">
            <v>A</v>
          </cell>
          <cell r="F561" t="str">
            <v>PRESTAR SERVICIOS PROFESIONALES PARA APOYAR A LA OFICINA DE TECNOLOGÍA Y SISTEMAS DE INFORMACIÓN EN EL ANALISIS, DISEÑO, IMPLEMENTACION, MANTENIMIENTO Y ACTUALIZACION DE LAS BODEGAS DE DATOS DE BUSINESS INTELIGENCIE (BI), USADOS POR EL MINISTERIO DE EDUCACIÓN PARA LA PUBLICACION DE LA INFORMACION DEL SECTOR EDUCATIVO Y DESARROLLAR ACTIVIDADES PROPIAS DE LAS FASES DEL CICLO DE SOFTWARE DE LOS SISTEMAS DE INFORMACION DEL MINISTERIO</v>
          </cell>
          <cell r="G561" t="str">
            <v>A-02-02-02-008</v>
          </cell>
          <cell r="H561" t="str">
            <v>10</v>
          </cell>
          <cell r="I561" t="str">
            <v>CSF</v>
          </cell>
          <cell r="J561" t="str">
            <v>Ok Distribución Pto</v>
          </cell>
          <cell r="K561">
            <v>28840000</v>
          </cell>
          <cell r="L561" t="str">
            <v>Funcionamiento</v>
          </cell>
          <cell r="M561" t="str">
            <v>Talento Humano</v>
          </cell>
          <cell r="N561" t="str">
            <v>Gestión</v>
          </cell>
          <cell r="O561" t="str">
            <v>Gestión</v>
          </cell>
          <cell r="P561" t="str">
            <v>SGENERAL</v>
          </cell>
          <cell r="Q561" t="str">
            <v>OFICINA DE TECNOLOGÍA Y SISTEMAS DE INFORMACIÓN</v>
          </cell>
          <cell r="R561" t="str">
            <v>Contratación Directa</v>
          </cell>
          <cell r="S561" t="str">
            <v>4 CON</v>
          </cell>
          <cell r="T561" t="str">
            <v>ET4</v>
          </cell>
        </row>
        <row r="562">
          <cell r="B562" t="str">
            <v>21-C-2201-0700-12-0-2201048-02</v>
          </cell>
          <cell r="C562" t="str">
            <v>21-C-2201-0700-12-0-2201048-02ET4</v>
          </cell>
          <cell r="D562" t="str">
            <v>21</v>
          </cell>
          <cell r="E562" t="str">
            <v>A</v>
          </cell>
          <cell r="F562" t="str">
            <v>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v>
          </cell>
          <cell r="G562" t="str">
            <v>C-2201-0700-12-0-2201048-02</v>
          </cell>
          <cell r="H562" t="str">
            <v>10</v>
          </cell>
          <cell r="I562" t="str">
            <v>CSF</v>
          </cell>
          <cell r="J562" t="str">
            <v>Ok Distribución Pto</v>
          </cell>
          <cell r="K562">
            <v>63036000</v>
          </cell>
          <cell r="L562" t="str">
            <v>Inversión</v>
          </cell>
          <cell r="M562" t="str">
            <v>Fortalecimiento</v>
          </cell>
          <cell r="N562" t="str">
            <v>Fortalecimiento a la gestión territorial de la educación Inicial, Preescolar, Básica y Media.   Nacional</v>
          </cell>
          <cell r="O562" t="str">
            <v>Fortalecimiento</v>
          </cell>
          <cell r="P562" t="str">
            <v>VEPBM</v>
          </cell>
          <cell r="Q562" t="str">
            <v>SUBDIRECCIÓN DE RECURSOS HUMANOS DEL SECTOR EDUCATIVO</v>
          </cell>
          <cell r="R562" t="str">
            <v>Contratación Directa</v>
          </cell>
          <cell r="S562" t="str">
            <v>4 CON</v>
          </cell>
          <cell r="T562" t="str">
            <v>ET4</v>
          </cell>
        </row>
        <row r="563">
          <cell r="B563" t="str">
            <v>210-C-2201-0700-16-0-2201005-02</v>
          </cell>
          <cell r="C563" t="str">
            <v>210-C-2201-0700-16-0-2201005-02ET1</v>
          </cell>
          <cell r="D563" t="str">
            <v>210</v>
          </cell>
          <cell r="E563" t="str">
            <v>G</v>
          </cell>
          <cell r="F563" t="str">
            <v>REALIZAR LA POLÍTICA DE INFRAESTRUCTURA EDUCATIVA, ACTUALIZAR LOS LINEAMIENTOS DE OBRA, DOTACIÓN Y MEJORAMIENTOS. ASÍ COMO, FORMULAR LOS LINEAMIENTOS DIFERENCIALES DE DOTACIONES E INFRAESTRUCTURA PARA CONTEXTOS RURALES Y ETNICOS EN CUMPLIMIENTO DE LOS ACUERDOS CON LOS PUEBLOS INDIGENAS</v>
          </cell>
          <cell r="G563" t="str">
            <v>C-2201-0700-16-0-2201005-02</v>
          </cell>
          <cell r="H563" t="str">
            <v>10</v>
          </cell>
          <cell r="I563" t="str">
            <v>CSF</v>
          </cell>
          <cell r="J563" t="str">
            <v>Ok Distribución Pto</v>
          </cell>
          <cell r="K563">
            <v>490000000</v>
          </cell>
          <cell r="L563" t="str">
            <v>Inversión</v>
          </cell>
          <cell r="M563" t="str">
            <v>Cobertura</v>
          </cell>
          <cell r="N563" t="str">
            <v>Construcción, mejoramiento y dotación de espacios de aprendizaje para prestación del servicio educativo e implementación de estrategias de calidad y cobertura Nacional</v>
          </cell>
          <cell r="O563" t="str">
            <v>Infraestructura</v>
          </cell>
          <cell r="P563" t="str">
            <v>VEPBM</v>
          </cell>
          <cell r="Q563" t="str">
            <v>SUBDIRECCIÓN DE ACCESO</v>
          </cell>
          <cell r="R563" t="str">
            <v>Contratación Directa</v>
          </cell>
          <cell r="S563" t="str">
            <v>1 PLC</v>
          </cell>
          <cell r="T563" t="str">
            <v>ET1</v>
          </cell>
        </row>
        <row r="564">
          <cell r="B564" t="str">
            <v>211-A-02-02-02-008</v>
          </cell>
          <cell r="C564" t="str">
            <v>211-A-02-02-02-008ET4</v>
          </cell>
          <cell r="D564" t="str">
            <v>211</v>
          </cell>
          <cell r="E564" t="str">
            <v>A</v>
          </cell>
          <cell r="F564" t="str">
            <v>PRESTAR SERVICIOS PROFESIONALES A LA OFICINA DE TECNOLOGIA Y SISTEMAS DE INFORMACION EN ACTIVIDADES RELACIONADAS CON GESTIÓN DE PROVEEDORES, GESTIÓN DE PRESUPUESTO, GESTIÓN DE PROYECTOS Y GESTIÓN DE SERVICIOS TIC.</v>
          </cell>
          <cell r="G564" t="str">
            <v>A-02-02-02-008</v>
          </cell>
          <cell r="H564" t="str">
            <v>10</v>
          </cell>
          <cell r="I564" t="str">
            <v>CSF</v>
          </cell>
          <cell r="J564" t="str">
            <v>Ok Distribución Pto</v>
          </cell>
          <cell r="K564">
            <v>36008800</v>
          </cell>
          <cell r="L564" t="str">
            <v>Funcionamiento</v>
          </cell>
          <cell r="M564" t="str">
            <v>Talento Humano</v>
          </cell>
          <cell r="N564" t="str">
            <v>Gestión</v>
          </cell>
          <cell r="O564" t="str">
            <v>Gestión</v>
          </cell>
          <cell r="P564" t="str">
            <v>SGENERAL</v>
          </cell>
          <cell r="Q564" t="str">
            <v>OFICINA DE TECNOLOGÍA Y SISTEMAS DE INFORMACIÓN</v>
          </cell>
          <cell r="R564" t="str">
            <v>Contratación Directa</v>
          </cell>
          <cell r="S564" t="str">
            <v>4 CON</v>
          </cell>
          <cell r="T564" t="str">
            <v>ET4</v>
          </cell>
        </row>
        <row r="565">
          <cell r="B565" t="str">
            <v>212-C-2201-0700-16-0-2201048-02</v>
          </cell>
          <cell r="C565" t="str">
            <v>212-C-2201-0700-16-0-2201048-02ET2</v>
          </cell>
          <cell r="D565" t="str">
            <v>212</v>
          </cell>
          <cell r="E565" t="str">
            <v>A</v>
          </cell>
          <cell r="F565" t="str">
            <v>REALIZAR SOPORTE Y MANTENIMIENTO AL  SISTEMA DE INFORMACIÓN DE INFRAESTRUCTURA EDUCATIVA</v>
          </cell>
          <cell r="G565" t="str">
            <v>C-2201-0700-16-0-2201048-02</v>
          </cell>
          <cell r="H565" t="str">
            <v>10</v>
          </cell>
          <cell r="I565" t="str">
            <v>CSF</v>
          </cell>
          <cell r="J565" t="str">
            <v>Ok Distribución Pto</v>
          </cell>
          <cell r="K565">
            <v>243000000</v>
          </cell>
          <cell r="L565" t="str">
            <v>Inversión</v>
          </cell>
          <cell r="M565" t="str">
            <v>Cobertura</v>
          </cell>
          <cell r="N565" t="str">
            <v>Construcción, mejoramiento y dotación de espacios de aprendizaje para prestación del servicio educativo e implementación de estrategias de calidad y cobertura Nacional</v>
          </cell>
          <cell r="O565" t="str">
            <v>Infraestructura</v>
          </cell>
          <cell r="P565" t="str">
            <v>VEPBM</v>
          </cell>
          <cell r="Q565" t="str">
            <v>SUBDIRECCIÓN DE ACCESO</v>
          </cell>
          <cell r="R565" t="str">
            <v>Contratación Directa</v>
          </cell>
          <cell r="S565" t="str">
            <v>2 PES</v>
          </cell>
          <cell r="T565" t="str">
            <v>ET2</v>
          </cell>
        </row>
        <row r="566">
          <cell r="B566" t="str">
            <v>213-C-2201-0700-16-0-2201052-02</v>
          </cell>
          <cell r="C566" t="str">
            <v>213-C-2201-0700-16-0-2201052-02ET2</v>
          </cell>
          <cell r="D566" t="str">
            <v>213</v>
          </cell>
          <cell r="E566" t="str">
            <v>A</v>
          </cell>
          <cell r="F566" t="str">
            <v xml:space="preserve">DIAGNÓSTICO DE ESTADO DE ESTRUCTURA OBRAS E INTERVENTORÍA A LA EJECUCIÓN DE OBRAS DE INFRAESTRUCTURA EDUCATIVA  </v>
          </cell>
          <cell r="G566" t="str">
            <v>C-2201-0700-16-0-2201052-02</v>
          </cell>
          <cell r="H566" t="str">
            <v>10</v>
          </cell>
          <cell r="I566" t="str">
            <v>CSF</v>
          </cell>
          <cell r="J566" t="str">
            <v>Ok Distribución Pto</v>
          </cell>
          <cell r="K566">
            <v>556601129</v>
          </cell>
          <cell r="L566" t="str">
            <v>Inversión</v>
          </cell>
          <cell r="M566" t="str">
            <v>Cobertura</v>
          </cell>
          <cell r="N566" t="str">
            <v>Construcción, mejoramiento y dotación de espacios de aprendizaje para prestación del servicio educativo e implementación de estrategias de calidad y cobertura Nacional</v>
          </cell>
          <cell r="O566" t="str">
            <v>Infraestructura</v>
          </cell>
          <cell r="P566" t="str">
            <v>VEPBM</v>
          </cell>
          <cell r="Q566" t="str">
            <v>SUBDIRECCIÓN DE ACCESO</v>
          </cell>
          <cell r="R566" t="str">
            <v>Concurso de Méritos</v>
          </cell>
          <cell r="S566" t="str">
            <v>2 PES</v>
          </cell>
          <cell r="T566" t="str">
            <v>ET2</v>
          </cell>
        </row>
        <row r="567">
          <cell r="B567" t="str">
            <v>214-C-2299-0700-9-0-2299054-02</v>
          </cell>
          <cell r="C567" t="str">
            <v>214-C-2299-0700-9-0-2299054-02ET3</v>
          </cell>
          <cell r="D567" t="str">
            <v>214</v>
          </cell>
          <cell r="E567" t="str">
            <v>A</v>
          </cell>
          <cell r="F567" t="str">
            <v>PRESTACIÓN DE SERVICIOS PROFESIONALES DE ACOMPAÑAMIENTO AL GRUPO DE FINANZAS SECTORIALES DE LA OFICINA ASESORA DE PLANEACIÓN Y FINANZAS DEL MINISTERIO DE EDUCACIÓN NACIONAL, EN LA PROGRAMACIÓN Y EJECUCIÓN DEL PRESUPUESTO DE INVERSIÓN Y FUNCIONAMIENTO DE LA ENTIDAD.</v>
          </cell>
          <cell r="G567" t="str">
            <v>C-2299-0700-9-0-2299054-02</v>
          </cell>
          <cell r="H567" t="str">
            <v>10</v>
          </cell>
          <cell r="I567" t="str">
            <v>CSF</v>
          </cell>
          <cell r="J567" t="str">
            <v>Ok Distribución Pto</v>
          </cell>
          <cell r="K567">
            <v>55774500</v>
          </cell>
          <cell r="L567" t="str">
            <v>Inversión</v>
          </cell>
          <cell r="M567" t="str">
            <v>Planeación y Finanzas</v>
          </cell>
          <cell r="N567" t="str">
            <v>Fortalecimiento de la planeación estratégica  del sector educativo  Nacional</v>
          </cell>
          <cell r="O567" t="str">
            <v>Transversales</v>
          </cell>
          <cell r="P567" t="str">
            <v>SGENERAL</v>
          </cell>
          <cell r="Q567" t="str">
            <v>OFICINA ASESORA DE PLANEACIÓN Y FINANZAS</v>
          </cell>
          <cell r="R567" t="str">
            <v>Contratación Directa</v>
          </cell>
          <cell r="S567" t="str">
            <v>3 PCT</v>
          </cell>
          <cell r="T567" t="str">
            <v>ET3</v>
          </cell>
        </row>
        <row r="568">
          <cell r="B568" t="str">
            <v>215-A-02-02-02-008</v>
          </cell>
          <cell r="C568" t="str">
            <v>215-A-02-02-02-008ET4</v>
          </cell>
          <cell r="D568" t="str">
            <v>215</v>
          </cell>
          <cell r="E568" t="str">
            <v>A</v>
          </cell>
          <cell r="F568" t="str">
            <v>PRESTACIÓN DE SERVICIOS PROFESIONALES PARA COORDINAR LAS ACTIVIDADES RELACIONADAS CON LA INFRAESTRUCTURA Y COMUNICACIONES DE LA OFICINA DE TECNOLOGIA Y SISTEMAS DE INFORMACION</v>
          </cell>
          <cell r="G568" t="str">
            <v>A-02-02-02-008</v>
          </cell>
          <cell r="H568" t="str">
            <v>10</v>
          </cell>
          <cell r="I568" t="str">
            <v>CSF</v>
          </cell>
          <cell r="J568" t="str">
            <v>Ok Distribución Pto</v>
          </cell>
          <cell r="K568">
            <v>36008800</v>
          </cell>
          <cell r="L568" t="str">
            <v>Funcionamiento</v>
          </cell>
          <cell r="M568" t="str">
            <v>Talento Humano</v>
          </cell>
          <cell r="N568" t="str">
            <v>Gestión</v>
          </cell>
          <cell r="O568" t="str">
            <v>Gestión</v>
          </cell>
          <cell r="P568" t="str">
            <v>SGENERAL</v>
          </cell>
          <cell r="Q568" t="str">
            <v>OFICINA DE TECNOLOGÍA Y SISTEMAS DE INFORMACIÓN</v>
          </cell>
          <cell r="R568" t="str">
            <v>Contratación Directa</v>
          </cell>
          <cell r="S568" t="str">
            <v>4 CON</v>
          </cell>
          <cell r="T568" t="str">
            <v>ET4</v>
          </cell>
        </row>
        <row r="569">
          <cell r="B569" t="str">
            <v>216-A-02-02-02-008</v>
          </cell>
          <cell r="C569" t="str">
            <v>216-A-02-02-02-008ET4</v>
          </cell>
          <cell r="D569" t="str">
            <v>216</v>
          </cell>
          <cell r="E569" t="str">
            <v>A</v>
          </cell>
          <cell r="F569" t="str">
            <v>PRESTAR SERVICIOS PROFESIONALES PARA APOYAR LAS ACTIVIDADES RELACIONADAS CON SEGURIDAD DE LA INFORMACION, DESARROLLADAS POR EL GRUPO DE INFRAESTRUCTURA Y COMUNICACIONES DE LA OFICINA DE TECNOLOGIA Y SISTEMAS DE INFORMACION.</v>
          </cell>
          <cell r="G569" t="str">
            <v>A-02-02-02-008</v>
          </cell>
          <cell r="H569" t="str">
            <v>10</v>
          </cell>
          <cell r="I569" t="str">
            <v>CSF</v>
          </cell>
          <cell r="J569" t="str">
            <v>Ok Distribución Pto</v>
          </cell>
          <cell r="K569">
            <v>28840000</v>
          </cell>
          <cell r="L569" t="str">
            <v>Funcionamiento</v>
          </cell>
          <cell r="M569" t="str">
            <v>Talento Humano</v>
          </cell>
          <cell r="N569" t="str">
            <v>Gestión</v>
          </cell>
          <cell r="O569" t="str">
            <v>Gestión</v>
          </cell>
          <cell r="P569" t="str">
            <v>SGENERAL</v>
          </cell>
          <cell r="Q569" t="str">
            <v>OFICINA DE TECNOLOGÍA Y SISTEMAS DE INFORMACIÓN</v>
          </cell>
          <cell r="R569" t="str">
            <v>Contratación Directa</v>
          </cell>
          <cell r="S569" t="str">
            <v>4 CON</v>
          </cell>
          <cell r="T569" t="str">
            <v>ET4</v>
          </cell>
        </row>
        <row r="570">
          <cell r="B570" t="str">
            <v>217-C-2299-0700-9-0-2299054-02</v>
          </cell>
          <cell r="C570" t="str">
            <v>217-C-2299-0700-9-0-2299054-02ET3</v>
          </cell>
          <cell r="D570" t="str">
            <v>217</v>
          </cell>
          <cell r="E570" t="str">
            <v>A</v>
          </cell>
          <cell r="F570" t="str">
            <v>PRESTAR SERVICIOS PROFESIONALES DE APOYO, ACOMPAÑAMIENTO, SEGUIMIENTO JURÍDICO A LA OFICINA ASESORA DE PLANEACIÓN Y FINANZAS PARA LA CORRECTA TOMA DE DECISIONES.</v>
          </cell>
          <cell r="G570" t="str">
            <v>C-2299-0700-9-0-2299054-02</v>
          </cell>
          <cell r="H570" t="str">
            <v>10</v>
          </cell>
          <cell r="I570" t="str">
            <v>CSF</v>
          </cell>
          <cell r="J570" t="str">
            <v>Ok Distribución Pto</v>
          </cell>
          <cell r="K570">
            <v>57242250</v>
          </cell>
          <cell r="L570" t="str">
            <v>Inversión</v>
          </cell>
          <cell r="M570" t="str">
            <v>Planeación y Finanzas</v>
          </cell>
          <cell r="N570" t="str">
            <v>Fortalecimiento de la planeación estratégica  del sector educativo  Nacional</v>
          </cell>
          <cell r="O570" t="str">
            <v>Transversales</v>
          </cell>
          <cell r="P570" t="str">
            <v>SGENERAL</v>
          </cell>
          <cell r="Q570" t="str">
            <v>OFICINA ASESORA DE PLANEACIÓN Y FINANZAS</v>
          </cell>
          <cell r="R570" t="str">
            <v>Contratación Directa</v>
          </cell>
          <cell r="S570" t="str">
            <v>3 PCT</v>
          </cell>
          <cell r="T570" t="str">
            <v>ET3</v>
          </cell>
        </row>
        <row r="571">
          <cell r="B571" t="str">
            <v>219-C-2299-0700-9-0-2299054-02</v>
          </cell>
          <cell r="C571" t="str">
            <v>219-C-2299-0700-9-0-2299054-02ET3</v>
          </cell>
          <cell r="D571" t="str">
            <v>219</v>
          </cell>
          <cell r="E571" t="str">
            <v>A</v>
          </cell>
          <cell r="F571" t="str">
            <v>PRESTAR SERVICIOS PROFESIONALES A LA OFICINA ASESORA DE PLANEACIÓN Y FINANZAS PARA ACOMPAÑAR EL SEGUIMIENTO Y LA MATERIALIZACIÓN DE LAS METAS DEL MINISTERIO DE EDUCACIÓN, ASÍ COMO EL ANÁLISIS SECTORIAL Y ACOMPAÑAMIENTO A LAS EVALUACIONES A PROGRAMAS IMPLEMENTADOS POR EL MINISTERIO DE EDUCACIÓN NACIONAL.</v>
          </cell>
          <cell r="G571" t="str">
            <v>C-2299-0700-9-0-2299054-02</v>
          </cell>
          <cell r="H571" t="str">
            <v>10</v>
          </cell>
          <cell r="I571" t="str">
            <v>CSF</v>
          </cell>
          <cell r="J571" t="str">
            <v>Ok Distribución Pto</v>
          </cell>
          <cell r="K571">
            <v>65559500</v>
          </cell>
          <cell r="L571" t="str">
            <v>Inversión</v>
          </cell>
          <cell r="M571" t="str">
            <v>Planeación y Finanzas</v>
          </cell>
          <cell r="N571" t="str">
            <v>Fortalecimiento de la planeación estratégica  del sector educativo  Nacional</v>
          </cell>
          <cell r="O571" t="str">
            <v>Transversales</v>
          </cell>
          <cell r="P571" t="str">
            <v>SGENERAL</v>
          </cell>
          <cell r="Q571" t="str">
            <v>OFICINA ASESORA DE PLANEACIÓN Y FINANZAS</v>
          </cell>
          <cell r="R571" t="str">
            <v>Contratación Directa</v>
          </cell>
          <cell r="S571" t="str">
            <v>3 PCT</v>
          </cell>
          <cell r="T571" t="str">
            <v>ET3</v>
          </cell>
        </row>
        <row r="572">
          <cell r="B572" t="str">
            <v>22-C-2201-0700-12-0-2201048-02</v>
          </cell>
          <cell r="C572" t="str">
            <v>22-C-2201-0700-12-0-2201048-02ET4</v>
          </cell>
          <cell r="D572" t="str">
            <v>22</v>
          </cell>
          <cell r="E572" t="str">
            <v>A</v>
          </cell>
          <cell r="F572" t="str">
            <v>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v>
          </cell>
          <cell r="G572" t="str">
            <v>C-2201-0700-12-0-2201048-02</v>
          </cell>
          <cell r="H572" t="str">
            <v>10</v>
          </cell>
          <cell r="I572" t="str">
            <v>CSF</v>
          </cell>
          <cell r="J572" t="str">
            <v>Ok Distribución Pto</v>
          </cell>
          <cell r="K572">
            <v>48695310</v>
          </cell>
          <cell r="L572" t="str">
            <v>Inversión</v>
          </cell>
          <cell r="M572" t="str">
            <v>Fortalecimiento</v>
          </cell>
          <cell r="N572" t="str">
            <v>Fortalecimiento a la gestión territorial de la educación Inicial, Preescolar, Básica y Media.   Nacional</v>
          </cell>
          <cell r="O572" t="str">
            <v>Fortalecimiento</v>
          </cell>
          <cell r="P572" t="str">
            <v>VEPBM</v>
          </cell>
          <cell r="Q572" t="str">
            <v>SUBDIRECCIÓN DE RECURSOS HUMANOS DEL SECTOR EDUCATIVO</v>
          </cell>
          <cell r="R572" t="str">
            <v>Contratación Directa</v>
          </cell>
          <cell r="S572" t="str">
            <v>4 CON</v>
          </cell>
          <cell r="T572" t="str">
            <v>ET4</v>
          </cell>
        </row>
        <row r="573">
          <cell r="B573" t="str">
            <v>220-C-2299-0700-9-0-2299062-02</v>
          </cell>
          <cell r="C573" t="str">
            <v>220-C-2299-0700-9-0-2299062-02ET1</v>
          </cell>
          <cell r="D573" t="str">
            <v>220</v>
          </cell>
          <cell r="E573" t="str">
            <v>G</v>
          </cell>
          <cell r="F573" t="str">
            <v>PRESTACIÓN DE SERVICIOS PROFESIONALES A LA OFICINA ASESORA DE PLANEACIÓN Y FINANZAS EN EL ANÁLISIS Y GENERACIÓN DE INFORMACIÓN ESTADÍSTICA GEORREFERENCIADA, LA PRODUCCIÓN DE DOCUMENTOS TEMÁTICOS Y REPORTES ESTRATÉGICOS DEL SECTOR EDUCATIVO A PARTIR DE LA INTEGRACIÓN DE LOS SISTEMAS DE INFORMACIÓN DEL MINISTERIO CON DIVERSAS FUENTES Y EL SEGUIMIENTO A LOS PROCESOS DE CALIDAD Y ESTANDARIZACIÓN DE LA INFORMACIÓN DEL SECTOR.</v>
          </cell>
          <cell r="G573" t="str">
            <v>C-2299-0700-9-0-2299062-02</v>
          </cell>
          <cell r="H573" t="str">
            <v>10</v>
          </cell>
          <cell r="I573" t="str">
            <v>CSF</v>
          </cell>
          <cell r="J573" t="str">
            <v>Ok Distribución Pto</v>
          </cell>
          <cell r="K573">
            <v>40973400</v>
          </cell>
          <cell r="L573" t="str">
            <v>Inversión</v>
          </cell>
          <cell r="M573" t="str">
            <v>Planeación y Finanzas</v>
          </cell>
          <cell r="N573" t="str">
            <v>Fortalecimiento de la planeación estratégica  del sector educativo  Nacional</v>
          </cell>
          <cell r="O573" t="str">
            <v>Transversales</v>
          </cell>
          <cell r="P573" t="str">
            <v>SGENERAL</v>
          </cell>
          <cell r="Q573" t="str">
            <v>OFICINA ASESORA DE PLANEACIÓN Y FINANZAS</v>
          </cell>
          <cell r="R573" t="str">
            <v>Contratación Directa</v>
          </cell>
          <cell r="S573" t="str">
            <v>1 PLC</v>
          </cell>
          <cell r="T573" t="str">
            <v>ET1</v>
          </cell>
        </row>
        <row r="574">
          <cell r="B574" t="str">
            <v>221-C-2299-0700-9-0-2299062-02</v>
          </cell>
          <cell r="C574" t="str">
            <v>221-C-2299-0700-9-0-2299062-02ET4</v>
          </cell>
          <cell r="D574" t="str">
            <v>221</v>
          </cell>
          <cell r="E574" t="str">
            <v>A</v>
          </cell>
          <cell r="F574" t="str">
            <v>PRESTACIÓN DE SERVICIOS PROFESIONALES EN LA GENERACIÓN Y VALIDACIÓN DE INFORMACIÓN CONSOLIDADA DE MATRÍCULA DE EDUCACIÓN PREESCOLAR, BÁSICA Y MEDIA Y APOYAR LA PRODUCCIÓN Y DIVULGACIÓN DE INFORMACIÓN ESTADÍSTICA SECTORIAL.</v>
          </cell>
          <cell r="G574" t="str">
            <v>C-2299-0700-9-0-2299062-02</v>
          </cell>
          <cell r="H574" t="str">
            <v>10</v>
          </cell>
          <cell r="I574" t="str">
            <v>CSF</v>
          </cell>
          <cell r="J574" t="str">
            <v>Ok Distribución Pto</v>
          </cell>
          <cell r="K574">
            <v>66500000</v>
          </cell>
          <cell r="L574" t="str">
            <v>Inversión</v>
          </cell>
          <cell r="M574" t="str">
            <v>Planeación y Finanzas</v>
          </cell>
          <cell r="N574" t="str">
            <v>Fortalecimiento de la planeación estratégica  del sector educativo  Nacional</v>
          </cell>
          <cell r="O574" t="str">
            <v>Transversales</v>
          </cell>
          <cell r="P574" t="str">
            <v>SGENERAL</v>
          </cell>
          <cell r="Q574" t="str">
            <v>OFICINA ASESORA DE PLANEACIÓN Y FINANZAS</v>
          </cell>
          <cell r="R574" t="str">
            <v>Contratación Directa</v>
          </cell>
          <cell r="S574" t="str">
            <v>4 CON</v>
          </cell>
          <cell r="T574" t="str">
            <v>ET4</v>
          </cell>
        </row>
        <row r="575">
          <cell r="B575" t="str">
            <v>222-C-2299-0700-9-0-2299054-02</v>
          </cell>
          <cell r="C575" t="str">
            <v>222-C-2299-0700-9-0-2299054-02ET2</v>
          </cell>
          <cell r="D575" t="str">
            <v>222</v>
          </cell>
          <cell r="E575" t="str">
            <v>A</v>
          </cell>
          <cell r="F575" t="str">
            <v>PRESTACIÓN DE SERVICIOS PROFESIONALES PARA APOYAR A LA OFICINA ASESORA DE PLANEACIÓN Y FINANZAS EN LA FORMULACIÓN E IMPLEMENTACIÓN DE INSTRUMENTOS DE PLANEACIÓN ESTRATÉGICA PARA FACILITAR LAS ACTIVIDADES DE MONITOREO Y SEGUIMIENTO AL CUMPLIMIENTO DE METAS, ASÍ COMO EN LA CONSOLIDACIÓN Y GENERACIÓN DE INFORMES DE ANÁLISIS DE CUMPLIMIENTO DE LAS METAS DEL MINISTERIO DE EDUCACIÓN NACIONAL Y DEL SECTOR EDUCATIVO</v>
          </cell>
          <cell r="G575" t="str">
            <v>C-2299-0700-9-0-2299054-02</v>
          </cell>
          <cell r="H575" t="str">
            <v>10</v>
          </cell>
          <cell r="I575" t="str">
            <v>CSF</v>
          </cell>
          <cell r="J575" t="str">
            <v>Ok Distribución Pto</v>
          </cell>
          <cell r="K575">
            <v>53560002</v>
          </cell>
          <cell r="L575" t="str">
            <v>Inversión</v>
          </cell>
          <cell r="M575" t="str">
            <v>Planeación y Finanzas</v>
          </cell>
          <cell r="N575" t="str">
            <v>Fortalecimiento de la planeación estratégica  del sector educativo  Nacional</v>
          </cell>
          <cell r="O575" t="str">
            <v>Transversales</v>
          </cell>
          <cell r="P575" t="str">
            <v>SGENERAL</v>
          </cell>
          <cell r="Q575" t="str">
            <v>OFICINA ASESORA DE PLANEACIÓN Y FINANZAS</v>
          </cell>
          <cell r="R575" t="str">
            <v>Contratación Directa</v>
          </cell>
          <cell r="S575" t="str">
            <v>2 PES</v>
          </cell>
          <cell r="T575" t="str">
            <v>ET2</v>
          </cell>
        </row>
        <row r="576">
          <cell r="B576" t="str">
            <v>223-C-2299-0700-9-0-2299054-02</v>
          </cell>
          <cell r="C576" t="str">
            <v>223-C-2299-0700-9-0-2299054-02ET1</v>
          </cell>
          <cell r="D576" t="str">
            <v>223</v>
          </cell>
          <cell r="E576" t="str">
            <v>G</v>
          </cell>
          <cell r="F576" t="str">
            <v>PRESTACIÓN DE SERVICIOS PROFESIONALES A LA OFICINA ASESORA DE PLANEACIÓN Y FINANZAS, PARA ACOMPAÑAR LA FORMULACIÓN, NEGOCIACIÓN Y SEGUIMIENTO A LAS POLÍTICAS, PLANES, PROGRAMAS Y PROYECTOS DE INVERSIÓN DONDE PARTICIPA EL MINISTERIO DE EDUCACIÓN NACIONAL; ASÍ COMO DE LOS COMPROMISOS DE LA ENTIDAD EN EL MARCO DE LOS DOCUMENTOS CONPES Y LA ATENCIÓN DE LAS POBLACIONES VÍCTIMA DEL CONFLICTO ARMADO, GRUPOS ÉTNICOS Y POSTCONFLICTO</v>
          </cell>
          <cell r="G576" t="str">
            <v>C-2299-0700-9-0-2299054-02</v>
          </cell>
          <cell r="H576" t="str">
            <v>10</v>
          </cell>
          <cell r="I576" t="str">
            <v>CSF</v>
          </cell>
          <cell r="J576" t="str">
            <v>Ok Distribución Pto</v>
          </cell>
          <cell r="K576">
            <v>21576000</v>
          </cell>
          <cell r="L576" t="str">
            <v>Inversión</v>
          </cell>
          <cell r="M576" t="str">
            <v>Planeación y Finanzas</v>
          </cell>
          <cell r="N576" t="str">
            <v>Fortalecimiento de la planeación estratégica  del sector educativo  Nacional</v>
          </cell>
          <cell r="O576" t="str">
            <v>Transversales</v>
          </cell>
          <cell r="P576" t="str">
            <v>SGENERAL</v>
          </cell>
          <cell r="Q576" t="str">
            <v>OFICINA ASESORA DE PLANEACIÓN Y FINANZAS</v>
          </cell>
          <cell r="R576" t="str">
            <v>Contratación Directa</v>
          </cell>
          <cell r="S576" t="str">
            <v>1 PLC</v>
          </cell>
          <cell r="T576" t="str">
            <v>ET1</v>
          </cell>
        </row>
        <row r="577">
          <cell r="B577" t="str">
            <v>224-C-2299-0700-9-0-2299054-02</v>
          </cell>
          <cell r="C577" t="str">
            <v>224-C-2299-0700-9-0-2299054-02ET3</v>
          </cell>
          <cell r="D577" t="str">
            <v>224</v>
          </cell>
          <cell r="E577" t="str">
            <v>A</v>
          </cell>
          <cell r="F577" t="str">
            <v>PRESTACIÓN DE SERVICIOS PROFESIONALES PARA ACOMPAÑAR LA COORDINACIÓN, FORMULACIÓN Y APOYO EN LA IMPLEMENTACIÓN DEL MODELO DE PLANEACIÓN ESTRATÉGICA DE LA ENTIDAD Y SUS INSTRUMENTOS DE PLANEACIÓN, ASÍ COMO APOYAR LA FORMULACIÓN, SEGUIMIENTO Y EVALUACIÓN DE LOS LINEAMIENTOS DIRIGIDOS AL CUMPLIMIENTO DE LOS OBJETIVOS INSTITUCIONALES.</v>
          </cell>
          <cell r="G577" t="str">
            <v>C-2299-0700-9-0-2299054-02</v>
          </cell>
          <cell r="H577" t="str">
            <v>10</v>
          </cell>
          <cell r="I577" t="str">
            <v>CSF</v>
          </cell>
          <cell r="J577" t="str">
            <v>Ok Distribución Pto</v>
          </cell>
          <cell r="K577">
            <v>59430000</v>
          </cell>
          <cell r="L577" t="str">
            <v>Inversión</v>
          </cell>
          <cell r="M577" t="str">
            <v>Planeación y Finanzas</v>
          </cell>
          <cell r="N577" t="str">
            <v>Fortalecimiento de la planeación estratégica  del sector educativo  Nacional</v>
          </cell>
          <cell r="O577" t="str">
            <v>Transversales</v>
          </cell>
          <cell r="P577" t="str">
            <v>SGENERAL</v>
          </cell>
          <cell r="Q577" t="str">
            <v>OFICINA ASESORA DE PLANEACIÓN Y FINANZAS</v>
          </cell>
          <cell r="R577" t="str">
            <v>Contratación Directa</v>
          </cell>
          <cell r="S577" t="str">
            <v>3 PCT</v>
          </cell>
          <cell r="T577" t="str">
            <v>ET3</v>
          </cell>
        </row>
        <row r="578">
          <cell r="B578" t="str">
            <v>225-C-2299-0700-9-0-2299054-02</v>
          </cell>
          <cell r="C578" t="str">
            <v>225-C-2299-0700-9-0-2299054-02ET1</v>
          </cell>
          <cell r="D578" t="str">
            <v>225</v>
          </cell>
          <cell r="E578" t="str">
            <v>A</v>
          </cell>
          <cell r="F578" t="str">
            <v>PRESTACIÓN DE SERVICIOS PROFESIONALES PARA ACOMPAÑAR A LA OFICINA ASESORA DE PLANEACIÓN Y FINANZAS, EN LA GESTIÓN DEL PROYECTO DEFINITIVO DEL PLAN NACIONAL DE DESARROLLO, LA CONSTRUCCIÓN DEL PLAN SECTORIAL Y LA FORMULACIÓN E IMPLEMENTACIÓN DE PROPUESTAS QUE CONDUZCAN AL LOGRO DE LOS OBJETIVOS ESTRATÉGICOS DEL PLAN DE ACCIÓN DE LA OFICINA.</v>
          </cell>
          <cell r="G578" t="str">
            <v>C-2299-0700-9-0-2299054-02</v>
          </cell>
          <cell r="H578" t="str">
            <v>10</v>
          </cell>
          <cell r="I578" t="str">
            <v>CSF</v>
          </cell>
          <cell r="J578" t="str">
            <v>Ok Distribución Pto</v>
          </cell>
          <cell r="K578">
            <v>42163050</v>
          </cell>
          <cell r="L578" t="str">
            <v>Inversión</v>
          </cell>
          <cell r="M578" t="str">
            <v>Planeación y Finanzas</v>
          </cell>
          <cell r="N578" t="str">
            <v>Fortalecimiento de la planeación estratégica  del sector educativo  Nacional</v>
          </cell>
          <cell r="O578" t="str">
            <v>Transversales</v>
          </cell>
          <cell r="P578" t="str">
            <v>SGENERAL</v>
          </cell>
          <cell r="Q578" t="str">
            <v>OFICINA ASESORA DE PLANEACIÓN Y FINANZAS</v>
          </cell>
          <cell r="R578" t="str">
            <v>Contratación Directa</v>
          </cell>
          <cell r="S578" t="str">
            <v>1 PLC</v>
          </cell>
          <cell r="T578" t="str">
            <v>ET1</v>
          </cell>
        </row>
        <row r="579">
          <cell r="B579" t="str">
            <v>227-C-2299-0700-9-0-2299054-02</v>
          </cell>
          <cell r="C579" t="str">
            <v>227-C-2299-0700-9-0-2299054-02ET1</v>
          </cell>
          <cell r="D579" t="str">
            <v>227</v>
          </cell>
          <cell r="E579" t="str">
            <v>G</v>
          </cell>
          <cell r="F579" t="str">
            <v>PRESTACIÓN DE SERVICIOS PROFESIONALES PARA REALIZAR EL SEGUIMIENTO, MONITOREO, CONTROL Y ARTICULACIÓN DE LAS ÁREAS DEL MINISTERIO DE EDUCACIÓN NACIONAL EN CUMPLIMIENTO DE LOS COMPROMISOS INTERNACIONALES DEL MINISTERIO EN MATERIA DE MEJORA DEL SISTEMA DE EDUCACIÓN NACIONAL</v>
          </cell>
          <cell r="G579" t="str">
            <v>C-2299-0700-9-0-2299054-02</v>
          </cell>
          <cell r="H579" t="str">
            <v>10</v>
          </cell>
          <cell r="I579" t="str">
            <v>CSF</v>
          </cell>
          <cell r="J579" t="str">
            <v>Ok Distribución Pto</v>
          </cell>
          <cell r="K579">
            <v>59280000</v>
          </cell>
          <cell r="L579" t="str">
            <v>Inversión</v>
          </cell>
          <cell r="M579" t="str">
            <v>Planeación y Finanzas</v>
          </cell>
          <cell r="N579" t="str">
            <v>Fortalecimiento de la planeación estratégica  del sector educativo  Nacional</v>
          </cell>
          <cell r="O579" t="str">
            <v>Transversales</v>
          </cell>
          <cell r="P579" t="str">
            <v>SGENERAL</v>
          </cell>
          <cell r="Q579" t="str">
            <v>OFICINA ASESORA DE PLANEACIÓN Y FINANZAS</v>
          </cell>
          <cell r="R579" t="str">
            <v>Contratación Directa</v>
          </cell>
          <cell r="S579" t="str">
            <v>1 PLC</v>
          </cell>
          <cell r="T579" t="str">
            <v>ET1</v>
          </cell>
        </row>
        <row r="580">
          <cell r="B580" t="str">
            <v>228-C-2299-0700-9-0-2299062-02</v>
          </cell>
          <cell r="C580" t="str">
            <v>228-C-2299-0700-9-0-2299062-02ET1</v>
          </cell>
          <cell r="D580" t="str">
            <v>228</v>
          </cell>
          <cell r="E580" t="str">
            <v>G</v>
          </cell>
          <cell r="F580" t="str">
            <v>PRESTACIÓN DE SERVICIOS PROFESIONALES A LA OFICINA ASESORA DE PLANEACIÓN Y FINANZAS EN EL MEJORAMIENTO Y MANTENIMIENTO DE LA BASE DE DATOS ÚNICA DE PERSONAS COMO FUENTE PARA EL CÁLCULO DE INDICADORES SECTORIALES, SOPORTAR LOS PROCESOS DE INTERCAMBIO DE INFORMACIÓN CON ENTIDADES EXTERNAS, Y REALIZAR ANÁLISIS, VALIDACIÓN Y GENERACIÓN DE REPORTES ESTADÍSTICOS DEL SECTOR.</v>
          </cell>
          <cell r="G580" t="str">
            <v>C-2299-0700-9-0-2299062-02</v>
          </cell>
          <cell r="H580" t="str">
            <v>10</v>
          </cell>
          <cell r="I580" t="str">
            <v>CSF</v>
          </cell>
          <cell r="J580" t="str">
            <v>Ok Distribución Pto</v>
          </cell>
          <cell r="K580">
            <v>39780000</v>
          </cell>
          <cell r="L580" t="str">
            <v>Inversión</v>
          </cell>
          <cell r="M580" t="str">
            <v>Planeación y Finanzas</v>
          </cell>
          <cell r="N580" t="str">
            <v>Fortalecimiento de la planeación estratégica  del sector educativo  Nacional</v>
          </cell>
          <cell r="O580" t="str">
            <v>Transversales</v>
          </cell>
          <cell r="P580" t="str">
            <v>SGENERAL</v>
          </cell>
          <cell r="Q580" t="str">
            <v>OFICINA ASESORA DE PLANEACIÓN Y FINANZAS</v>
          </cell>
          <cell r="R580" t="str">
            <v>Contratación Directa</v>
          </cell>
          <cell r="S580" t="str">
            <v>1 PLC</v>
          </cell>
          <cell r="T580" t="str">
            <v>ET1</v>
          </cell>
        </row>
        <row r="581">
          <cell r="B581" t="str">
            <v>23-C-2201-0700-14-0-2201006-02</v>
          </cell>
          <cell r="C581" t="str">
            <v>23-C-2201-0700-14-0-2201006-02ET4</v>
          </cell>
          <cell r="D581" t="str">
            <v>23</v>
          </cell>
          <cell r="E581" t="str">
            <v>A</v>
          </cell>
          <cell r="F581"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1" t="str">
            <v>C-2201-0700-14-0-2201006-02</v>
          </cell>
          <cell r="H581" t="str">
            <v>10</v>
          </cell>
          <cell r="I581" t="str">
            <v>CSF</v>
          </cell>
          <cell r="J581" t="str">
            <v>Ok Distribución Pto</v>
          </cell>
          <cell r="K581">
            <v>110822511</v>
          </cell>
          <cell r="L581" t="str">
            <v>Inversión</v>
          </cell>
          <cell r="M581" t="str">
            <v>Fortalecimiento</v>
          </cell>
          <cell r="N581" t="str">
            <v>Fortalecimiento de la educación con enfoque diferencial para los niños, niñas y jóvenes de los grupos étnicos a nivel  Nacional</v>
          </cell>
          <cell r="O581" t="str">
            <v>Etnoeducación</v>
          </cell>
          <cell r="P581" t="str">
            <v>VEPBM</v>
          </cell>
          <cell r="Q581" t="str">
            <v>SUBDIRECCIÓN DE GESTIÓN ADMINISTRATIVA Y OPERACIONES</v>
          </cell>
          <cell r="R581" t="str">
            <v>Licitación Pública</v>
          </cell>
          <cell r="S581" t="str">
            <v>4 CON</v>
          </cell>
          <cell r="T581" t="str">
            <v>ET4</v>
          </cell>
        </row>
        <row r="582">
          <cell r="B582" t="str">
            <v>23-C-2201-0700-14-0-2201056-02</v>
          </cell>
          <cell r="C582" t="str">
            <v>23-C-2201-0700-14-0-2201056-02ET4</v>
          </cell>
          <cell r="D582" t="str">
            <v>23</v>
          </cell>
          <cell r="E582" t="str">
            <v>A</v>
          </cell>
          <cell r="F582"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2" t="str">
            <v>C-2201-0700-14-0-2201056-02</v>
          </cell>
          <cell r="H582" t="str">
            <v>10</v>
          </cell>
          <cell r="I582" t="str">
            <v>CSF</v>
          </cell>
          <cell r="J582" t="str">
            <v>Ok Distribución Pto</v>
          </cell>
          <cell r="K582">
            <v>25974026</v>
          </cell>
          <cell r="L582" t="str">
            <v>Inversión</v>
          </cell>
          <cell r="M582" t="str">
            <v>Fortalecimiento</v>
          </cell>
          <cell r="N582" t="str">
            <v>Fortalecimiento de la educación con enfoque diferencial para los niños, niñas y jóvenes de los grupos étnicos a nivel  Nacional</v>
          </cell>
          <cell r="O582" t="str">
            <v>Etnoeducación</v>
          </cell>
          <cell r="P582" t="str">
            <v>VEPBM</v>
          </cell>
          <cell r="Q582" t="str">
            <v>SUBDIRECCIÓN DE GESTIÓN ADMINISTRATIVA Y OPERACIONES</v>
          </cell>
          <cell r="R582" t="str">
            <v>Licitación Pública</v>
          </cell>
          <cell r="S582" t="str">
            <v>4 CON</v>
          </cell>
          <cell r="T582" t="str">
            <v>ET4</v>
          </cell>
        </row>
        <row r="583">
          <cell r="B583" t="str">
            <v>23-C-2201-0700-13-0-2201049-02</v>
          </cell>
          <cell r="C583" t="str">
            <v>23-C-2201-0700-13-0-2201049-02ET4</v>
          </cell>
          <cell r="D583" t="str">
            <v>23</v>
          </cell>
          <cell r="E583" t="str">
            <v>A</v>
          </cell>
          <cell r="F583"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3" t="str">
            <v>C-2201-0700-13-0-2201049-02</v>
          </cell>
          <cell r="H583" t="str">
            <v>10</v>
          </cell>
          <cell r="I583" t="str">
            <v>CSF</v>
          </cell>
          <cell r="J583" t="str">
            <v>Ok Distribución Pto</v>
          </cell>
          <cell r="K583">
            <v>1100000000</v>
          </cell>
          <cell r="L583" t="str">
            <v>Inversión</v>
          </cell>
          <cell r="M583" t="str">
            <v>Calidad EPBM</v>
          </cell>
          <cell r="N583" t="str">
            <v>Mejoramiento de la calidad educativa preescolar, básica y media. Nacional</v>
          </cell>
          <cell r="O583" t="str">
            <v>Calidad</v>
          </cell>
          <cell r="P583" t="str">
            <v>VEPBM</v>
          </cell>
          <cell r="Q583" t="str">
            <v>SUBDIRECCIÓN DE GESTIÓN ADMINISTRATIVA Y OPERACIONES</v>
          </cell>
          <cell r="R583" t="str">
            <v>Licitación Pública</v>
          </cell>
          <cell r="S583" t="str">
            <v>4 CON</v>
          </cell>
          <cell r="T583" t="str">
            <v>ET4</v>
          </cell>
        </row>
        <row r="584">
          <cell r="B584" t="str">
            <v>23-C-2201-0700-13-0-2201006-02</v>
          </cell>
          <cell r="C584" t="str">
            <v>23-C-2201-0700-13-0-2201006-02ET4</v>
          </cell>
          <cell r="D584" t="str">
            <v>23</v>
          </cell>
          <cell r="E584" t="str">
            <v>A</v>
          </cell>
          <cell r="F584"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4" t="str">
            <v>C-2201-0700-13-0-2201006-02</v>
          </cell>
          <cell r="H584" t="str">
            <v>10</v>
          </cell>
          <cell r="I584" t="str">
            <v>CSF</v>
          </cell>
          <cell r="J584" t="str">
            <v>Ok Distribución Pto</v>
          </cell>
          <cell r="K584">
            <v>925000000</v>
          </cell>
          <cell r="L584" t="str">
            <v>Inversión</v>
          </cell>
          <cell r="M584" t="str">
            <v>Calidad EPBM</v>
          </cell>
          <cell r="N584" t="str">
            <v>Mejoramiento de la calidad educativa preescolar, básica y media. Nacional</v>
          </cell>
          <cell r="O584" t="str">
            <v>Calidad</v>
          </cell>
          <cell r="P584" t="str">
            <v>VEPBM</v>
          </cell>
          <cell r="Q584" t="str">
            <v>SUBDIRECCIÓN DE GESTIÓN ADMINISTRATIVA Y OPERACIONES</v>
          </cell>
          <cell r="R584" t="str">
            <v>Licitación Pública</v>
          </cell>
          <cell r="S584" t="str">
            <v>4 CON</v>
          </cell>
          <cell r="T584" t="str">
            <v>ET4</v>
          </cell>
        </row>
        <row r="585">
          <cell r="B585" t="str">
            <v>23-C-2201-0700-12-0-2201015-02</v>
          </cell>
          <cell r="C585" t="str">
            <v>23-C-2201-0700-12-0-2201015-02ET4</v>
          </cell>
          <cell r="D585" t="str">
            <v>23</v>
          </cell>
          <cell r="E585" t="str">
            <v>A</v>
          </cell>
          <cell r="F585"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5" t="str">
            <v>C-2201-0700-12-0-2201015-02</v>
          </cell>
          <cell r="H585" t="str">
            <v>10</v>
          </cell>
          <cell r="I585" t="str">
            <v>CSF</v>
          </cell>
          <cell r="J585" t="str">
            <v>Ok Distribución Pto</v>
          </cell>
          <cell r="K585">
            <v>90000000</v>
          </cell>
          <cell r="L585" t="str">
            <v>Inversión</v>
          </cell>
          <cell r="M585" t="str">
            <v>Fortalecimiento</v>
          </cell>
          <cell r="N585" t="str">
            <v>Fortalecimiento a la gestión territorial de la educación Inicial, Preescolar, Básica y Media.   Nacional</v>
          </cell>
          <cell r="O585" t="str">
            <v>Fortalecimiento</v>
          </cell>
          <cell r="P585" t="str">
            <v>VEPBM</v>
          </cell>
          <cell r="Q585" t="str">
            <v>SUBDIRECCIÓN DE GESTIÓN ADMINISTRATIVA Y OPERACIONES</v>
          </cell>
          <cell r="R585" t="str">
            <v>Licitación Pública</v>
          </cell>
          <cell r="S585" t="str">
            <v>4 CON</v>
          </cell>
          <cell r="T585" t="str">
            <v>ET4</v>
          </cell>
        </row>
        <row r="586">
          <cell r="B586" t="str">
            <v>23-C-2201-0700-10-0-2201002-02</v>
          </cell>
          <cell r="C586" t="str">
            <v>23-C-2201-0700-10-0-2201002-02ET4</v>
          </cell>
          <cell r="D586" t="str">
            <v>23</v>
          </cell>
          <cell r="E586" t="str">
            <v>A</v>
          </cell>
          <cell r="F586"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6" t="str">
            <v>C-2201-0700-10-0-2201002-02</v>
          </cell>
          <cell r="H586" t="str">
            <v>10</v>
          </cell>
          <cell r="I586" t="str">
            <v>CSF</v>
          </cell>
          <cell r="J586" t="str">
            <v>Ok Distribución Pto</v>
          </cell>
          <cell r="K586">
            <v>591630000</v>
          </cell>
          <cell r="L586" t="str">
            <v>Inversión</v>
          </cell>
          <cell r="M586" t="str">
            <v>Primera Infancia</v>
          </cell>
          <cell r="N586" t="str">
            <v>Fortalecimiento de la calidad del servicio educativo de primera infancia Nacional</v>
          </cell>
          <cell r="O586" t="str">
            <v>Primera Infancia</v>
          </cell>
          <cell r="P586" t="str">
            <v>VEPBM</v>
          </cell>
          <cell r="Q586" t="str">
            <v>SUBDIRECCIÓN DE GESTIÓN ADMINISTRATIVA Y OPERACIONES</v>
          </cell>
          <cell r="R586" t="str">
            <v>Licitación Pública</v>
          </cell>
          <cell r="S586" t="str">
            <v>4 CON</v>
          </cell>
          <cell r="T586" t="str">
            <v>ET4</v>
          </cell>
        </row>
        <row r="587">
          <cell r="B587" t="str">
            <v>23-C-2201-0700-14-0-2201004-02</v>
          </cell>
          <cell r="C587" t="str">
            <v>23-C-2201-0700-14-0-2201004-02ET4</v>
          </cell>
          <cell r="D587" t="str">
            <v>23</v>
          </cell>
          <cell r="E587" t="str">
            <v>A</v>
          </cell>
          <cell r="F587"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7" t="str">
            <v>C-2201-0700-14-0-2201004-02</v>
          </cell>
          <cell r="H587" t="str">
            <v>10</v>
          </cell>
          <cell r="I587" t="str">
            <v>CSF</v>
          </cell>
          <cell r="J587" t="str">
            <v>Ok Distribución Pto</v>
          </cell>
          <cell r="K587">
            <v>579220779</v>
          </cell>
          <cell r="L587" t="str">
            <v>Inversión</v>
          </cell>
          <cell r="M587" t="str">
            <v>Fortalecimiento</v>
          </cell>
          <cell r="N587" t="str">
            <v>Fortalecimiento de la educación con enfoque diferencial para los niños, niñas y jóvenes de los grupos étnicos a nivel  Nacional</v>
          </cell>
          <cell r="O587" t="str">
            <v>Etnoeducación</v>
          </cell>
          <cell r="P587" t="str">
            <v>VEPBM</v>
          </cell>
          <cell r="Q587" t="str">
            <v>SUBDIRECCIÓN DE GESTIÓN ADMINISTRATIVA Y OPERACIONES</v>
          </cell>
          <cell r="R587" t="str">
            <v>Licitación Pública</v>
          </cell>
          <cell r="S587" t="str">
            <v>4 CON</v>
          </cell>
          <cell r="T587" t="str">
            <v>ET4</v>
          </cell>
        </row>
        <row r="588">
          <cell r="B588" t="str">
            <v>23-C-2201-0700-8-0-2201036-02</v>
          </cell>
          <cell r="C588" t="str">
            <v>23-C-2201-0700-8-0-2201036-02ET4</v>
          </cell>
          <cell r="D588" t="str">
            <v>23</v>
          </cell>
          <cell r="E588" t="str">
            <v>A</v>
          </cell>
          <cell r="F588"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8" t="str">
            <v>C-2201-0700-8-0-2201036-02</v>
          </cell>
          <cell r="H588" t="str">
            <v>10</v>
          </cell>
          <cell r="I588" t="str">
            <v>CSF</v>
          </cell>
          <cell r="J588" t="str">
            <v>Ok Distribución Pto</v>
          </cell>
          <cell r="K588">
            <v>122978167</v>
          </cell>
          <cell r="L588" t="str">
            <v>Inversión</v>
          </cell>
          <cell r="M588" t="str">
            <v>Innovación</v>
          </cell>
          <cell r="N588" t="str">
            <v>Implementación del Plan Nacional de innovación TIC para la educación urbana y rural Nacional</v>
          </cell>
          <cell r="O588" t="str">
            <v>Innovación EPBM</v>
          </cell>
          <cell r="P588" t="str">
            <v>VEPBM</v>
          </cell>
          <cell r="Q588" t="str">
            <v>SUBDIRECCIÓN DE GESTIÓN ADMINISTRATIVA Y OPERACIONES</v>
          </cell>
          <cell r="R588" t="str">
            <v>Licitación Pública</v>
          </cell>
          <cell r="S588" t="str">
            <v>4 CON</v>
          </cell>
          <cell r="T588" t="str">
            <v>ET4</v>
          </cell>
        </row>
        <row r="589">
          <cell r="B589" t="str">
            <v>23-C-2201-0700-8-0-2201041-02</v>
          </cell>
          <cell r="C589" t="str">
            <v>23-C-2201-0700-8-0-2201041-02ET4</v>
          </cell>
          <cell r="D589" t="str">
            <v>23</v>
          </cell>
          <cell r="E589" t="str">
            <v>A</v>
          </cell>
          <cell r="F589"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89" t="str">
            <v>C-2201-0700-8-0-2201041-02</v>
          </cell>
          <cell r="H589" t="str">
            <v>10</v>
          </cell>
          <cell r="I589" t="str">
            <v>CSF</v>
          </cell>
          <cell r="J589" t="str">
            <v>Ok Distribución Pto</v>
          </cell>
          <cell r="K589">
            <v>27132481</v>
          </cell>
          <cell r="L589" t="str">
            <v>Inversión</v>
          </cell>
          <cell r="M589" t="str">
            <v>Innovación</v>
          </cell>
          <cell r="N589" t="str">
            <v>Implementación del Plan Nacional de innovación TIC para la educación urbana y rural Nacional</v>
          </cell>
          <cell r="O589" t="str">
            <v>Innovación EPBM</v>
          </cell>
          <cell r="P589" t="str">
            <v>VEPBM</v>
          </cell>
          <cell r="Q589" t="str">
            <v>SUBDIRECCIÓN DE GESTIÓN ADMINISTRATIVA Y OPERACIONES</v>
          </cell>
          <cell r="R589" t="str">
            <v>Licitación Pública</v>
          </cell>
          <cell r="S589" t="str">
            <v>4 CON</v>
          </cell>
          <cell r="T589" t="str">
            <v>ET4</v>
          </cell>
        </row>
        <row r="590">
          <cell r="B590" t="str">
            <v>23-C-2201-0700-8-0-2201046-02</v>
          </cell>
          <cell r="C590" t="str">
            <v>23-C-2201-0700-8-0-2201046-02ET4</v>
          </cell>
          <cell r="D590" t="str">
            <v>23</v>
          </cell>
          <cell r="E590" t="str">
            <v>A</v>
          </cell>
          <cell r="F590"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0" t="str">
            <v>C-2201-0700-8-0-2201046-02</v>
          </cell>
          <cell r="H590" t="str">
            <v>10</v>
          </cell>
          <cell r="I590" t="str">
            <v>CSF</v>
          </cell>
          <cell r="J590" t="str">
            <v>Ok Distribución Pto</v>
          </cell>
          <cell r="K590">
            <v>66339352</v>
          </cell>
          <cell r="L590" t="str">
            <v>Inversión</v>
          </cell>
          <cell r="M590" t="str">
            <v>Innovación</v>
          </cell>
          <cell r="N590" t="str">
            <v>Implementación del Plan Nacional de innovación TIC para la educación urbana y rural Nacional</v>
          </cell>
          <cell r="O590" t="str">
            <v>Innovación EPBM</v>
          </cell>
          <cell r="P590" t="str">
            <v>VEPBM</v>
          </cell>
          <cell r="Q590" t="str">
            <v>SUBDIRECCIÓN DE GESTIÓN ADMINISTRATIVA Y OPERACIONES</v>
          </cell>
          <cell r="R590" t="str">
            <v>Licitación Pública</v>
          </cell>
          <cell r="S590" t="str">
            <v>4 CON</v>
          </cell>
          <cell r="T590" t="str">
            <v>ET4</v>
          </cell>
        </row>
        <row r="591">
          <cell r="B591" t="str">
            <v>23-C-2201-0700-9-0-2201002-02</v>
          </cell>
          <cell r="C591" t="str">
            <v>23-C-2201-0700-9-0-2201002-02ET4</v>
          </cell>
          <cell r="D591" t="str">
            <v>23</v>
          </cell>
          <cell r="E591" t="str">
            <v>A</v>
          </cell>
          <cell r="F591"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1" t="str">
            <v>C-2201-0700-9-0-2201002-02</v>
          </cell>
          <cell r="H591" t="str">
            <v>10</v>
          </cell>
          <cell r="I591" t="str">
            <v>CSF</v>
          </cell>
          <cell r="J591" t="str">
            <v>Ok Distribución Pto</v>
          </cell>
          <cell r="K591">
            <v>173160000</v>
          </cell>
          <cell r="L591" t="str">
            <v>Inversión</v>
          </cell>
          <cell r="M591" t="str">
            <v>Cobertura</v>
          </cell>
          <cell r="N591" t="str">
            <v>Implementación del Programa de Alimentación Escolar en Colombia, Nacional</v>
          </cell>
          <cell r="O591" t="str">
            <v>PAE</v>
          </cell>
          <cell r="P591" t="str">
            <v>VEPBM</v>
          </cell>
          <cell r="Q591" t="str">
            <v>SUBDIRECCIÓN DE GESTIÓN ADMINISTRATIVA Y OPERACIONES</v>
          </cell>
          <cell r="R591" t="str">
            <v>Licitación Pública</v>
          </cell>
          <cell r="S591" t="str">
            <v>4 CON</v>
          </cell>
          <cell r="T591" t="str">
            <v>ET4</v>
          </cell>
        </row>
        <row r="592">
          <cell r="B592" t="str">
            <v>23-C-2202-0700-32-0-2202010-02</v>
          </cell>
          <cell r="C592" t="str">
            <v>23-C-2202-0700-32-0-2202010-02ET4</v>
          </cell>
          <cell r="D592" t="str">
            <v>23</v>
          </cell>
          <cell r="E592" t="str">
            <v>A</v>
          </cell>
          <cell r="F592"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2" t="str">
            <v>C-2202-0700-32-0-2202010-02</v>
          </cell>
          <cell r="H592" t="str">
            <v>10</v>
          </cell>
          <cell r="I592" t="str">
            <v>CSF</v>
          </cell>
          <cell r="J592" t="str">
            <v>Ok Distribución Pto</v>
          </cell>
          <cell r="K592">
            <v>195346782</v>
          </cell>
          <cell r="L592" t="str">
            <v>Inversión</v>
          </cell>
          <cell r="M592" t="str">
            <v>Calidad ES</v>
          </cell>
          <cell r="N592" t="str">
            <v>Incremento de la calidad en la prestación del servicio público de educación superior en Colombia. Nacional</v>
          </cell>
          <cell r="O592" t="str">
            <v>Calidad ES</v>
          </cell>
          <cell r="P592" t="str">
            <v>VES</v>
          </cell>
          <cell r="Q592" t="str">
            <v>SUBDIRECCIÓN DE GESTIÓN ADMINISTRATIVA Y OPERACIONES</v>
          </cell>
          <cell r="R592" t="str">
            <v>Licitación Pública</v>
          </cell>
          <cell r="S592" t="str">
            <v>4 CON</v>
          </cell>
          <cell r="T592" t="str">
            <v>ET4</v>
          </cell>
        </row>
        <row r="593">
          <cell r="B593" t="str">
            <v>23-C-2202-0700-32-0-2202014-02</v>
          </cell>
          <cell r="C593" t="str">
            <v>23-C-2202-0700-32-0-2202014-02ET4</v>
          </cell>
          <cell r="D593" t="str">
            <v>23</v>
          </cell>
          <cell r="E593" t="str">
            <v>A</v>
          </cell>
          <cell r="F593"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3" t="str">
            <v>C-2202-0700-32-0-2202014-02</v>
          </cell>
          <cell r="H593" t="str">
            <v>10</v>
          </cell>
          <cell r="I593" t="str">
            <v>CSF</v>
          </cell>
          <cell r="J593" t="str">
            <v>Ok Distribución Pto</v>
          </cell>
          <cell r="K593">
            <v>179088000</v>
          </cell>
          <cell r="L593" t="str">
            <v>Inversión</v>
          </cell>
          <cell r="M593" t="str">
            <v>Calidad ES</v>
          </cell>
          <cell r="N593" t="str">
            <v>Incremento de la calidad en la prestación del servicio público de educación superior en Colombia. Nacional</v>
          </cell>
          <cell r="O593" t="str">
            <v>Calidad ES</v>
          </cell>
          <cell r="P593" t="str">
            <v>VES</v>
          </cell>
          <cell r="Q593" t="str">
            <v>SUBDIRECCIÓN DE GESTIÓN ADMINISTRATIVA Y OPERACIONES</v>
          </cell>
          <cell r="R593" t="str">
            <v>Licitación Pública</v>
          </cell>
          <cell r="S593" t="str">
            <v>4 CON</v>
          </cell>
          <cell r="T593" t="str">
            <v>ET4</v>
          </cell>
        </row>
        <row r="594">
          <cell r="B594" t="str">
            <v>23-C-2201-0700-12-0-2201006-02</v>
          </cell>
          <cell r="C594" t="str">
            <v>23-C-2201-0700-12-0-2201006-02ET4</v>
          </cell>
          <cell r="D594" t="str">
            <v>23</v>
          </cell>
          <cell r="E594" t="str">
            <v>A</v>
          </cell>
          <cell r="F594"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4" t="str">
            <v>C-2201-0700-12-0-2201006-02</v>
          </cell>
          <cell r="H594" t="str">
            <v>10</v>
          </cell>
          <cell r="I594" t="str">
            <v>CSF</v>
          </cell>
          <cell r="J594" t="str">
            <v>Ok Distribución Pto</v>
          </cell>
          <cell r="K594">
            <v>3700000000</v>
          </cell>
          <cell r="L594" t="str">
            <v>Inversión</v>
          </cell>
          <cell r="M594" t="str">
            <v>Fortalecimiento</v>
          </cell>
          <cell r="N594" t="str">
            <v>Fortalecimiento a la gestión territorial de la educación Inicial, Preescolar, Básica y Media.   Nacional</v>
          </cell>
          <cell r="O594" t="str">
            <v>Fortalecimiento</v>
          </cell>
          <cell r="P594" t="str">
            <v>VEPBM</v>
          </cell>
          <cell r="Q594" t="str">
            <v>SUBDIRECCIÓN DE GESTIÓN ADMINISTRATIVA Y OPERACIONES</v>
          </cell>
          <cell r="R594" t="str">
            <v>Licitación Pública</v>
          </cell>
          <cell r="S594" t="str">
            <v>4 CON</v>
          </cell>
          <cell r="T594" t="str">
            <v>ET4</v>
          </cell>
        </row>
        <row r="595">
          <cell r="B595" t="str">
            <v>23-C-2201-0700-12-0-2201006-02</v>
          </cell>
          <cell r="C595" t="str">
            <v>23-C-2201-0700-12-0-2201006-02ET4</v>
          </cell>
          <cell r="D595" t="str">
            <v>23</v>
          </cell>
          <cell r="E595" t="str">
            <v>A</v>
          </cell>
          <cell r="F595"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5" t="str">
            <v>C-2201-0700-12-0-2201006-02</v>
          </cell>
          <cell r="H595" t="str">
            <v>10</v>
          </cell>
          <cell r="I595" t="str">
            <v>CSF</v>
          </cell>
          <cell r="J595" t="str">
            <v>Ok Distribución Pto</v>
          </cell>
          <cell r="K595">
            <v>627000000</v>
          </cell>
          <cell r="L595" t="str">
            <v>Inversión</v>
          </cell>
          <cell r="M595" t="str">
            <v>Fortalecimiento</v>
          </cell>
          <cell r="N595" t="str">
            <v>Fortalecimiento a la gestión territorial de la educación Inicial, Preescolar, Básica y Media.   Nacional</v>
          </cell>
          <cell r="O595" t="str">
            <v>Fortalecimiento</v>
          </cell>
          <cell r="P595" t="str">
            <v>VEPBM</v>
          </cell>
          <cell r="Q595" t="str">
            <v>SUBDIRECCIÓN DE GESTIÓN ADMINISTRATIVA Y OPERACIONES</v>
          </cell>
          <cell r="R595" t="str">
            <v>Licitación Pública</v>
          </cell>
          <cell r="S595" t="str">
            <v>4 CON</v>
          </cell>
          <cell r="T595" t="str">
            <v>ET4</v>
          </cell>
        </row>
        <row r="596">
          <cell r="B596" t="str">
            <v>23-A-03-03-04-022</v>
          </cell>
          <cell r="C596" t="str">
            <v>23-A-03-03-04-022ET4</v>
          </cell>
          <cell r="D596" t="str">
            <v>23</v>
          </cell>
          <cell r="E596" t="str">
            <v>A</v>
          </cell>
          <cell r="F596"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6" t="str">
            <v>A-03-03-04-022</v>
          </cell>
          <cell r="H596" t="str">
            <v>16</v>
          </cell>
          <cell r="I596" t="str">
            <v>SSF</v>
          </cell>
          <cell r="J596" t="str">
            <v>Ok Distribución Pto</v>
          </cell>
          <cell r="K596">
            <v>90396800</v>
          </cell>
          <cell r="L596" t="str">
            <v>Funcionamiento</v>
          </cell>
          <cell r="M596" t="str">
            <v>Calidad ES</v>
          </cell>
          <cell r="N596" t="str">
            <v>CNA</v>
          </cell>
          <cell r="O596" t="str">
            <v>Aseguramiento ES</v>
          </cell>
          <cell r="P596" t="str">
            <v>VES</v>
          </cell>
          <cell r="Q596" t="str">
            <v>SUBDIRECCIÓN DE GESTIÓN ADMINISTRATIVA Y OPERACIONES</v>
          </cell>
          <cell r="R596" t="str">
            <v>Licitación Pública</v>
          </cell>
          <cell r="S596" t="str">
            <v>4 CON</v>
          </cell>
          <cell r="T596" t="str">
            <v>ET4</v>
          </cell>
        </row>
        <row r="597">
          <cell r="B597" t="str">
            <v>23-C-2201-0700-15-0-2201006-02</v>
          </cell>
          <cell r="C597" t="str">
            <v>23-C-2201-0700-15-0-2201006-02ET4</v>
          </cell>
          <cell r="D597" t="str">
            <v>23</v>
          </cell>
          <cell r="E597" t="str">
            <v>A</v>
          </cell>
          <cell r="F597"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7" t="str">
            <v>C-2201-0700-15-0-2201006-02</v>
          </cell>
          <cell r="H597" t="str">
            <v>10</v>
          </cell>
          <cell r="I597" t="str">
            <v>CSF</v>
          </cell>
          <cell r="J597" t="str">
            <v>Ok Distribución Pto</v>
          </cell>
          <cell r="K597">
            <v>157599845</v>
          </cell>
          <cell r="L597" t="str">
            <v>Inversión</v>
          </cell>
          <cell r="M597" t="str">
            <v>Cobertura</v>
          </cell>
          <cell r="N597" t="str">
            <v>Implementación de estrategias de  acceso y permanencia educativa en condiciones de equidad, para la población vulnerable a nivel nacional</v>
          </cell>
          <cell r="O597" t="str">
            <v>Permanencia</v>
          </cell>
          <cell r="P597" t="str">
            <v>VEPBM</v>
          </cell>
          <cell r="Q597" t="str">
            <v>SUBDIRECCIÓN DE GESTIÓN ADMINISTRATIVA Y OPERACIONES</v>
          </cell>
          <cell r="R597" t="str">
            <v>Licitación Pública</v>
          </cell>
          <cell r="S597" t="str">
            <v>4 CON</v>
          </cell>
          <cell r="T597" t="str">
            <v>ET4</v>
          </cell>
        </row>
        <row r="598">
          <cell r="B598" t="str">
            <v>23-C-2299-0700-8-0-2299060-02</v>
          </cell>
          <cell r="C598" t="str">
            <v>23-C-2299-0700-8-0-2299060-02ET4</v>
          </cell>
          <cell r="D598" t="str">
            <v>23</v>
          </cell>
          <cell r="E598" t="str">
            <v>A</v>
          </cell>
          <cell r="F598"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8" t="str">
            <v>C-2299-0700-8-0-2299060-02</v>
          </cell>
          <cell r="H598" t="str">
            <v>10</v>
          </cell>
          <cell r="I598" t="str">
            <v>CSF</v>
          </cell>
          <cell r="J598" t="str">
            <v>Ok Distribución Pto</v>
          </cell>
          <cell r="K598">
            <v>479960267</v>
          </cell>
          <cell r="L598" t="str">
            <v>Inversión</v>
          </cell>
          <cell r="M598" t="str">
            <v>Desarrollo, Unidad, T Humano</v>
          </cell>
          <cell r="N598" t="str">
            <v>Fortalecimiento del acceso a información estratégica e institucional del sector educativo  Nacional</v>
          </cell>
          <cell r="O598" t="str">
            <v>Transversales</v>
          </cell>
          <cell r="P598" t="str">
            <v>SGENERAL</v>
          </cell>
          <cell r="Q598" t="str">
            <v>SUBDIRECCIÓN DE GESTIÓN ADMINISTRATIVA Y OPERACIONES</v>
          </cell>
          <cell r="R598" t="str">
            <v>Licitación Pública</v>
          </cell>
          <cell r="S598" t="str">
            <v>4 CON</v>
          </cell>
          <cell r="T598" t="str">
            <v>ET4</v>
          </cell>
        </row>
        <row r="599">
          <cell r="B599" t="str">
            <v>23-C-2299-0700-8-0-2299058-02</v>
          </cell>
          <cell r="C599" t="str">
            <v>23-C-2299-0700-8-0-2299058-02ET4</v>
          </cell>
          <cell r="D599" t="str">
            <v>23</v>
          </cell>
          <cell r="E599" t="str">
            <v>A</v>
          </cell>
          <cell r="F599"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599" t="str">
            <v>C-2299-0700-8-0-2299058-02</v>
          </cell>
          <cell r="H599" t="str">
            <v>10</v>
          </cell>
          <cell r="I599" t="str">
            <v>CSF</v>
          </cell>
          <cell r="J599" t="str">
            <v>Ok Distribución Pto</v>
          </cell>
          <cell r="K599">
            <v>600000000</v>
          </cell>
          <cell r="L599" t="str">
            <v>Inversión</v>
          </cell>
          <cell r="M599" t="str">
            <v>Comunicaciones y Cooperación</v>
          </cell>
          <cell r="N599" t="str">
            <v>Fortalecimiento del acceso a información estratégica e institucional del sector educativo  Nacional</v>
          </cell>
          <cell r="O599" t="str">
            <v>Transversales</v>
          </cell>
          <cell r="P599" t="str">
            <v>SGENERAL</v>
          </cell>
          <cell r="Q599" t="str">
            <v>SUBDIRECCIÓN DE GESTIÓN ADMINISTRATIVA Y OPERACIONES</v>
          </cell>
          <cell r="R599" t="str">
            <v>Licitación Pública</v>
          </cell>
          <cell r="S599" t="str">
            <v>4 CON</v>
          </cell>
          <cell r="T599" t="str">
            <v>ET4</v>
          </cell>
        </row>
        <row r="600">
          <cell r="B600" t="str">
            <v>23-C-2299-0700-8-0-2299058-02</v>
          </cell>
          <cell r="C600" t="str">
            <v>23-C-2299-0700-8-0-2299058-02ET4</v>
          </cell>
          <cell r="D600" t="str">
            <v>23</v>
          </cell>
          <cell r="E600" t="str">
            <v>A</v>
          </cell>
          <cell r="F600"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600" t="str">
            <v>C-2299-0700-8-0-2299058-02</v>
          </cell>
          <cell r="H600" t="str">
            <v>10</v>
          </cell>
          <cell r="I600" t="str">
            <v>CSF</v>
          </cell>
          <cell r="J600" t="str">
            <v>Ok Distribución Pto</v>
          </cell>
          <cell r="K600">
            <v>206666666</v>
          </cell>
          <cell r="L600" t="str">
            <v>Inversión</v>
          </cell>
          <cell r="M600" t="str">
            <v>Comunicaciones y Cooperación</v>
          </cell>
          <cell r="N600" t="str">
            <v>Fortalecimiento del acceso a información estratégica e institucional del sector educativo  Nacional</v>
          </cell>
          <cell r="O600" t="str">
            <v>Transversales</v>
          </cell>
          <cell r="P600" t="str">
            <v>SGENERAL</v>
          </cell>
          <cell r="Q600" t="str">
            <v>SUBDIRECCIÓN DE GESTIÓN ADMINISTRATIVA Y OPERACIONES</v>
          </cell>
          <cell r="R600" t="str">
            <v>Licitación Pública</v>
          </cell>
          <cell r="S600" t="str">
            <v>4 CON</v>
          </cell>
          <cell r="T600" t="str">
            <v>ET4</v>
          </cell>
        </row>
        <row r="601">
          <cell r="B601" t="str">
            <v>23-C-2202-0700-45-0-2202038-02</v>
          </cell>
          <cell r="C601" t="str">
            <v>23-C-2202-0700-45-0-2202038-02ET4</v>
          </cell>
          <cell r="D601" t="str">
            <v>23</v>
          </cell>
          <cell r="E601" t="str">
            <v>A</v>
          </cell>
          <cell r="F601"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601" t="str">
            <v>C-2202-0700-45-0-2202038-02</v>
          </cell>
          <cell r="H601" t="str">
            <v>11</v>
          </cell>
          <cell r="I601" t="str">
            <v>CSF</v>
          </cell>
          <cell r="J601" t="str">
            <v>Ok Distribución Pto</v>
          </cell>
          <cell r="K601">
            <v>1331148828</v>
          </cell>
          <cell r="L601" t="str">
            <v>Inversión</v>
          </cell>
          <cell r="M601" t="str">
            <v>Fomento</v>
          </cell>
          <cell r="N601" t="str">
            <v>Ampliación de mecanismos de fomento de la Educación Superior Nacional</v>
          </cell>
          <cell r="O601" t="str">
            <v>Fomento ES</v>
          </cell>
          <cell r="P601" t="str">
            <v>VES</v>
          </cell>
          <cell r="Q601" t="str">
            <v>SUBDIRECCIÓN DE GESTIÓN ADMINISTRATIVA Y OPERACIONES</v>
          </cell>
          <cell r="R601" t="str">
            <v>Licitación Pública</v>
          </cell>
          <cell r="S601" t="str">
            <v>4 CON</v>
          </cell>
          <cell r="T601" t="str">
            <v>ET4</v>
          </cell>
        </row>
        <row r="602">
          <cell r="B602" t="str">
            <v>23-A-03-03-04-021</v>
          </cell>
          <cell r="C602" t="str">
            <v>23-A-03-03-04-021ET4</v>
          </cell>
          <cell r="D602" t="str">
            <v>23</v>
          </cell>
          <cell r="E602" t="str">
            <v>A</v>
          </cell>
          <cell r="F602"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602" t="str">
            <v>A-03-03-04-021</v>
          </cell>
          <cell r="H602" t="str">
            <v>16</v>
          </cell>
          <cell r="I602" t="str">
            <v>SSF</v>
          </cell>
          <cell r="J602" t="str">
            <v>Ok Distribución Pto</v>
          </cell>
          <cell r="K602">
            <v>194971401</v>
          </cell>
          <cell r="L602" t="str">
            <v>Funcionamiento</v>
          </cell>
          <cell r="M602" t="str">
            <v>Calidad ES</v>
          </cell>
          <cell r="N602" t="str">
            <v>CNA</v>
          </cell>
          <cell r="O602" t="str">
            <v>Aseguramiento ES</v>
          </cell>
          <cell r="P602" t="str">
            <v>VES</v>
          </cell>
          <cell r="Q602" t="str">
            <v>SUBDIRECCIÓN DE GESTIÓN ADMINISTRATIVA Y OPERACIONES</v>
          </cell>
          <cell r="R602" t="str">
            <v>Licitación Pública</v>
          </cell>
          <cell r="S602" t="str">
            <v>4 CON</v>
          </cell>
          <cell r="T602" t="str">
            <v>ET4</v>
          </cell>
        </row>
        <row r="603">
          <cell r="B603" t="str">
            <v>23-C-2202-0700-32-0-2202045-02</v>
          </cell>
          <cell r="C603" t="str">
            <v>23-C-2202-0700-32-0-2202045-02ET4</v>
          </cell>
          <cell r="D603" t="str">
            <v>23</v>
          </cell>
          <cell r="E603" t="str">
            <v>A</v>
          </cell>
          <cell r="F603" t="str">
            <v>PRESTAR LOS SERVICIOS DE OPERADOR LOGÍSTICO PARA LA PLANEACIÓN, ORGANIZACIÓN, PRODUCCIÓN Y EJECUCIÓN DE LOS EVENTOS Y ACTIVIDADES DE CARÁCTER LOCAL, NACIONAL E INTERNACIONAL QUE SE REQUIERAN EN DESARROLLO DE LOS PLANES, PROGRAMAS, PROYECTOS Y METAS DEL MINISTERIO DE EDUCACIÓN NACIONAL.</v>
          </cell>
          <cell r="G603" t="str">
            <v>C-2202-0700-32-0-2202045-02</v>
          </cell>
          <cell r="H603" t="str">
            <v>10</v>
          </cell>
          <cell r="I603" t="str">
            <v>CSF</v>
          </cell>
          <cell r="J603" t="str">
            <v>Ok Distribución Pto</v>
          </cell>
          <cell r="K603">
            <v>54435000</v>
          </cell>
          <cell r="L603" t="str">
            <v>Inversión</v>
          </cell>
          <cell r="M603" t="str">
            <v>Calidad ES</v>
          </cell>
          <cell r="N603" t="str">
            <v>Incremento de la calidad en la prestación del servicio público de educación superior en Colombia. Nacional</v>
          </cell>
          <cell r="O603" t="str">
            <v>Calidad ES</v>
          </cell>
          <cell r="P603" t="str">
            <v>VES</v>
          </cell>
          <cell r="Q603" t="str">
            <v>SUBDIRECCIÓN DE GESTIÓN ADMINISTRATIVA Y OPERACIONES</v>
          </cell>
          <cell r="R603" t="str">
            <v>Licitación Pública</v>
          </cell>
          <cell r="S603" t="str">
            <v>4 CON</v>
          </cell>
          <cell r="T603" t="str">
            <v>ET4</v>
          </cell>
        </row>
        <row r="604">
          <cell r="B604" t="str">
            <v>231-C-2299-0700-8-0-2299062-02</v>
          </cell>
          <cell r="C604" t="str">
            <v>231-C-2299-0700-8-0-2299062-02ET4</v>
          </cell>
          <cell r="D604" t="str">
            <v>231</v>
          </cell>
          <cell r="E604" t="str">
            <v>A</v>
          </cell>
          <cell r="F604" t="str">
            <v>ADQUISICIÓN DE EQUIPOS WORK STATION PARA EL MINISTERIO DE EDUCACIÓN NACIONAL</v>
          </cell>
          <cell r="G604" t="str">
            <v>C-2299-0700-8-0-2299062-02</v>
          </cell>
          <cell r="H604" t="str">
            <v>10</v>
          </cell>
          <cell r="I604" t="str">
            <v>CSF</v>
          </cell>
          <cell r="J604" t="str">
            <v>Ok Distribución Pto</v>
          </cell>
          <cell r="K604">
            <v>85860000</v>
          </cell>
          <cell r="L604" t="str">
            <v>Inversión</v>
          </cell>
          <cell r="M604" t="str">
            <v>Tecnología</v>
          </cell>
          <cell r="N604" t="str">
            <v>Fortalecimiento del acceso a información estratégica e institucional del sector educativo  Nacional</v>
          </cell>
          <cell r="O604" t="str">
            <v>Transversales</v>
          </cell>
          <cell r="P604" t="str">
            <v>SGENERAL</v>
          </cell>
          <cell r="Q604" t="str">
            <v>OFICINA DE TECNOLOGÍA Y SISTEMAS DE INFORMACIÓN</v>
          </cell>
          <cell r="R604" t="str">
            <v>Acuerdo Marco</v>
          </cell>
          <cell r="S604" t="str">
            <v>4 CON</v>
          </cell>
          <cell r="T604" t="str">
            <v>ET4</v>
          </cell>
        </row>
        <row r="605">
          <cell r="B605" t="str">
            <v>233-A-02-02-02-008</v>
          </cell>
          <cell r="C605" t="str">
            <v>233-A-02-02-02-008ET4</v>
          </cell>
          <cell r="D605" t="str">
            <v>233</v>
          </cell>
          <cell r="E605" t="str">
            <v>A</v>
          </cell>
          <cell r="F605" t="str">
            <v>PRESTAR SERVICIOS PROFESIONALES PARA LA GESTION DEL PROGRAMA CONEXION TOTAL EN EL ACOMPAÑAMIENTO A LAS SECRETARIAS DE EDUCACIÓN, ASI COMO EL SEGUIMIENTO DE LOS PROCESOS DE CONTRATACION RELACIONADOS CON LA CONECTIVIDAD DE LAS SEDES EDUCATIVAS OFICIALES.</v>
          </cell>
          <cell r="G605" t="str">
            <v>A-02-02-02-008</v>
          </cell>
          <cell r="H605" t="str">
            <v>10</v>
          </cell>
          <cell r="I605" t="str">
            <v>CSF</v>
          </cell>
          <cell r="J605" t="str">
            <v>Ok Distribución Pto</v>
          </cell>
          <cell r="K605">
            <v>24884800</v>
          </cell>
          <cell r="L605" t="str">
            <v>Funcionamiento</v>
          </cell>
          <cell r="M605" t="str">
            <v>Talento Humano</v>
          </cell>
          <cell r="N605" t="str">
            <v>Gestión</v>
          </cell>
          <cell r="O605" t="str">
            <v>Gestión</v>
          </cell>
          <cell r="P605" t="str">
            <v>SGENERAL</v>
          </cell>
          <cell r="Q605" t="str">
            <v>OFICINA DE TECNOLOGÍA Y SISTEMAS DE INFORMACIÓN</v>
          </cell>
          <cell r="R605" t="str">
            <v>Contratación Directa</v>
          </cell>
          <cell r="S605" t="str">
            <v>4 CON</v>
          </cell>
          <cell r="T605" t="str">
            <v>ET4</v>
          </cell>
        </row>
        <row r="606">
          <cell r="B606" t="str">
            <v>234-C-2202-0700-45-0-2202038-02</v>
          </cell>
          <cell r="C606" t="str">
            <v>234-C-2202-0700-45-0-2202038-02ET4</v>
          </cell>
          <cell r="D606" t="str">
            <v>234</v>
          </cell>
          <cell r="E606" t="str">
            <v>A</v>
          </cell>
          <cell r="F606" t="str">
            <v>PRESTAR SERVICIOS PROFESIONALES PARA ORIENTAR Y ACOMPAÑAR A LA DIRECCIÓN DE FOMENTO PARA LA EDUCACIÓN SUPERIOR EN LA PLANEACIÓN, SEGUIMIENTO, ANÁLISIS Y CONTROL PRESUPUESTAL Y ADMINISTRATIVO  DE LOS RECURSOS DE INVERSIÓN Y FUNCIONAMIENTO APROPIADOS EN EL PRESUPUESTO PARA EL DESARROLLO DE PROYECTOS QUE FOMENTEN LA EDUCACIÓN SUPERIOR Y FORTALEZCAN LAS INSTITUCIONES DE EDUCACIÓN SUPERIOR.</v>
          </cell>
          <cell r="G606" t="str">
            <v>C-2202-0700-45-0-2202038-02</v>
          </cell>
          <cell r="H606" t="str">
            <v>11</v>
          </cell>
          <cell r="I606" t="str">
            <v>CSF</v>
          </cell>
          <cell r="J606" t="str">
            <v>Ok Distribución Pto</v>
          </cell>
          <cell r="K606">
            <v>105788100</v>
          </cell>
          <cell r="L606" t="str">
            <v>Inversión</v>
          </cell>
          <cell r="M606" t="str">
            <v>Fomento</v>
          </cell>
          <cell r="N606" t="str">
            <v>Ampliación de mecanismos de fomento de la Educación Superior Nacional</v>
          </cell>
          <cell r="O606" t="str">
            <v>Fomento ES</v>
          </cell>
          <cell r="P606" t="str">
            <v>VES</v>
          </cell>
          <cell r="Q606" t="str">
            <v>DIRECCIÓN DE FOMENTO DE LA EDUCACIÓN SUPERIOR</v>
          </cell>
          <cell r="R606" t="str">
            <v>Contratación Directa</v>
          </cell>
          <cell r="S606" t="str">
            <v>4 CON</v>
          </cell>
          <cell r="T606" t="str">
            <v>ET4</v>
          </cell>
        </row>
        <row r="607">
          <cell r="B607" t="str">
            <v>235-A-02-02-02-008</v>
          </cell>
          <cell r="C607" t="str">
            <v>235-A-02-02-02-008ET4</v>
          </cell>
          <cell r="D607" t="str">
            <v>235</v>
          </cell>
          <cell r="E607" t="str">
            <v>A</v>
          </cell>
          <cell r="F607" t="str">
            <v>PRESTAR SERVICIOS PROFESIONALES AL GRUPO DE INFRAESTRUCTURA Y COMUNICACIONES PARA COORDINAR EL PROGRAMA CONEXIÓN TOTAL DE LA OFICINA DE TECNOLOGIA Y SISTEMAS DE INFORMACION DEL MINISTERIO DE EDUCACION NACIONAL</v>
          </cell>
          <cell r="G607" t="str">
            <v>A-02-02-02-008</v>
          </cell>
          <cell r="H607" t="str">
            <v>10</v>
          </cell>
          <cell r="I607" t="str">
            <v>CSF</v>
          </cell>
          <cell r="J607" t="str">
            <v>Ok Distribución Pto</v>
          </cell>
          <cell r="K607">
            <v>33908287</v>
          </cell>
          <cell r="L607" t="str">
            <v>Funcionamiento</v>
          </cell>
          <cell r="M607" t="str">
            <v>Talento Humano</v>
          </cell>
          <cell r="N607" t="str">
            <v>Gestión</v>
          </cell>
          <cell r="O607" t="str">
            <v>Gestión</v>
          </cell>
          <cell r="P607" t="str">
            <v>SGENERAL</v>
          </cell>
          <cell r="Q607" t="str">
            <v>OFICINA DE TECNOLOGÍA Y SISTEMAS DE INFORMACIÓN</v>
          </cell>
          <cell r="R607" t="str">
            <v>Contratación Directa</v>
          </cell>
          <cell r="S607" t="str">
            <v>4 CON</v>
          </cell>
          <cell r="T607" t="str">
            <v>ET4</v>
          </cell>
        </row>
        <row r="608">
          <cell r="B608" t="str">
            <v>237-A-02-02-02-008</v>
          </cell>
          <cell r="C608" t="str">
            <v>237-A-02-02-02-008ET4</v>
          </cell>
          <cell r="D608" t="str">
            <v>237</v>
          </cell>
          <cell r="E608" t="str">
            <v>A</v>
          </cell>
          <cell r="F608" t="str">
            <v>PRESTAR SERVICIOS PROFESIONALES PARA EVALUAR LA VIABILIDAD TECNICA DE PROPUESTAS PRESENTADAS POR LAS SED PARA CONTRATACION DE SERVICIOS DE CONECTIVIDAD EN SEDES EDUCATIVAS OFICIALES Y APOYO A LOS PROCESOS REQUERIDOS POR EL MINISTERIO DE EDUCACIÓN NACIONAL</v>
          </cell>
          <cell r="G608" t="str">
            <v>A-02-02-02-008</v>
          </cell>
          <cell r="H608" t="str">
            <v>10</v>
          </cell>
          <cell r="I608" t="str">
            <v>CSF</v>
          </cell>
          <cell r="J608" t="str">
            <v>Ok Distribución Pto</v>
          </cell>
          <cell r="K608">
            <v>23433187</v>
          </cell>
          <cell r="L608" t="str">
            <v>Funcionamiento</v>
          </cell>
          <cell r="M608" t="str">
            <v>Talento Humano</v>
          </cell>
          <cell r="N608" t="str">
            <v>Gestión</v>
          </cell>
          <cell r="O608" t="str">
            <v>Gestión</v>
          </cell>
          <cell r="P608" t="str">
            <v>SGENERAL</v>
          </cell>
          <cell r="Q608" t="str">
            <v>OFICINA DE TECNOLOGÍA Y SISTEMAS DE INFORMACIÓN</v>
          </cell>
          <cell r="R608" t="str">
            <v>Contratación Directa</v>
          </cell>
          <cell r="S608" t="str">
            <v>4 CON</v>
          </cell>
          <cell r="T608" t="str">
            <v>ET4</v>
          </cell>
        </row>
        <row r="609">
          <cell r="B609" t="str">
            <v>238-A-02-02-02-008</v>
          </cell>
          <cell r="C609" t="str">
            <v>238-A-02-02-02-008ET4</v>
          </cell>
          <cell r="D609" t="str">
            <v>238</v>
          </cell>
          <cell r="E609" t="str">
            <v>A</v>
          </cell>
          <cell r="F609" t="str">
            <v>PRESTAR SERVICIOS PROFESIONALES A LA OFICINA DE TECNOLOGÍA Y SISTEMAS DE INFORMACIÓN EN LA GESTIÓN DE SERVICIOS TIC, EN LAS ACTIVIDADES PROPIAS DE SEGUIMIENTO Y CUMPLIMIENTO DEL LINEAMIENTO DE GOBIERNO DIGITAL, ARQUITECTURA EMPRESARIAL, PLANEACIÓN ESTRATÉGICA DE TI Y EN LA ESTRUCTURACIÓN Y SEGUIMIENTO A EJECUCIÓN DE PROYECTOS CON COMPONENTES TECNOLÓGICOS</v>
          </cell>
          <cell r="G609" t="str">
            <v>A-02-02-02-008</v>
          </cell>
          <cell r="H609" t="str">
            <v>10</v>
          </cell>
          <cell r="I609" t="str">
            <v>CSF</v>
          </cell>
          <cell r="J609" t="str">
            <v>Ok Distribución Pto</v>
          </cell>
          <cell r="K609">
            <v>33908287</v>
          </cell>
          <cell r="L609" t="str">
            <v>Funcionamiento</v>
          </cell>
          <cell r="M609" t="str">
            <v>Talento Humano</v>
          </cell>
          <cell r="N609" t="str">
            <v>Gestión</v>
          </cell>
          <cell r="O609" t="str">
            <v>Gestión</v>
          </cell>
          <cell r="P609" t="str">
            <v>SGENERAL</v>
          </cell>
          <cell r="Q609" t="str">
            <v>OFICINA DE TECNOLOGÍA Y SISTEMAS DE INFORMACIÓN</v>
          </cell>
          <cell r="R609" t="str">
            <v>Contratación Directa</v>
          </cell>
          <cell r="S609" t="str">
            <v>4 CON</v>
          </cell>
          <cell r="T609" t="str">
            <v>ET4</v>
          </cell>
        </row>
        <row r="610">
          <cell r="B610" t="str">
            <v>239-A-02-02-02-008</v>
          </cell>
          <cell r="C610" t="str">
            <v>239-A-02-02-02-008ET4</v>
          </cell>
          <cell r="D610" t="str">
            <v>239</v>
          </cell>
          <cell r="E610" t="str">
            <v>A</v>
          </cell>
          <cell r="F610" t="str">
            <v>PRESTAR SERVICIOS PARA APOYAR A LA OFICINA DE TECNOLOGÍA Y SISTEMAS DE INFORMACIÓN EN LAS ACTIVIDADES RELACIONADAS CON: ARTICULACIÓN DE PROCESOS, GESTIÓN TECNOLÓGICA DE PROYECTOS TI Y PLANEACIÓN ESTRATÉGICA DE TECNOLOGÍAS DE LA INFORMACIÓN</v>
          </cell>
          <cell r="G610" t="str">
            <v>A-02-02-02-008</v>
          </cell>
          <cell r="H610" t="str">
            <v>10</v>
          </cell>
          <cell r="I610" t="str">
            <v>CSF</v>
          </cell>
          <cell r="J610" t="str">
            <v>Ok Distribución Pto</v>
          </cell>
          <cell r="K610">
            <v>53449655</v>
          </cell>
          <cell r="L610" t="str">
            <v>Funcionamiento</v>
          </cell>
          <cell r="M610" t="str">
            <v>Talento Humano</v>
          </cell>
          <cell r="N610" t="str">
            <v>Gestión</v>
          </cell>
          <cell r="O610" t="str">
            <v>Gestión</v>
          </cell>
          <cell r="P610" t="str">
            <v>SGENERAL</v>
          </cell>
          <cell r="Q610" t="str">
            <v>OFICINA DE TECNOLOGÍA Y SISTEMAS DE INFORMACIÓN</v>
          </cell>
          <cell r="R610" t="str">
            <v>Contratación Directa</v>
          </cell>
          <cell r="S610" t="str">
            <v>4 CON</v>
          </cell>
          <cell r="T610" t="str">
            <v>ET4</v>
          </cell>
        </row>
        <row r="611">
          <cell r="B611" t="str">
            <v>24-C-2201-0700-12-0-2201016-02</v>
          </cell>
          <cell r="C611" t="str">
            <v>24-C-2201-0700-12-0-2201016-02ET4</v>
          </cell>
          <cell r="D611" t="str">
            <v>24</v>
          </cell>
          <cell r="E611" t="str">
            <v>A</v>
          </cell>
          <cell r="F611" t="str">
            <v>PRESTAR SERVICIOS PROFESIONALES PARA ORIENTAR JURÍDICAMENTE A LA SUBDIRECCCION DE RECURSOS HUMANOS DEL SECTOR EDUCATIVO EN LO RELACIONADO CON LAS LINEAS DE ACCIÓN Y FUNCIONES MISIONALES EN EL MARCO DE LA PRESTACIÓN DEL SERVICIO PÚBLICO EDUCATIVO.</v>
          </cell>
          <cell r="G611" t="str">
            <v>C-2201-0700-12-0-2201016-02</v>
          </cell>
          <cell r="H611" t="str">
            <v>10</v>
          </cell>
          <cell r="I611" t="str">
            <v>CSF</v>
          </cell>
          <cell r="J611" t="str">
            <v>Ok Distribución Pto</v>
          </cell>
          <cell r="K611">
            <v>32548000</v>
          </cell>
          <cell r="L611" t="str">
            <v>Inversión</v>
          </cell>
          <cell r="M611" t="str">
            <v>Fortalecimiento</v>
          </cell>
          <cell r="N611" t="str">
            <v>Fortalecimiento a la gestión territorial de la educación Inicial, Preescolar, Básica y Media.   Nacional</v>
          </cell>
          <cell r="O611" t="str">
            <v>Fortalecimiento</v>
          </cell>
          <cell r="P611" t="str">
            <v>VEPBM</v>
          </cell>
          <cell r="Q611" t="str">
            <v>SUBDIRECCIÓN DE RECURSOS HUMANOS DEL SECTOR EDUCATIVO</v>
          </cell>
          <cell r="R611" t="str">
            <v>Contratación Directa</v>
          </cell>
          <cell r="S611" t="str">
            <v>4 CON</v>
          </cell>
          <cell r="T611" t="str">
            <v>ET4</v>
          </cell>
        </row>
        <row r="612">
          <cell r="B612" t="str">
            <v>240-A-02-02-02-008</v>
          </cell>
          <cell r="C612" t="str">
            <v>240-A-02-02-02-008ET4</v>
          </cell>
          <cell r="D612" t="str">
            <v>240</v>
          </cell>
          <cell r="E612" t="str">
            <v>A</v>
          </cell>
          <cell r="F612" t="str">
            <v>PRESTAR SERVICIOS PROFESIONALES A LA OFICINA DE TECNOLOGIA Y SISTEMAS DE INFORMACION PARA LA ADMINISTRACION TECNOLOGICA Y SOPORTE DEL SISTEMA SAP ERP, LA PLANEACION, COORDINACION Y CONTROL DE LAS ACTIVIDADES DE MANTENIMIENTO, MEJORAS Y NUEVAS IMPLEMENTACIONES DEL SISTEMA SAP-ERP.</v>
          </cell>
          <cell r="G612" t="str">
            <v>A-02-02-02-008</v>
          </cell>
          <cell r="H612" t="str">
            <v>10</v>
          </cell>
          <cell r="I612" t="str">
            <v>CSF</v>
          </cell>
          <cell r="J612" t="str">
            <v>Ok Distribución Pto</v>
          </cell>
          <cell r="K612">
            <v>33908287</v>
          </cell>
          <cell r="L612" t="str">
            <v>Funcionamiento</v>
          </cell>
          <cell r="M612" t="str">
            <v>Talento Humano</v>
          </cell>
          <cell r="N612" t="str">
            <v>Gestión</v>
          </cell>
          <cell r="O612" t="str">
            <v>Gestión</v>
          </cell>
          <cell r="P612" t="str">
            <v>SGENERAL</v>
          </cell>
          <cell r="Q612" t="str">
            <v>OFICINA DE TECNOLOGÍA Y SISTEMAS DE INFORMACIÓN</v>
          </cell>
          <cell r="R612" t="str">
            <v>Contratación Directa</v>
          </cell>
          <cell r="S612" t="str">
            <v>4 CON</v>
          </cell>
          <cell r="T612" t="str">
            <v>ET4</v>
          </cell>
        </row>
        <row r="613">
          <cell r="B613" t="str">
            <v>241-C-2201-0700-16-0-2201006-02</v>
          </cell>
          <cell r="C613" t="str">
            <v>241-C-2201-0700-16-0-2201006-02ET4</v>
          </cell>
          <cell r="D613" t="str">
            <v>241</v>
          </cell>
          <cell r="E613" t="str">
            <v>A</v>
          </cell>
          <cell r="F613" t="str">
            <v>PRESTAR SERVICIOS PROFESIONALES A LA SUBDIRECCIÓN DE GESTIÓN FINANCIERA, EN EL GRUPO DE RECAUDO, EN LA GESTIÓN DEL PROCESO DE ADMINISTRACIÓN DE LOS INGRESOS DERIVADOS DE LA LEY 21 DE 1982.</v>
          </cell>
          <cell r="G613" t="str">
            <v>C-2201-0700-16-0-2201006-02</v>
          </cell>
          <cell r="H613" t="str">
            <v>16</v>
          </cell>
          <cell r="I613" t="str">
            <v>SSF</v>
          </cell>
          <cell r="J613" t="str">
            <v>Ok Distribución Pto</v>
          </cell>
          <cell r="K613">
            <v>63442560</v>
          </cell>
          <cell r="L613" t="str">
            <v>Inversión</v>
          </cell>
          <cell r="M613" t="str">
            <v>Cobertura</v>
          </cell>
          <cell r="N613" t="str">
            <v>Construcción, mejoramiento y dotación de espacios de aprendizaje para prestación del servicio educativo e implementación de estrategias de calidad y cobertura Nacional</v>
          </cell>
          <cell r="O613" t="str">
            <v>Infraestructura</v>
          </cell>
          <cell r="P613" t="str">
            <v>VEPBM</v>
          </cell>
          <cell r="Q613" t="str">
            <v>SUBDIRECCIÓN DE GESTIÓN FINANCIERA</v>
          </cell>
          <cell r="R613" t="str">
            <v>Contratación Directa</v>
          </cell>
          <cell r="S613" t="str">
            <v>4 CON</v>
          </cell>
          <cell r="T613" t="str">
            <v>ET4</v>
          </cell>
        </row>
        <row r="614">
          <cell r="B614" t="str">
            <v>242-C-2201-0700-15-0-2201006-02</v>
          </cell>
          <cell r="C614" t="str">
            <v>242-C-2201-0700-15-0-2201006-02ET4</v>
          </cell>
          <cell r="D614" t="str">
            <v>242</v>
          </cell>
          <cell r="E614" t="str">
            <v>A</v>
          </cell>
          <cell r="F614" t="str">
            <v>PRESTAR SERVICIOS PROFESIONALES AL MINISTERIO DE EDUCACIÓN NACIONAL, PARA ASISTIR, ORIENTAR Y ACOMPAÑAR EN TEMAS JURÍDICOS RELACIONADOS CON EL DESARROLLO E IMPLEMENTACIÓN DE LA NORMATIVIDAD EN LA ATENCIÓN EDUCATIVA PRESTADA POR TERCEROS PARTICULARES Y APOYAR LAS ENTIDADES TERRITORIALES CERTIFICADAS QUE TENGAN CONTRATACIÓN DEL SERVICIO.</v>
          </cell>
          <cell r="G614" t="str">
            <v>C-2201-0700-15-0-2201006-02</v>
          </cell>
          <cell r="H614" t="str">
            <v>10</v>
          </cell>
          <cell r="I614" t="str">
            <v>CSF</v>
          </cell>
          <cell r="J614" t="str">
            <v>Ok Distribución Pto</v>
          </cell>
          <cell r="K614">
            <v>96784127</v>
          </cell>
          <cell r="L614" t="str">
            <v>Inversión</v>
          </cell>
          <cell r="M614" t="str">
            <v>Cobertura</v>
          </cell>
          <cell r="N614" t="str">
            <v>Implementación de estrategias de  acceso y permanencia educativa en condiciones de equidad, para la población vulnerable a nivel nacional</v>
          </cell>
          <cell r="O614" t="str">
            <v>Permanencia</v>
          </cell>
          <cell r="P614" t="str">
            <v>VEPBM</v>
          </cell>
          <cell r="Q614" t="str">
            <v>SUBDIRECCIÓN DE ACCESO</v>
          </cell>
          <cell r="R614" t="str">
            <v>Contratación Directa</v>
          </cell>
          <cell r="S614" t="str">
            <v>4 CON</v>
          </cell>
          <cell r="T614" t="str">
            <v>ET4</v>
          </cell>
        </row>
        <row r="615">
          <cell r="B615" t="str">
            <v>243-C-2201-0700-15-0-2201006-02</v>
          </cell>
          <cell r="C615" t="str">
            <v>243-C-2201-0700-15-0-2201006-02ET4</v>
          </cell>
          <cell r="D615" t="str">
            <v>243</v>
          </cell>
          <cell r="E615" t="str">
            <v>A</v>
          </cell>
          <cell r="F615" t="str">
            <v>PRESTAR SERVICIOS DE APOYO A LA SUBDIRECCIÓN DE ACCESO EN LA ASISTENCIA TÉCNICA Y FUNCIONAL EN EL SISTEMA INTEGRADO DE MATRICULA SIMAT A LAS ENTIDADES TERRITORIALES CERTIFICADAS, ASÍ COMO EN EL SEGUIMIENTO Y EVALUACIÓN DE LA ETAPA DEL PROCESO DE GESTIÓN DE COBERTURA.</v>
          </cell>
          <cell r="G615" t="str">
            <v>C-2201-0700-15-0-2201006-02</v>
          </cell>
          <cell r="H615" t="str">
            <v>10</v>
          </cell>
          <cell r="I615" t="str">
            <v>CSF</v>
          </cell>
          <cell r="J615" t="str">
            <v>Ok Distribución Pto</v>
          </cell>
          <cell r="K615">
            <v>42113610</v>
          </cell>
          <cell r="L615" t="str">
            <v>Inversión</v>
          </cell>
          <cell r="M615" t="str">
            <v>Cobertura</v>
          </cell>
          <cell r="N615" t="str">
            <v>Implementación de estrategias de  acceso y permanencia educativa en condiciones de equidad, para la población vulnerable a nivel nacional</v>
          </cell>
          <cell r="O615" t="str">
            <v>Permanencia</v>
          </cell>
          <cell r="P615" t="str">
            <v>VEPBM</v>
          </cell>
          <cell r="Q615" t="str">
            <v>SUBDIRECCIÓN DE ACCESO</v>
          </cell>
          <cell r="R615" t="str">
            <v>Contratación Directa</v>
          </cell>
          <cell r="S615" t="str">
            <v>4 CON</v>
          </cell>
          <cell r="T615" t="str">
            <v>ET4</v>
          </cell>
        </row>
        <row r="616">
          <cell r="B616" t="str">
            <v>244-C-2201-0700-15-0-2201006-02</v>
          </cell>
          <cell r="C616" t="str">
            <v>244-C-2201-0700-15-0-2201006-02ET4</v>
          </cell>
          <cell r="D616" t="str">
            <v>244</v>
          </cell>
          <cell r="E616" t="str">
            <v>A</v>
          </cell>
          <cell r="F616" t="str">
            <v>PRESTAR SERVICIOS DE APOYO A LA DIRECCIÓN DE COBERTURA Y EQUIDAD EN LA GENERACIÓN DE INFORMACIÓN DE MATRICULA E INSTITUCIONES EDUCATIVAS DENTRO DEL PROCESO DE GESTIÓN DE LA COBERTURA PARA LAS ENTIDADES TERRITORIALES CERTIFICADAS, ASÍ COMO EN LA IMPLEMENTACIÓN Y ARTICULACIÓN DE LOS SISTEMAS DE INFORMACIÓN.</v>
          </cell>
          <cell r="G616" t="str">
            <v>C-2201-0700-15-0-2201006-02</v>
          </cell>
          <cell r="H616" t="str">
            <v>10</v>
          </cell>
          <cell r="I616" t="str">
            <v>CSF</v>
          </cell>
          <cell r="J616" t="str">
            <v>Ok Distribución Pto</v>
          </cell>
          <cell r="K616">
            <v>79355320</v>
          </cell>
          <cell r="L616" t="str">
            <v>Inversión</v>
          </cell>
          <cell r="M616" t="str">
            <v>Cobertura</v>
          </cell>
          <cell r="N616" t="str">
            <v>Implementación de estrategias de  acceso y permanencia educativa en condiciones de equidad, para la población vulnerable a nivel nacional</v>
          </cell>
          <cell r="O616" t="str">
            <v>Permanencia</v>
          </cell>
          <cell r="P616" t="str">
            <v>VEPBM</v>
          </cell>
          <cell r="Q616" t="str">
            <v>SUBDIRECCIÓN DE ACCESO</v>
          </cell>
          <cell r="R616" t="str">
            <v>Contratación Directa</v>
          </cell>
          <cell r="S616" t="str">
            <v>4 CON</v>
          </cell>
          <cell r="T616" t="str">
            <v>ET4</v>
          </cell>
        </row>
        <row r="617">
          <cell r="B617" t="str">
            <v>245-C-2201-0700-16-0-2201051-02</v>
          </cell>
          <cell r="C617" t="str">
            <v>245-C-2201-0700-16-0-2201051-02ET4</v>
          </cell>
          <cell r="D617" t="str">
            <v>245</v>
          </cell>
          <cell r="E617" t="str">
            <v>A</v>
          </cell>
          <cell r="F617" t="str">
            <v>PRESTAR SERVICIOS PROFESIONALES AL MINISTERIO DE EDUCACIÓN NACIONAL, ENFOCADOS AL SEGUIMIENTO,  VERIFICACIÓN Y CIERRE DEL DESARROLLO DE LAS ACTIVIDADES Y ACCIONES QUE SE DERIVEN DE LOS ESQUEMAS Y/O PROYECTOS, A TRAVÉS DE LAS CUALES SE EJECUTAN OBRAS DE INFRAESTRUCTURA EDUCATIVA.</v>
          </cell>
          <cell r="G617" t="str">
            <v>C-2201-0700-16-0-2201051-02</v>
          </cell>
          <cell r="H617" t="str">
            <v>16</v>
          </cell>
          <cell r="I617" t="str">
            <v>SSF</v>
          </cell>
          <cell r="J617" t="str">
            <v>Ok Distribución Pto</v>
          </cell>
          <cell r="K617">
            <v>50810172</v>
          </cell>
          <cell r="L617" t="str">
            <v>Inversión</v>
          </cell>
          <cell r="M617" t="str">
            <v>Cobertura</v>
          </cell>
          <cell r="N617" t="str">
            <v>Construcción, mejoramiento y dotación de espacios de aprendizaje para prestación del servicio educativo e implementación de estrategias de calidad y cobertura Nacional</v>
          </cell>
          <cell r="O617" t="str">
            <v>Infraestructura</v>
          </cell>
          <cell r="P617" t="str">
            <v>VEPBM</v>
          </cell>
          <cell r="Q617" t="str">
            <v>SUBDIRECCIÓN DE ACCESO</v>
          </cell>
          <cell r="R617" t="str">
            <v>Contratación Directa</v>
          </cell>
          <cell r="S617" t="str">
            <v>4 CON</v>
          </cell>
          <cell r="T617" t="str">
            <v>ET4</v>
          </cell>
        </row>
        <row r="618">
          <cell r="B618" t="str">
            <v>245-C-2201-0700-16-0-2201052-02</v>
          </cell>
          <cell r="C618" t="str">
            <v>245-C-2201-0700-16-0-2201052-02ET4</v>
          </cell>
          <cell r="D618" t="str">
            <v>245</v>
          </cell>
          <cell r="E618" t="str">
            <v>A</v>
          </cell>
          <cell r="F618" t="str">
            <v>PRESTAR SERVICIOS PROFESIONALES AL MINISTERIO DE EDUCACIÓN NACIONAL, ENFOCADOS AL SEGUIMIENTO,  VERIFICACIÓN Y CIERRE DEL DESARROLLO DE LAS ACTIVIDADES Y ACCIONES QUE SE DERIVEN DE LOS ESQUEMAS Y/O PROYECTOS, A TRAVÉS DE LAS CUALES SE EJECUTAN OBRAS DE INFRAESTRUCTURA EDUCATIVA.</v>
          </cell>
          <cell r="G618" t="str">
            <v>C-2201-0700-16-0-2201052-02</v>
          </cell>
          <cell r="H618" t="str">
            <v>16</v>
          </cell>
          <cell r="I618" t="str">
            <v>SSF</v>
          </cell>
          <cell r="J618" t="str">
            <v>Ok Distribución Pto</v>
          </cell>
          <cell r="K618">
            <v>70166424</v>
          </cell>
          <cell r="L618" t="str">
            <v>Inversión</v>
          </cell>
          <cell r="M618" t="str">
            <v>Cobertura</v>
          </cell>
          <cell r="N618" t="str">
            <v>Construcción, mejoramiento y dotación de espacios de aprendizaje para prestación del servicio educativo e implementación de estrategias de calidad y cobertura Nacional</v>
          </cell>
          <cell r="O618" t="str">
            <v>Infraestructura</v>
          </cell>
          <cell r="P618" t="str">
            <v>VEPBM</v>
          </cell>
          <cell r="Q618" t="str">
            <v>SUBDIRECCIÓN DE ACCESO</v>
          </cell>
          <cell r="R618" t="str">
            <v>Contratación Directa</v>
          </cell>
          <cell r="S618" t="str">
            <v>4 CON</v>
          </cell>
          <cell r="T618" t="str">
            <v>ET4</v>
          </cell>
        </row>
        <row r="619">
          <cell r="B619" t="str">
            <v>246-C-2201-0700-16-0-2201052-02</v>
          </cell>
          <cell r="C619" t="str">
            <v>246-C-2201-0700-16-0-2201052-02ET4</v>
          </cell>
          <cell r="D619" t="str">
            <v>246</v>
          </cell>
          <cell r="E619" t="str">
            <v>A</v>
          </cell>
          <cell r="F619" t="str">
            <v>PRESTACIÓN DE SERVICIOS PROFESIONALES PARA APOYAR EN MATERIA ADMINISTRATIVA Y FINANCIERA A LA DIRECCIÓN DE COBERTURA Y EQUIDAD, ESPECIALMENTE EN EL SEGUIMIENTO ADMINISTRATIVO Y FINANCIERO DE LA IMPLEMENTACIÓN DE ESTRATEGIAS DE ACCESO Y PERMANENCIA Y EN LA CONTRATACIÓN, SUPERVISIÓN Y LIQUIDACIÓN DE CONTRATOS Y CONVENIOS.</v>
          </cell>
          <cell r="G619" t="str">
            <v>C-2201-0700-16-0-2201052-02</v>
          </cell>
          <cell r="H619" t="str">
            <v>16</v>
          </cell>
          <cell r="I619" t="str">
            <v>SSF</v>
          </cell>
          <cell r="J619" t="str">
            <v>Ok Distribución Pto</v>
          </cell>
          <cell r="K619">
            <v>64658400</v>
          </cell>
          <cell r="L619" t="str">
            <v>Inversión</v>
          </cell>
          <cell r="M619" t="str">
            <v>Cobertura</v>
          </cell>
          <cell r="N619" t="str">
            <v>Construcción, mejoramiento y dotación de espacios de aprendizaje para prestación del servicio educativo e implementación de estrategias de calidad y cobertura Nacional</v>
          </cell>
          <cell r="O619" t="str">
            <v>Infraestructura</v>
          </cell>
          <cell r="P619" t="str">
            <v>VEPBM</v>
          </cell>
          <cell r="Q619" t="str">
            <v>SUBDIRECCIÓN DE ACCESO</v>
          </cell>
          <cell r="R619" t="str">
            <v>Contratación Directa</v>
          </cell>
          <cell r="S619" t="str">
            <v>4 CON</v>
          </cell>
          <cell r="T619" t="str">
            <v>ET4</v>
          </cell>
        </row>
        <row r="620">
          <cell r="B620" t="str">
            <v>246-C-2201-0700-16-0-2201051-02</v>
          </cell>
          <cell r="C620" t="str">
            <v>246-C-2201-0700-16-0-2201051-02ET4</v>
          </cell>
          <cell r="D620" t="str">
            <v>246</v>
          </cell>
          <cell r="E620" t="str">
            <v>A</v>
          </cell>
          <cell r="F620" t="str">
            <v>PRESTACIÓN DE SERVICIOS PROFESIONALES PARA APOYAR EN MATERIA ADMINISTRATIVA Y FINANCIERA A LA DIRECCIÓN DE COBERTURA Y EQUIDAD, ESPECIALMENTE EN EL SEGUIMIENTO ADMINISTRATIVO Y FINANCIERO DE LA IMPLEMENTACIÓN DE ESTRATEGIAS DE ACCESO Y PERMANENCIA Y EN LA CONTRATACIÓN, SUPERVISIÓN Y LIQUIDACIÓN DE CONTRATOS Y CONVENIOS.</v>
          </cell>
          <cell r="G620" t="str">
            <v>C-2201-0700-16-0-2201051-02</v>
          </cell>
          <cell r="H620" t="str">
            <v>16</v>
          </cell>
          <cell r="I620" t="str">
            <v>SSF</v>
          </cell>
          <cell r="J620" t="str">
            <v>Ok Distribución Pto</v>
          </cell>
          <cell r="K620">
            <v>46821600</v>
          </cell>
          <cell r="L620" t="str">
            <v>Inversión</v>
          </cell>
          <cell r="M620" t="str">
            <v>Cobertura</v>
          </cell>
          <cell r="N620" t="str">
            <v>Construcción, mejoramiento y dotación de espacios de aprendizaje para prestación del servicio educativo e implementación de estrategias de calidad y cobertura Nacional</v>
          </cell>
          <cell r="O620" t="str">
            <v>Infraestructura</v>
          </cell>
          <cell r="P620" t="str">
            <v>VEPBM</v>
          </cell>
          <cell r="Q620" t="str">
            <v>SUBDIRECCIÓN DE ACCESO</v>
          </cell>
          <cell r="R620" t="str">
            <v>Contratación Directa</v>
          </cell>
          <cell r="S620" t="str">
            <v>4 CON</v>
          </cell>
          <cell r="T620" t="str">
            <v>ET4</v>
          </cell>
        </row>
        <row r="621">
          <cell r="B621" t="str">
            <v>247-C-2201-0700-16-0-2201052-02</v>
          </cell>
          <cell r="C621" t="str">
            <v>247-C-2201-0700-16-0-2201052-02ET4</v>
          </cell>
          <cell r="D621" t="str">
            <v>247</v>
          </cell>
          <cell r="E621" t="str">
            <v>A</v>
          </cell>
          <cell r="F621" t="str">
            <v>PRESTAR SERVICIOS PROFESIONALES AL MINISTERIO DE EDUCACIÓN NACIONAL,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QUE ÉSTE PARTICIPE DE MANERA DIRECTA Y/O INDIRECTA.</v>
          </cell>
          <cell r="G621" t="str">
            <v>C-2201-0700-16-0-2201052-02</v>
          </cell>
          <cell r="H621" t="str">
            <v>16</v>
          </cell>
          <cell r="I621" t="str">
            <v>SSF</v>
          </cell>
          <cell r="J621" t="str">
            <v>Ok Distribución Pto</v>
          </cell>
          <cell r="K621">
            <v>61534200</v>
          </cell>
          <cell r="L621" t="str">
            <v>Inversión</v>
          </cell>
          <cell r="M621" t="str">
            <v>Cobertura</v>
          </cell>
          <cell r="N621" t="str">
            <v>Construcción, mejoramiento y dotación de espacios de aprendizaje para prestación del servicio educativo e implementación de estrategias de calidad y cobertura Nacional</v>
          </cell>
          <cell r="O621" t="str">
            <v>Infraestructura</v>
          </cell>
          <cell r="P621" t="str">
            <v>VEPBM</v>
          </cell>
          <cell r="Q621" t="str">
            <v>SUBDIRECCIÓN DE ACCESO</v>
          </cell>
          <cell r="R621" t="str">
            <v>Contratación Directa</v>
          </cell>
          <cell r="S621" t="str">
            <v>4 CON</v>
          </cell>
          <cell r="T621" t="str">
            <v>ET4</v>
          </cell>
        </row>
        <row r="622">
          <cell r="B622" t="str">
            <v>247-C-2201-0700-16-0-2201051-02</v>
          </cell>
          <cell r="C622" t="str">
            <v>247-C-2201-0700-16-0-2201051-02ET4</v>
          </cell>
          <cell r="D622" t="str">
            <v>247</v>
          </cell>
          <cell r="E622" t="str">
            <v>A</v>
          </cell>
          <cell r="F622" t="str">
            <v>PRESTAR SERVICIOS PROFESIONALES AL MINISTERIO DE EDUCACIÓN NACIONAL, EN TEMAS JURÍDICOS ENFOCADOS AL SEGUIMIENTO Y VERIFICACIÓN DEL DESARROLLO DE LAS ACTIVIDADES Y ACCIONES QUE SE DERIVEN DE LOS ESQUEMAS Y/O PROYECTOS, A TRAVÉS DE LAS CUALES SE PLANIFIQUEN Y EJECUTEN OBRAS DE INFRAESTRUCTURA EDUCATIVA, ASÍ COMO DE SUS ACTIVIDADES CONEXAS, EN LAS QUE ÉSTE PARTICIPE DE MANERA DIRECTA Y/O INDIRECTA.</v>
          </cell>
          <cell r="G622" t="str">
            <v>C-2201-0700-16-0-2201051-02</v>
          </cell>
          <cell r="H622" t="str">
            <v>16</v>
          </cell>
          <cell r="I622" t="str">
            <v>SSF</v>
          </cell>
          <cell r="J622" t="str">
            <v>Ok Distribución Pto</v>
          </cell>
          <cell r="K622">
            <v>38614760</v>
          </cell>
          <cell r="L622" t="str">
            <v>Inversión</v>
          </cell>
          <cell r="M622" t="str">
            <v>Cobertura</v>
          </cell>
          <cell r="N622" t="str">
            <v>Construcción, mejoramiento y dotación de espacios de aprendizaje para prestación del servicio educativo e implementación de estrategias de calidad y cobertura Nacional</v>
          </cell>
          <cell r="O622" t="str">
            <v>Infraestructura</v>
          </cell>
          <cell r="P622" t="str">
            <v>VEPBM</v>
          </cell>
          <cell r="Q622" t="str">
            <v>SUBDIRECCIÓN DE ACCESO</v>
          </cell>
          <cell r="R622" t="str">
            <v>Contratación Directa</v>
          </cell>
          <cell r="S622" t="str">
            <v>4 CON</v>
          </cell>
          <cell r="T622" t="str">
            <v>ET4</v>
          </cell>
        </row>
        <row r="623">
          <cell r="B623" t="str">
            <v>249-C-2201-0700-16-0-2201051-02</v>
          </cell>
          <cell r="C623" t="str">
            <v>249-C-2201-0700-16-0-2201051-02ET4</v>
          </cell>
          <cell r="D623" t="str">
            <v>249</v>
          </cell>
          <cell r="E623" t="str">
            <v>A</v>
          </cell>
          <cell r="F623" t="str">
            <v>PRESTAR SERVICIOS PROFESIONALES AL MINISTERIO DE EDUCACIÓN NACIONAL, DIRECCIONADOS A ORIENTAR, ASISTIR Y ACOMPAÑAR EL DESARROLLO DE ACTIVIDADES RELACIONADAS CON LA GESTIÓN ADMINISTRATIVA Y COORDINACIÓN QUE SE DERIVEN DE LOS ESQUEMAS Y/O PROYECTOS, A TRAVÉS DE LAS CUALES SE EJECUTAN OBRAS DE INFRAESTRUCTURA EDUCATIVA EN EL TERRITORIO NACIONAL.</v>
          </cell>
          <cell r="G623" t="str">
            <v>C-2201-0700-16-0-2201051-02</v>
          </cell>
          <cell r="H623" t="str">
            <v>16</v>
          </cell>
          <cell r="I623" t="str">
            <v>SSF</v>
          </cell>
          <cell r="J623" t="str">
            <v>Ok Distribución Pto</v>
          </cell>
          <cell r="K623">
            <v>65050867</v>
          </cell>
          <cell r="L623" t="str">
            <v>Inversión</v>
          </cell>
          <cell r="M623" t="str">
            <v>Cobertura</v>
          </cell>
          <cell r="N623" t="str">
            <v>Construcción, mejoramiento y dotación de espacios de aprendizaje para prestación del servicio educativo e implementación de estrategias de calidad y cobertura Nacional</v>
          </cell>
          <cell r="O623" t="str">
            <v>Infraestructura</v>
          </cell>
          <cell r="P623" t="str">
            <v>VEPBM</v>
          </cell>
          <cell r="Q623" t="str">
            <v>SUBDIRECCIÓN DE ACCESO</v>
          </cell>
          <cell r="R623" t="str">
            <v>Contratación Directa</v>
          </cell>
          <cell r="S623" t="str">
            <v>4 CON</v>
          </cell>
          <cell r="T623" t="str">
            <v>ET4</v>
          </cell>
        </row>
        <row r="624">
          <cell r="B624" t="str">
            <v>249-C-2201-0700-16-0-2201052-02</v>
          </cell>
          <cell r="C624" t="str">
            <v>249-C-2201-0700-16-0-2201052-02ET4</v>
          </cell>
          <cell r="D624" t="str">
            <v>249</v>
          </cell>
          <cell r="E624" t="str">
            <v>A</v>
          </cell>
          <cell r="F624" t="str">
            <v>PRESTAR SERVICIOS PROFESIONALES AL MINISTERIO DE EDUCACIÓN NACIONAL, DIRECCIONADOS A ORIENTAR, ASISTIR Y ACOMPAÑAR EL DESARROLLO DE ACTIVIDADES RELACIONADAS CON LA GESTIÓN ADMINISTRATIVA Y COORDINACIÓN QUE SE DERIVEN DE LOS ESQUEMAS Y/O PROYECTOS, A TRAVÉS DE LAS CUALES SE EJECUTAN OBRAS DE INFRAESTRUCTURA EDUCATIVA EN EL TERRITORIO NACIONAL.</v>
          </cell>
          <cell r="G624" t="str">
            <v>C-2201-0700-16-0-2201052-02</v>
          </cell>
          <cell r="H624" t="str">
            <v>16</v>
          </cell>
          <cell r="I624" t="str">
            <v>SSF</v>
          </cell>
          <cell r="J624" t="str">
            <v>Ok Distribución Pto</v>
          </cell>
          <cell r="K624">
            <v>97516175</v>
          </cell>
          <cell r="L624" t="str">
            <v>Inversión</v>
          </cell>
          <cell r="M624" t="str">
            <v>Cobertura</v>
          </cell>
          <cell r="N624" t="str">
            <v>Construcción, mejoramiento y dotación de espacios de aprendizaje para prestación del servicio educativo e implementación de estrategias de calidad y cobertura Nacional</v>
          </cell>
          <cell r="O624" t="str">
            <v>Infraestructura</v>
          </cell>
          <cell r="P624" t="str">
            <v>VEPBM</v>
          </cell>
          <cell r="Q624" t="str">
            <v>SUBDIRECCIÓN DE ACCESO</v>
          </cell>
          <cell r="R624" t="str">
            <v>Contratación Directa</v>
          </cell>
          <cell r="S624" t="str">
            <v>4 CON</v>
          </cell>
          <cell r="T624" t="str">
            <v>ET4</v>
          </cell>
        </row>
        <row r="625">
          <cell r="B625" t="str">
            <v>25-C-2201-0700-12-0-2201006-02</v>
          </cell>
          <cell r="C625" t="str">
            <v>25-C-2201-0700-12-0-2201006-02ET4</v>
          </cell>
          <cell r="D625" t="str">
            <v>25</v>
          </cell>
          <cell r="E625" t="str">
            <v>A</v>
          </cell>
          <cell r="F625" t="str">
            <v>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v>
          </cell>
          <cell r="G625" t="str">
            <v>C-2201-0700-12-0-2201006-02</v>
          </cell>
          <cell r="H625" t="str">
            <v>10</v>
          </cell>
          <cell r="I625" t="str">
            <v>CSF</v>
          </cell>
          <cell r="J625" t="str">
            <v>Ok Distribución Pto</v>
          </cell>
          <cell r="K625">
            <v>60255000</v>
          </cell>
          <cell r="L625" t="str">
            <v>Inversión</v>
          </cell>
          <cell r="M625" t="str">
            <v>Fortalecimiento</v>
          </cell>
          <cell r="N625" t="str">
            <v>Fortalecimiento a la gestión territorial de la educación Inicial, Preescolar, Básica y Media.   Nacional</v>
          </cell>
          <cell r="O625" t="str">
            <v>Fortalecimiento</v>
          </cell>
          <cell r="P625" t="str">
            <v>VEPBM</v>
          </cell>
          <cell r="Q625" t="str">
            <v>SUBDIRECCIÓN DE RECURSOS HUMANOS DEL SECTOR EDUCATIVO</v>
          </cell>
          <cell r="R625" t="str">
            <v>Contratación Directa</v>
          </cell>
          <cell r="S625" t="str">
            <v>4 CON</v>
          </cell>
          <cell r="T625" t="str">
            <v>ET4</v>
          </cell>
        </row>
        <row r="626">
          <cell r="B626" t="str">
            <v>250-C-2201-0700-16-0-2201052-02</v>
          </cell>
          <cell r="C626" t="str">
            <v>250-C-2201-0700-16-0-2201052-02ET4</v>
          </cell>
          <cell r="D626" t="str">
            <v>250</v>
          </cell>
          <cell r="E626" t="str">
            <v>A</v>
          </cell>
          <cell r="F626" t="str">
            <v>PRESTAR SERVICIOS PROFESIONALES AL MINISTERIO DE EDUCACIÓN NACIONAL, PARA APOYAR LA CONSOLIDACIÓN, REPORTE, ACTUALIZACIÓN Y ANÁLISIS DE LA INFORMACIÓN QUE DÉ CUENTA DE LA EJECUCIÓN Y AVANCE DE LOS ESQUEMAS Y/O PROYECTOS DE INFRAESTRUCTURA EDUCATIVA.</v>
          </cell>
          <cell r="G626" t="str">
            <v>C-2201-0700-16-0-2201052-02</v>
          </cell>
          <cell r="H626" t="str">
            <v>16</v>
          </cell>
          <cell r="I626" t="str">
            <v>SSF</v>
          </cell>
          <cell r="J626" t="str">
            <v>Ok Distribución Pto</v>
          </cell>
          <cell r="K626">
            <v>26225500</v>
          </cell>
          <cell r="L626" t="str">
            <v>Inversión</v>
          </cell>
          <cell r="M626" t="str">
            <v>Cobertura</v>
          </cell>
          <cell r="N626" t="str">
            <v>Construcción, mejoramiento y dotación de espacios de aprendizaje para prestación del servicio educativo e implementación de estrategias de calidad y cobertura Nacional</v>
          </cell>
          <cell r="O626" t="str">
            <v>Infraestructura</v>
          </cell>
          <cell r="P626" t="str">
            <v>VEPBM</v>
          </cell>
          <cell r="Q626" t="str">
            <v>SUBDIRECCIÓN DE ACCESO</v>
          </cell>
          <cell r="R626" t="str">
            <v>Contratación Directa</v>
          </cell>
          <cell r="S626" t="str">
            <v>4 CON</v>
          </cell>
          <cell r="T626" t="str">
            <v>ET4</v>
          </cell>
        </row>
        <row r="627">
          <cell r="B627" t="str">
            <v>250-C-2201-0700-16-0-2201051-02</v>
          </cell>
          <cell r="C627" t="str">
            <v>250-C-2201-0700-16-0-2201051-02ET4</v>
          </cell>
          <cell r="D627" t="str">
            <v>250</v>
          </cell>
          <cell r="E627" t="str">
            <v>A</v>
          </cell>
          <cell r="F627" t="str">
            <v>PRESTAR SERVICIOS PROFESIONALES AL MINISTERIO DE EDUCACIÓN NACIONAL, PARA APOYAR LA CONSOLIDACIÓN, REPORTE, ACTUALIZACIÓN Y ANÁLISIS DE LA INFORMACIÓN QUE DÉ CUENTA DE LA EJECUCIÓN Y AVANCE DE LOS ESQUEMAS Y/O PROYECTOS DE INFRAESTRUCTURA EDUCATIVA.</v>
          </cell>
          <cell r="G627" t="str">
            <v>C-2201-0700-16-0-2201051-02</v>
          </cell>
          <cell r="H627" t="str">
            <v>16</v>
          </cell>
          <cell r="I627" t="str">
            <v>SSF</v>
          </cell>
          <cell r="J627" t="str">
            <v>Ok Distribución Pto</v>
          </cell>
          <cell r="K627">
            <v>15074500</v>
          </cell>
          <cell r="L627" t="str">
            <v>Inversión</v>
          </cell>
          <cell r="M627" t="str">
            <v>Cobertura</v>
          </cell>
          <cell r="N627" t="str">
            <v>Construcción, mejoramiento y dotación de espacios de aprendizaje para prestación del servicio educativo e implementación de estrategias de calidad y cobertura Nacional</v>
          </cell>
          <cell r="O627" t="str">
            <v>Infraestructura</v>
          </cell>
          <cell r="P627" t="str">
            <v>VEPBM</v>
          </cell>
          <cell r="Q627" t="str">
            <v>SUBDIRECCIÓN DE ACCESO</v>
          </cell>
          <cell r="R627" t="str">
            <v>Contratación Directa</v>
          </cell>
          <cell r="S627" t="str">
            <v>4 CON</v>
          </cell>
          <cell r="T627" t="str">
            <v>ET4</v>
          </cell>
        </row>
        <row r="628">
          <cell r="B628" t="str">
            <v>251-C-2201-0700-16-0-2201052-02</v>
          </cell>
          <cell r="C628" t="str">
            <v>251-C-2201-0700-16-0-2201052-02ET4</v>
          </cell>
          <cell r="D628" t="str">
            <v>251</v>
          </cell>
          <cell r="E628" t="str">
            <v>A</v>
          </cell>
          <cell r="F628" t="str">
            <v>PRESTAR SERVICIOS PROFESIONALES AL MINISTERIO DE EDUCACIÓN NACIONAL, DIRECCIONADOS AL DESARROLLO DE ACTIVIDADES RELACIONADAS CON LA GESTIÓN EN LA DEFINICIÓN DE LINEAMIENTOS, POLÍTICAS PÚBLICAS Y COORDINACIÓN QUE SE DERIVEN DE LOS ESQUEMAS Y/O PROYECTOS, A TRAVÉS DE LAS CUALES SE EJECUTAN OBRAS DE INFRAESTRUCTURA EDUCATIVA.</v>
          </cell>
          <cell r="G628" t="str">
            <v>C-2201-0700-16-0-2201052-02</v>
          </cell>
          <cell r="H628" t="str">
            <v>16</v>
          </cell>
          <cell r="I628" t="str">
            <v>SSF</v>
          </cell>
          <cell r="J628" t="str">
            <v>Ok Distribución Pto</v>
          </cell>
          <cell r="K628">
            <v>97967459</v>
          </cell>
          <cell r="L628" t="str">
            <v>Inversión</v>
          </cell>
          <cell r="M628" t="str">
            <v>Cobertura</v>
          </cell>
          <cell r="N628" t="str">
            <v>Construcción, mejoramiento y dotación de espacios de aprendizaje para prestación del servicio educativo e implementación de estrategias de calidad y cobertura Nacional</v>
          </cell>
          <cell r="O628" t="str">
            <v>Infraestructura</v>
          </cell>
          <cell r="P628" t="str">
            <v>VEPBM</v>
          </cell>
          <cell r="Q628" t="str">
            <v>SUBDIRECCIÓN DE ACCESO</v>
          </cell>
          <cell r="R628" t="str">
            <v>Contratación Directa</v>
          </cell>
          <cell r="S628" t="str">
            <v>4 CON</v>
          </cell>
          <cell r="T628" t="str">
            <v>ET4</v>
          </cell>
        </row>
        <row r="629">
          <cell r="B629" t="str">
            <v>251-C-2201-0700-16-0-2201051-02</v>
          </cell>
          <cell r="C629" t="str">
            <v>251-C-2201-0700-16-0-2201051-02ET4</v>
          </cell>
          <cell r="D629" t="str">
            <v>251</v>
          </cell>
          <cell r="E629" t="str">
            <v>A</v>
          </cell>
          <cell r="F629" t="str">
            <v>PRESTAR SERVICIOS PROFESIONALES AL MINISTERIO DE EDUCACIÓN NACIONAL, DIRECCIONADOS AL DESARROLLO DE ACTIVIDADES RELACIONADAS CON LA GESTIÓN EN LA DEFINICIÓN DE LINEAMIENTOS, POLÍTICAS PÚBLICAS Y COORDINACIÓN QUE SE DERIVEN DE LOS ESQUEMAS Y/O PROYECTOS, A TRAVÉS DE LAS CUALES SE EJECUTAN OBRAS DE INFRAESTRUCTURA EDUCATIVA.</v>
          </cell>
          <cell r="G629" t="str">
            <v>C-2201-0700-16-0-2201051-02</v>
          </cell>
          <cell r="H629" t="str">
            <v>16</v>
          </cell>
          <cell r="I629" t="str">
            <v>SSF</v>
          </cell>
          <cell r="J629" t="str">
            <v>Ok Distribución Pto</v>
          </cell>
          <cell r="K629">
            <v>72837541</v>
          </cell>
          <cell r="L629" t="str">
            <v>Inversión</v>
          </cell>
          <cell r="M629" t="str">
            <v>Cobertura</v>
          </cell>
          <cell r="N629" t="str">
            <v>Construcción, mejoramiento y dotación de espacios de aprendizaje para prestación del servicio educativo e implementación de estrategias de calidad y cobertura Nacional</v>
          </cell>
          <cell r="O629" t="str">
            <v>Infraestructura</v>
          </cell>
          <cell r="P629" t="str">
            <v>VEPBM</v>
          </cell>
          <cell r="Q629" t="str">
            <v>SUBDIRECCIÓN DE ACCESO</v>
          </cell>
          <cell r="R629" t="str">
            <v>Contratación Directa</v>
          </cell>
          <cell r="S629" t="str">
            <v>4 CON</v>
          </cell>
          <cell r="T629" t="str">
            <v>ET4</v>
          </cell>
        </row>
        <row r="630">
          <cell r="B630" t="str">
            <v>252-C-2201-0700-16-0-2201051-02</v>
          </cell>
          <cell r="C630" t="str">
            <v>252-C-2201-0700-16-0-2201051-02ET4</v>
          </cell>
          <cell r="D630" t="str">
            <v>252</v>
          </cell>
          <cell r="E630" t="str">
            <v>A</v>
          </cell>
          <cell r="F630" t="str">
            <v>PRESTAR SERVICIOS PROFESIONALES AL MINISTERIO DE EDUCACIÓN NACIONAL PARA APOYAR EL SEGUIMIENTO Y REPORTE DE LA INFORMACIÓN RELACIONADA CON LA GESTIÓN, PLANEACIÓN, INTEGRACIÓN DE RECURSOS Y PROYECCIÓN DE METAS DE LOS PROYECTOS DE INFRAESTRUCTURA EDUCATIVA NACIONAL.</v>
          </cell>
          <cell r="G630" t="str">
            <v>C-2201-0700-16-0-2201051-02</v>
          </cell>
          <cell r="H630" t="str">
            <v>16</v>
          </cell>
          <cell r="I630" t="str">
            <v>SSF</v>
          </cell>
          <cell r="J630" t="str">
            <v>Ok Distribución Pto</v>
          </cell>
          <cell r="K630">
            <v>15074500</v>
          </cell>
          <cell r="L630" t="str">
            <v>Inversión</v>
          </cell>
          <cell r="M630" t="str">
            <v>Cobertura</v>
          </cell>
          <cell r="N630" t="str">
            <v>Construcción, mejoramiento y dotación de espacios de aprendizaje para prestación del servicio educativo e implementación de estrategias de calidad y cobertura Nacional</v>
          </cell>
          <cell r="O630" t="str">
            <v>Infraestructura</v>
          </cell>
          <cell r="P630" t="str">
            <v>VEPBM</v>
          </cell>
          <cell r="Q630" t="str">
            <v>SUBDIRECCIÓN DE ACCESO</v>
          </cell>
          <cell r="R630" t="str">
            <v>Contratación Directa</v>
          </cell>
          <cell r="S630" t="str">
            <v>4 CON</v>
          </cell>
          <cell r="T630" t="str">
            <v>ET4</v>
          </cell>
        </row>
        <row r="631">
          <cell r="B631" t="str">
            <v>252-C-2201-0700-16-0-2201052-02</v>
          </cell>
          <cell r="C631" t="str">
            <v>252-C-2201-0700-16-0-2201052-02ET4</v>
          </cell>
          <cell r="D631" t="str">
            <v>252</v>
          </cell>
          <cell r="E631" t="str">
            <v>A</v>
          </cell>
          <cell r="F631" t="str">
            <v>PRESTAR SERVICIOS PROFESIONALES AL MINISTERIO DE EDUCACIÓN NACIONAL PARA APOYAR EL SEGUIMIENTO Y REPORTE DE LA INFORMACIÓN RELACIONADA CON LA GESTIÓN, PLANEACIÓN, INTEGRACIÓN DE RECURSOS Y PROYECCIÓN DE METAS DE LOS PROYECTOS DE INFRAESTRUCTURA EDUCATIVA NACIONAL.</v>
          </cell>
          <cell r="G631" t="str">
            <v>C-2201-0700-16-0-2201052-02</v>
          </cell>
          <cell r="H631" t="str">
            <v>16</v>
          </cell>
          <cell r="I631" t="str">
            <v>SSF</v>
          </cell>
          <cell r="J631" t="str">
            <v>Ok Distribución Pto</v>
          </cell>
          <cell r="K631">
            <v>26225500</v>
          </cell>
          <cell r="L631" t="str">
            <v>Inversión</v>
          </cell>
          <cell r="M631" t="str">
            <v>Cobertura</v>
          </cell>
          <cell r="N631" t="str">
            <v>Construcción, mejoramiento y dotación de espacios de aprendizaje para prestación del servicio educativo e implementación de estrategias de calidad y cobertura Nacional</v>
          </cell>
          <cell r="O631" t="str">
            <v>Infraestructura</v>
          </cell>
          <cell r="P631" t="str">
            <v>VEPBM</v>
          </cell>
          <cell r="Q631" t="str">
            <v>SUBDIRECCIÓN DE ACCESO</v>
          </cell>
          <cell r="R631" t="str">
            <v>Contratación Directa</v>
          </cell>
          <cell r="S631" t="str">
            <v>4 CON</v>
          </cell>
          <cell r="T631" t="str">
            <v>ET4</v>
          </cell>
        </row>
        <row r="632">
          <cell r="B632" t="str">
            <v>253-C-2201-0700-16-0-2201052-02</v>
          </cell>
          <cell r="C632" t="str">
            <v>253-C-2201-0700-16-0-2201052-02ET4</v>
          </cell>
          <cell r="D632" t="str">
            <v>253</v>
          </cell>
          <cell r="E632" t="str">
            <v>A</v>
          </cell>
          <cell r="F632"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32" t="str">
            <v>C-2201-0700-16-0-2201052-02</v>
          </cell>
          <cell r="H632" t="str">
            <v>16</v>
          </cell>
          <cell r="I632" t="str">
            <v>SSF</v>
          </cell>
          <cell r="J632" t="str">
            <v>Ok Distribución Pto</v>
          </cell>
          <cell r="K632">
            <v>54455997</v>
          </cell>
          <cell r="L632" t="str">
            <v>Inversión</v>
          </cell>
          <cell r="M632" t="str">
            <v>Cobertura</v>
          </cell>
          <cell r="N632" t="str">
            <v>Construcción, mejoramiento y dotación de espacios de aprendizaje para prestación del servicio educativo e implementación de estrategias de calidad y cobertura Nacional</v>
          </cell>
          <cell r="O632" t="str">
            <v>Infraestructura</v>
          </cell>
          <cell r="P632" t="str">
            <v>VEPBM</v>
          </cell>
          <cell r="Q632" t="str">
            <v>SUBDIRECCIÓN DE ACCESO</v>
          </cell>
          <cell r="R632" t="str">
            <v>Contratación Directa</v>
          </cell>
          <cell r="S632" t="str">
            <v>4 CON</v>
          </cell>
          <cell r="T632" t="str">
            <v>ET4</v>
          </cell>
        </row>
        <row r="633">
          <cell r="B633" t="str">
            <v>253-C-2201-0700-16-0-2201051-02</v>
          </cell>
          <cell r="C633" t="str">
            <v>253-C-2201-0700-16-0-2201051-02ET4</v>
          </cell>
          <cell r="D633" t="str">
            <v>253</v>
          </cell>
          <cell r="E633" t="str">
            <v>A</v>
          </cell>
          <cell r="F633"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33" t="str">
            <v>C-2201-0700-16-0-2201051-02</v>
          </cell>
          <cell r="H633" t="str">
            <v>16</v>
          </cell>
          <cell r="I633" t="str">
            <v>SSF</v>
          </cell>
          <cell r="J633" t="str">
            <v>Ok Distribución Pto</v>
          </cell>
          <cell r="K633">
            <v>39433653</v>
          </cell>
          <cell r="L633" t="str">
            <v>Inversión</v>
          </cell>
          <cell r="M633" t="str">
            <v>Cobertura</v>
          </cell>
          <cell r="N633" t="str">
            <v>Construcción, mejoramiento y dotación de espacios de aprendizaje para prestación del servicio educativo e implementación de estrategias de calidad y cobertura Nacional</v>
          </cell>
          <cell r="O633" t="str">
            <v>Infraestructura</v>
          </cell>
          <cell r="P633" t="str">
            <v>VEPBM</v>
          </cell>
          <cell r="Q633" t="str">
            <v>SUBDIRECCIÓN DE ACCESO</v>
          </cell>
          <cell r="R633" t="str">
            <v>Contratación Directa</v>
          </cell>
          <cell r="S633" t="str">
            <v>4 CON</v>
          </cell>
          <cell r="T633" t="str">
            <v>ET4</v>
          </cell>
        </row>
        <row r="634">
          <cell r="B634" t="str">
            <v>254-C-2201-0700-16-0-2201051-02</v>
          </cell>
          <cell r="C634" t="str">
            <v>254-C-2201-0700-16-0-2201051-02ET4</v>
          </cell>
          <cell r="D634" t="str">
            <v>254</v>
          </cell>
          <cell r="E634" t="str">
            <v>A</v>
          </cell>
          <cell r="F634" t="str">
            <v>PRESTAR SUS SERVICIOS PROFESIONALES AL MINISTERIO DE EDUCACIÓN NACIONAL PARA CONTRIBUIR Y APOYAR CON LA PLANEACION, IMPLEMENTACIÓN Y SEGUIMIENTO AL DESARROLLO DE ACTIVIDADES Y ACCIONES QUE SE GENEREN CON OCASIÓN A LOS PROYECTOS DE INFRAESTRUCTURA EDUCATIVA DERIVADOS DEL MECANISMO DE OBRAS POR IMPUESTOS.</v>
          </cell>
          <cell r="G634" t="str">
            <v>C-2201-0700-16-0-2201051-02</v>
          </cell>
          <cell r="H634" t="str">
            <v>16</v>
          </cell>
          <cell r="I634" t="str">
            <v>SSF</v>
          </cell>
          <cell r="J634" t="str">
            <v>Ok Distribución Pto</v>
          </cell>
          <cell r="K634">
            <v>39433653</v>
          </cell>
          <cell r="L634" t="str">
            <v>Inversión</v>
          </cell>
          <cell r="M634" t="str">
            <v>Cobertura</v>
          </cell>
          <cell r="N634" t="str">
            <v>Construcción, mejoramiento y dotación de espacios de aprendizaje para prestación del servicio educativo e implementación de estrategias de calidad y cobertura Nacional</v>
          </cell>
          <cell r="O634" t="str">
            <v>Infraestructura</v>
          </cell>
          <cell r="P634" t="str">
            <v>VEPBM</v>
          </cell>
          <cell r="Q634" t="str">
            <v>SUBDIRECCIÓN DE ACCESO</v>
          </cell>
          <cell r="R634" t="str">
            <v>Contratación Directa</v>
          </cell>
          <cell r="S634" t="str">
            <v>4 CON</v>
          </cell>
          <cell r="T634" t="str">
            <v>ET4</v>
          </cell>
        </row>
        <row r="635">
          <cell r="B635" t="str">
            <v>254-C-2201-0700-16-0-2201052-02</v>
          </cell>
          <cell r="C635" t="str">
            <v>254-C-2201-0700-16-0-2201052-02ET4</v>
          </cell>
          <cell r="D635" t="str">
            <v>254</v>
          </cell>
          <cell r="E635" t="str">
            <v>A</v>
          </cell>
          <cell r="F635" t="str">
            <v>PRESTAR SUS SERVICIOS PROFESIONALES AL MINISTERIO DE EDUCACIÓN NACIONAL PARA CONTRIBUIR Y APOYAR CON LA PLANEACION, IMPLEMENTACIÓN Y SEGUIMIENTO AL DESARROLLO DE ACTIVIDADES Y ACCIONES QUE SE GENEREN CON OCASIÓN A LOS PROYECTOS DE INFRAESTRUCTURA EDUCATIVA DERIVADOS DEL MECANISMO DE OBRAS POR IMPUESTOS.</v>
          </cell>
          <cell r="G635" t="str">
            <v>C-2201-0700-16-0-2201052-02</v>
          </cell>
          <cell r="H635" t="str">
            <v>16</v>
          </cell>
          <cell r="I635" t="str">
            <v>SSF</v>
          </cell>
          <cell r="J635" t="str">
            <v>Ok Distribución Pto</v>
          </cell>
          <cell r="K635">
            <v>54455997</v>
          </cell>
          <cell r="L635" t="str">
            <v>Inversión</v>
          </cell>
          <cell r="M635" t="str">
            <v>Cobertura</v>
          </cell>
          <cell r="N635" t="str">
            <v>Construcción, mejoramiento y dotación de espacios de aprendizaje para prestación del servicio educativo e implementación de estrategias de calidad y cobertura Nacional</v>
          </cell>
          <cell r="O635" t="str">
            <v>Infraestructura</v>
          </cell>
          <cell r="P635" t="str">
            <v>VEPBM</v>
          </cell>
          <cell r="Q635" t="str">
            <v>SUBDIRECCIÓN DE ACCESO</v>
          </cell>
          <cell r="R635" t="str">
            <v>Contratación Directa</v>
          </cell>
          <cell r="S635" t="str">
            <v>4 CON</v>
          </cell>
          <cell r="T635" t="str">
            <v>ET4</v>
          </cell>
        </row>
        <row r="636">
          <cell r="B636" t="str">
            <v>255-C-2201-0700-16-0-2201052-02</v>
          </cell>
          <cell r="C636" t="str">
            <v>255-C-2201-0700-16-0-2201052-02ET4</v>
          </cell>
          <cell r="D636" t="str">
            <v>255</v>
          </cell>
          <cell r="E636" t="str">
            <v>A</v>
          </cell>
          <cell r="F636" t="str">
            <v>PRESTAR LOS SERVICIOS PROFESIONALES PARA APOYAR EN LO JURÍDICO A LA SUPERVISIÓN FRENTE A LA EJECUCIÓN DE LOS CONVENIOS Y/O CONTRATOS, A TRAVÉS DE LAS CUALES SE EJECUTAN OBRAS DE INFRAESTRUCTURA EDUCATIVA, ASÍ COMO DE SUS ACTIVIDADES CONEXAS, EN LAS QUE EL MINISTERIO DE EDUCACIÓN PARTICIPE DE MANERA DIRECTA Y/O INDIRECTA.</v>
          </cell>
          <cell r="G636" t="str">
            <v>C-2201-0700-16-0-2201052-02</v>
          </cell>
          <cell r="H636" t="str">
            <v>16</v>
          </cell>
          <cell r="I636" t="str">
            <v>SSF</v>
          </cell>
          <cell r="J636" t="str">
            <v>Ok Distribución Pto</v>
          </cell>
          <cell r="K636">
            <v>50825597</v>
          </cell>
          <cell r="L636" t="str">
            <v>Inversión</v>
          </cell>
          <cell r="M636" t="str">
            <v>Cobertura</v>
          </cell>
          <cell r="N636" t="str">
            <v>Construcción, mejoramiento y dotación de espacios de aprendizaje para prestación del servicio educativo e implementación de estrategias de calidad y cobertura Nacional</v>
          </cell>
          <cell r="O636" t="str">
            <v>Infraestructura</v>
          </cell>
          <cell r="P636" t="str">
            <v>VEPBM</v>
          </cell>
          <cell r="Q636" t="str">
            <v>SUBDIRECCIÓN DE ACCESO</v>
          </cell>
          <cell r="R636" t="str">
            <v>Contratación Directa</v>
          </cell>
          <cell r="S636" t="str">
            <v>4 CON</v>
          </cell>
          <cell r="T636" t="str">
            <v>ET4</v>
          </cell>
        </row>
        <row r="637">
          <cell r="B637" t="str">
            <v>255-C-2201-0700-16-0-2201051-02</v>
          </cell>
          <cell r="C637" t="str">
            <v>255-C-2201-0700-16-0-2201051-02ET4</v>
          </cell>
          <cell r="D637" t="str">
            <v>255</v>
          </cell>
          <cell r="E637" t="str">
            <v>A</v>
          </cell>
          <cell r="F637" t="str">
            <v>PRESTAR LOS SERVICIOS PROFESIONALES PARA APOYAR EN LO JURÍDICO A LA SUPERVISIÓN FRENTE A LA EJECUCIÓN DE LOS CONVENIOS Y/O CONTRATOS, A TRAVÉS DE LAS CUALES SE EJECUTAN OBRAS DE INFRAESTRUCTURA EDUCATIVA, ASÍ COMO DE SUS ACTIVIDADES CONEXAS, EN LAS QUE EL MINISTERIO DE EDUCACIÓN PARTICIPE DE MANERA DIRECTA Y/O INDIRECTA.</v>
          </cell>
          <cell r="G637" t="str">
            <v>C-2201-0700-16-0-2201051-02</v>
          </cell>
          <cell r="H637" t="str">
            <v>16</v>
          </cell>
          <cell r="I637" t="str">
            <v>SSF</v>
          </cell>
          <cell r="J637" t="str">
            <v>Ok Distribución Pto</v>
          </cell>
          <cell r="K637">
            <v>36804743</v>
          </cell>
          <cell r="L637" t="str">
            <v>Inversión</v>
          </cell>
          <cell r="M637" t="str">
            <v>Cobertura</v>
          </cell>
          <cell r="N637" t="str">
            <v>Construcción, mejoramiento y dotación de espacios de aprendizaje para prestación del servicio educativo e implementación de estrategias de calidad y cobertura Nacional</v>
          </cell>
          <cell r="O637" t="str">
            <v>Infraestructura</v>
          </cell>
          <cell r="P637" t="str">
            <v>VEPBM</v>
          </cell>
          <cell r="Q637" t="str">
            <v>SUBDIRECCIÓN DE ACCESO</v>
          </cell>
          <cell r="R637" t="str">
            <v>Contratación Directa</v>
          </cell>
          <cell r="S637" t="str">
            <v>4 CON</v>
          </cell>
          <cell r="T637" t="str">
            <v>ET4</v>
          </cell>
        </row>
        <row r="638">
          <cell r="B638" t="str">
            <v>256-C-2201-0700-16-0-2201052-02</v>
          </cell>
          <cell r="C638" t="str">
            <v>256-C-2201-0700-16-0-2201052-02ET4</v>
          </cell>
          <cell r="D638" t="str">
            <v>256</v>
          </cell>
          <cell r="E638" t="str">
            <v>A</v>
          </cell>
          <cell r="F638" t="str">
            <v>PRESTAR SUS SERVICIOS PROFESIONALES AL MINISTERIO DE EDUCACIÓN NACIONAL PARA APOYAR TÉCNICA Y ADMINISTRATIVAMENTE A LA SUPERVISIÓN EN LO RELACIONADO CON LA REVISIÓN, CONSOLIDACIÓN, DIGITALIZACIÓN DE LA INFORMACIÓN PARA LA EJECUCIÓN, CIERRE Y LIQUIDACIÓN DE LOS CONTRATOS Y/O CONVENIOS DE INFRAESTRUCTURA EDUCATIVA.</v>
          </cell>
          <cell r="G638" t="str">
            <v>C-2201-0700-16-0-2201052-02</v>
          </cell>
          <cell r="H638" t="str">
            <v>16</v>
          </cell>
          <cell r="I638" t="str">
            <v>SSF</v>
          </cell>
          <cell r="J638" t="str">
            <v>Ok Distribución Pto</v>
          </cell>
          <cell r="K638">
            <v>15474690</v>
          </cell>
          <cell r="L638" t="str">
            <v>Inversión</v>
          </cell>
          <cell r="M638" t="str">
            <v>Cobertura</v>
          </cell>
          <cell r="N638" t="str">
            <v>Construcción, mejoramiento y dotación de espacios de aprendizaje para prestación del servicio educativo e implementación de estrategias de calidad y cobertura Nacional</v>
          </cell>
          <cell r="O638" t="str">
            <v>Infraestructura</v>
          </cell>
          <cell r="P638" t="str">
            <v>VEPBM</v>
          </cell>
          <cell r="Q638" t="str">
            <v>SUBDIRECCIÓN DE ACCESO</v>
          </cell>
          <cell r="R638" t="str">
            <v>Contratación Directa</v>
          </cell>
          <cell r="S638" t="str">
            <v>4 CON</v>
          </cell>
          <cell r="T638" t="str">
            <v>ET4</v>
          </cell>
        </row>
        <row r="639">
          <cell r="B639" t="str">
            <v>256-C-2201-0700-16-0-2201051-02</v>
          </cell>
          <cell r="C639" t="str">
            <v>256-C-2201-0700-16-0-2201051-02ET4</v>
          </cell>
          <cell r="D639" t="str">
            <v>256</v>
          </cell>
          <cell r="E639" t="str">
            <v>A</v>
          </cell>
          <cell r="F639" t="str">
            <v>PRESTAR SUS SERVICIOS PROFESIONALES AL MINISTERIO DE EDUCACIÓN NACIONAL PARA APOYAR TÉCNICA Y ADMINISTRATIVAMENTE A LA SUPERVISIÓN EN LO RELACIONADO CON LA REVISIÓN, CONSOLIDACIÓN, DIGITALIZACIÓN DE LA INFORMACIÓN PARA LA EJECUCIÓN, CIERRE Y LIQUIDACIÓN DE LOS CONTRATOS Y/O CONVENIOS DE INFRAESTRUCTURA EDUCATIVA.</v>
          </cell>
          <cell r="G639" t="str">
            <v>C-2201-0700-16-0-2201051-02</v>
          </cell>
          <cell r="H639" t="str">
            <v>16</v>
          </cell>
          <cell r="I639" t="str">
            <v>SSF</v>
          </cell>
          <cell r="J639" t="str">
            <v>Ok Distribución Pto</v>
          </cell>
          <cell r="K639">
            <v>11205810</v>
          </cell>
          <cell r="L639" t="str">
            <v>Inversión</v>
          </cell>
          <cell r="M639" t="str">
            <v>Cobertura</v>
          </cell>
          <cell r="N639" t="str">
            <v>Construcción, mejoramiento y dotación de espacios de aprendizaje para prestación del servicio educativo e implementación de estrategias de calidad y cobertura Nacional</v>
          </cell>
          <cell r="O639" t="str">
            <v>Infraestructura</v>
          </cell>
          <cell r="P639" t="str">
            <v>VEPBM</v>
          </cell>
          <cell r="Q639" t="str">
            <v>SUBDIRECCIÓN DE ACCESO</v>
          </cell>
          <cell r="R639" t="str">
            <v>Contratación Directa</v>
          </cell>
          <cell r="S639" t="str">
            <v>4 CON</v>
          </cell>
          <cell r="T639" t="str">
            <v>ET4</v>
          </cell>
        </row>
        <row r="640">
          <cell r="B640" t="str">
            <v>258-C-2201-0700-16-0-2201052-02</v>
          </cell>
          <cell r="C640" t="str">
            <v>258-C-2201-0700-16-0-2201052-02ET4</v>
          </cell>
          <cell r="D640" t="str">
            <v>258</v>
          </cell>
          <cell r="E640" t="str">
            <v>A</v>
          </cell>
          <cell r="F640"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40" t="str">
            <v>C-2201-0700-16-0-2201052-02</v>
          </cell>
          <cell r="H640" t="str">
            <v>16</v>
          </cell>
          <cell r="I640" t="str">
            <v>SSF</v>
          </cell>
          <cell r="J640" t="str">
            <v>Ok Distribución Pto</v>
          </cell>
          <cell r="K640">
            <v>50764065</v>
          </cell>
          <cell r="L640" t="str">
            <v>Inversión</v>
          </cell>
          <cell r="M640" t="str">
            <v>Cobertura</v>
          </cell>
          <cell r="N640" t="str">
            <v>Construcción, mejoramiento y dotación de espacios de aprendizaje para prestación del servicio educativo e implementación de estrategias de calidad y cobertura Nacional</v>
          </cell>
          <cell r="O640" t="str">
            <v>Infraestructura</v>
          </cell>
          <cell r="P640" t="str">
            <v>VEPBM</v>
          </cell>
          <cell r="Q640" t="str">
            <v>SUBDIRECCIÓN DE ACCESO</v>
          </cell>
          <cell r="R640" t="str">
            <v>Contratación Directa</v>
          </cell>
          <cell r="S640" t="str">
            <v>4 CON</v>
          </cell>
          <cell r="T640" t="str">
            <v>ET4</v>
          </cell>
        </row>
        <row r="641">
          <cell r="B641" t="str">
            <v>258-C-2201-0700-16-0-2201051-02</v>
          </cell>
          <cell r="C641" t="str">
            <v>258-C-2201-0700-16-0-2201051-02ET4</v>
          </cell>
          <cell r="D641" t="str">
            <v>258</v>
          </cell>
          <cell r="E641" t="str">
            <v>A</v>
          </cell>
          <cell r="F641"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41" t="str">
            <v>C-2201-0700-16-0-2201051-02</v>
          </cell>
          <cell r="H641" t="str">
            <v>16</v>
          </cell>
          <cell r="I641" t="str">
            <v>SSF</v>
          </cell>
          <cell r="J641" t="str">
            <v>Ok Distribución Pto</v>
          </cell>
          <cell r="K641">
            <v>36760185</v>
          </cell>
          <cell r="L641" t="str">
            <v>Inversión</v>
          </cell>
          <cell r="M641" t="str">
            <v>Cobertura</v>
          </cell>
          <cell r="N641" t="str">
            <v>Construcción, mejoramiento y dotación de espacios de aprendizaje para prestación del servicio educativo e implementación de estrategias de calidad y cobertura Nacional</v>
          </cell>
          <cell r="O641" t="str">
            <v>Infraestructura</v>
          </cell>
          <cell r="P641" t="str">
            <v>VEPBM</v>
          </cell>
          <cell r="Q641" t="str">
            <v>SUBDIRECCIÓN DE ACCESO</v>
          </cell>
          <cell r="R641" t="str">
            <v>Contratación Directa</v>
          </cell>
          <cell r="S641" t="str">
            <v>4 CON</v>
          </cell>
          <cell r="T641" t="str">
            <v>ET4</v>
          </cell>
        </row>
        <row r="642">
          <cell r="B642" t="str">
            <v>259-C-2201-0700-16-0-2201052-02</v>
          </cell>
          <cell r="C642" t="str">
            <v>259-C-2201-0700-16-0-2201052-02ET4</v>
          </cell>
          <cell r="D642" t="str">
            <v>259</v>
          </cell>
          <cell r="E642" t="str">
            <v>A</v>
          </cell>
          <cell r="F642"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42" t="str">
            <v>C-2201-0700-16-0-2201052-02</v>
          </cell>
          <cell r="H642" t="str">
            <v>16</v>
          </cell>
          <cell r="I642" t="str">
            <v>SSF</v>
          </cell>
          <cell r="J642" t="str">
            <v>Ok Distribución Pto</v>
          </cell>
          <cell r="K642">
            <v>50764065</v>
          </cell>
          <cell r="L642" t="str">
            <v>Inversión</v>
          </cell>
          <cell r="M642" t="str">
            <v>Cobertura</v>
          </cell>
          <cell r="N642" t="str">
            <v>Construcción, mejoramiento y dotación de espacios de aprendizaje para prestación del servicio educativo e implementación de estrategias de calidad y cobertura Nacional</v>
          </cell>
          <cell r="O642" t="str">
            <v>Infraestructura</v>
          </cell>
          <cell r="P642" t="str">
            <v>VEPBM</v>
          </cell>
          <cell r="Q642" t="str">
            <v>SUBDIRECCIÓN DE ACCESO</v>
          </cell>
          <cell r="R642" t="str">
            <v>Contratación Directa</v>
          </cell>
          <cell r="S642" t="str">
            <v>4 CON</v>
          </cell>
          <cell r="T642" t="str">
            <v>ET4</v>
          </cell>
        </row>
        <row r="643">
          <cell r="B643" t="str">
            <v>259-C-2201-0700-16-0-2201051-02</v>
          </cell>
          <cell r="C643" t="str">
            <v>259-C-2201-0700-16-0-2201051-02ET4</v>
          </cell>
          <cell r="D643" t="str">
            <v>259</v>
          </cell>
          <cell r="E643" t="str">
            <v>A</v>
          </cell>
          <cell r="F643" t="str">
            <v>PRESTAR SERVICIOS PROFESIONALES AL MINISTERIO DE EDUCACIÓN NACIONAL, ENFOCADOS AL SEGUIMIENTO,  VERIFICACIÓN Y CIERRE DEL DESARROLLO DE LAS ACTIVIDADES Y ACCIONES QUE SE DERIVEN DE LOS ESQUEMAS Y/O PROYECTOS EN LAS REGIONES ASIGNADAS, A TRAVÉS DE LAS CUALES SE EJECUTAN OBRAS DE INFRAESTRUCTURA EDUCATIVA.</v>
          </cell>
          <cell r="G643" t="str">
            <v>C-2201-0700-16-0-2201051-02</v>
          </cell>
          <cell r="H643" t="str">
            <v>16</v>
          </cell>
          <cell r="I643" t="str">
            <v>SSF</v>
          </cell>
          <cell r="J643" t="str">
            <v>Ok Distribución Pto</v>
          </cell>
          <cell r="K643">
            <v>36760185</v>
          </cell>
          <cell r="L643" t="str">
            <v>Inversión</v>
          </cell>
          <cell r="M643" t="str">
            <v>Cobertura</v>
          </cell>
          <cell r="N643" t="str">
            <v>Construcción, mejoramiento y dotación de espacios de aprendizaje para prestación del servicio educativo e implementación de estrategias de calidad y cobertura Nacional</v>
          </cell>
          <cell r="O643" t="str">
            <v>Infraestructura</v>
          </cell>
          <cell r="P643" t="str">
            <v>VEPBM</v>
          </cell>
          <cell r="Q643" t="str">
            <v>SUBDIRECCIÓN DE ACCESO</v>
          </cell>
          <cell r="R643" t="str">
            <v>Contratación Directa</v>
          </cell>
          <cell r="S643" t="str">
            <v>4 CON</v>
          </cell>
          <cell r="T643" t="str">
            <v>ET4</v>
          </cell>
        </row>
        <row r="644">
          <cell r="B644" t="str">
            <v>26-A-02-02-02-008</v>
          </cell>
          <cell r="C644" t="str">
            <v>26-A-02-02-02-008ET4</v>
          </cell>
          <cell r="D644" t="str">
            <v>26</v>
          </cell>
          <cell r="E644" t="str">
            <v>A</v>
          </cell>
          <cell r="F644" t="str">
            <v>PRESTACIÓN DE SERVICIO DE MANTENIMIENTO PREVENTIVO Y CORRECTIVO DE LAS PLANTAS ELÉCTRICAS DEL MINISTERIO DE EDUCACIÓN NACIONAL</v>
          </cell>
          <cell r="G644" t="str">
            <v>A-02-02-02-008</v>
          </cell>
          <cell r="H644" t="str">
            <v>10</v>
          </cell>
          <cell r="I644" t="str">
            <v>CSF</v>
          </cell>
          <cell r="J644" t="str">
            <v>Ok Distribución Pto</v>
          </cell>
          <cell r="K644">
            <v>8114120</v>
          </cell>
          <cell r="L644" t="str">
            <v>Funcionamiento</v>
          </cell>
          <cell r="M644" t="str">
            <v>Talento Humano</v>
          </cell>
          <cell r="N644" t="str">
            <v>Gestión</v>
          </cell>
          <cell r="O644" t="str">
            <v>Gestión</v>
          </cell>
          <cell r="P644" t="str">
            <v>SGENERAL</v>
          </cell>
          <cell r="Q644" t="str">
            <v>SUBDIRECCIÓN DE GESTIÓN ADMINISTRATIVA Y OPERACIONES</v>
          </cell>
          <cell r="R644" t="str">
            <v>Mínima Cuantía</v>
          </cell>
          <cell r="S644" t="str">
            <v>4 CON</v>
          </cell>
          <cell r="T644" t="str">
            <v>ET4</v>
          </cell>
        </row>
        <row r="645">
          <cell r="B645" t="str">
            <v>260-C-2201-0700-16-0-2201051-02</v>
          </cell>
          <cell r="C645" t="str">
            <v>260-C-2201-0700-16-0-2201051-02ET4</v>
          </cell>
          <cell r="D645" t="str">
            <v>260</v>
          </cell>
          <cell r="E645" t="str">
            <v>A</v>
          </cell>
          <cell r="F645" t="str">
            <v>PRESTAR SERVICIOS PROFESIONALES AL MINISTERIO DE EDUCACIÓN NACIONAL, RESPECTO DE LOS ASPECTOS FINANCIEROS Y CONTABLES PARA CONTRIBUIR CON EL CONTROL Y SEGUIMIENTO DE LOS DIFERENTES CONTRATOS Y/O CONVENIOS A TRAVÉS DE LOS CUALES SE REALIZAN PROYECTOS DE INFRAESTRUCTURA EDUCATIVA NACIONAL.</v>
          </cell>
          <cell r="G645" t="str">
            <v>C-2201-0700-16-0-2201051-02</v>
          </cell>
          <cell r="H645" t="str">
            <v>16</v>
          </cell>
          <cell r="I645" t="str">
            <v>SSF</v>
          </cell>
          <cell r="J645" t="str">
            <v>Ok Distribución Pto</v>
          </cell>
          <cell r="K645">
            <v>36760185</v>
          </cell>
          <cell r="L645" t="str">
            <v>Inversión</v>
          </cell>
          <cell r="M645" t="str">
            <v>Cobertura</v>
          </cell>
          <cell r="N645" t="str">
            <v>Construcción, mejoramiento y dotación de espacios de aprendizaje para prestación del servicio educativo e implementación de estrategias de calidad y cobertura Nacional</v>
          </cell>
          <cell r="O645" t="str">
            <v>Infraestructura</v>
          </cell>
          <cell r="P645" t="str">
            <v>VEPBM</v>
          </cell>
          <cell r="Q645" t="str">
            <v>SUBDIRECCIÓN DE ACCESO</v>
          </cell>
          <cell r="R645" t="str">
            <v>Contratación Directa</v>
          </cell>
          <cell r="S645" t="str">
            <v>4 CON</v>
          </cell>
          <cell r="T645" t="str">
            <v>ET4</v>
          </cell>
        </row>
        <row r="646">
          <cell r="B646" t="str">
            <v>260-C-2201-0700-16-0-2201052-02</v>
          </cell>
          <cell r="C646" t="str">
            <v>260-C-2201-0700-16-0-2201052-02ET4</v>
          </cell>
          <cell r="D646" t="str">
            <v>260</v>
          </cell>
          <cell r="E646" t="str">
            <v>A</v>
          </cell>
          <cell r="F646" t="str">
            <v>PRESTAR SERVICIOS PROFESIONALES AL MINISTERIO DE EDUCACIÓN NACIONAL, RESPECTO DE LOS ASPECTOS FINANCIEROS Y CONTABLES PARA CONTRIBUIR CON EL CONTROL Y SEGUIMIENTO DE LOS DIFERENTES CONTRATOS Y/O CONVENIOS A TRAVÉS DE LOS CUALES SE REALIZAN PROYECTOS DE INFRAESTRUCTURA EDUCATIVA NACIONAL.</v>
          </cell>
          <cell r="G646" t="str">
            <v>C-2201-0700-16-0-2201052-02</v>
          </cell>
          <cell r="H646" t="str">
            <v>16</v>
          </cell>
          <cell r="I646" t="str">
            <v>SSF</v>
          </cell>
          <cell r="J646" t="str">
            <v>Ok Distribución Pto</v>
          </cell>
          <cell r="K646">
            <v>50764065</v>
          </cell>
          <cell r="L646" t="str">
            <v>Inversión</v>
          </cell>
          <cell r="M646" t="str">
            <v>Cobertura</v>
          </cell>
          <cell r="N646" t="str">
            <v>Construcción, mejoramiento y dotación de espacios de aprendizaje para prestación del servicio educativo e implementación de estrategias de calidad y cobertura Nacional</v>
          </cell>
          <cell r="O646" t="str">
            <v>Infraestructura</v>
          </cell>
          <cell r="P646" t="str">
            <v>VEPBM</v>
          </cell>
          <cell r="Q646" t="str">
            <v>SUBDIRECCIÓN DE ACCESO</v>
          </cell>
          <cell r="R646" t="str">
            <v>Contratación Directa</v>
          </cell>
          <cell r="S646" t="str">
            <v>4 CON</v>
          </cell>
          <cell r="T646" t="str">
            <v>ET4</v>
          </cell>
        </row>
        <row r="647">
          <cell r="B647" t="str">
            <v>261-C-2201-0700-16-0-2201052-02</v>
          </cell>
          <cell r="C647" t="str">
            <v>261-C-2201-0700-16-0-2201052-02ET4</v>
          </cell>
          <cell r="D647" t="str">
            <v>261</v>
          </cell>
          <cell r="E647" t="str">
            <v>A</v>
          </cell>
          <cell r="F647" t="str">
            <v>PRESTAR SERVICIOS PROFESIONALES AL MINISTERIO DE EDUCACIÓN NACIONAL, PARA CONTRIBUIR Y APOYAR CON LA PLANEACIÓN, IMPLEMENTACIÓN Y SEGUIMIENTO AL DESARROLLO DE ACTIVIDADES Y ACCIONES QUE SE GENEREN CON OCASIÓN A LOS A LOS PROYECTOS DE DOTACIONES ESCOLARES E INFRAESTRUCTURA EDUCATIVA.</v>
          </cell>
          <cell r="G647" t="str">
            <v>C-2201-0700-16-0-2201052-02</v>
          </cell>
          <cell r="H647" t="str">
            <v>16</v>
          </cell>
          <cell r="I647" t="str">
            <v>SSF</v>
          </cell>
          <cell r="J647" t="str">
            <v>Ok Distribución Pto</v>
          </cell>
          <cell r="K647">
            <v>50764065</v>
          </cell>
          <cell r="L647" t="str">
            <v>Inversión</v>
          </cell>
          <cell r="M647" t="str">
            <v>Cobertura</v>
          </cell>
          <cell r="N647" t="str">
            <v>Construcción, mejoramiento y dotación de espacios de aprendizaje para prestación del servicio educativo e implementación de estrategias de calidad y cobertura Nacional</v>
          </cell>
          <cell r="O647" t="str">
            <v>Infraestructura</v>
          </cell>
          <cell r="P647" t="str">
            <v>VEPBM</v>
          </cell>
          <cell r="Q647" t="str">
            <v>SUBDIRECCIÓN DE ACCESO</v>
          </cell>
          <cell r="R647" t="str">
            <v>Contratación Directa</v>
          </cell>
          <cell r="S647" t="str">
            <v>4 CON</v>
          </cell>
          <cell r="T647" t="str">
            <v>ET4</v>
          </cell>
        </row>
        <row r="648">
          <cell r="B648" t="str">
            <v>261-C-2201-0700-16-0-2201051-02</v>
          </cell>
          <cell r="C648" t="str">
            <v>261-C-2201-0700-16-0-2201051-02ET4</v>
          </cell>
          <cell r="D648" t="str">
            <v>261</v>
          </cell>
          <cell r="E648" t="str">
            <v>A</v>
          </cell>
          <cell r="F648" t="str">
            <v>PRESTAR SERVICIOS PROFESIONALES AL MINISTERIO DE EDUCACIÓN NACIONAL, PARA CONTRIBUIR Y APOYAR CON LA PLANEACIÓN, IMPLEMENTACIÓN Y SEGUIMIENTO AL DESARROLLO DE ACTIVIDADES Y ACCIONES QUE SE GENEREN CON OCASIÓN A LOS A LOS PROYECTOS DE DOTACIONES ESCOLARES E INFRAESTRUCTURA EDUCATIVA.</v>
          </cell>
          <cell r="G648" t="str">
            <v>C-2201-0700-16-0-2201051-02</v>
          </cell>
          <cell r="H648" t="str">
            <v>16</v>
          </cell>
          <cell r="I648" t="str">
            <v>SSF</v>
          </cell>
          <cell r="J648" t="str">
            <v>Ok Distribución Pto</v>
          </cell>
          <cell r="K648">
            <v>36760185</v>
          </cell>
          <cell r="L648" t="str">
            <v>Inversión</v>
          </cell>
          <cell r="M648" t="str">
            <v>Cobertura</v>
          </cell>
          <cell r="N648" t="str">
            <v>Construcción, mejoramiento y dotación de espacios de aprendizaje para prestación del servicio educativo e implementación de estrategias de calidad y cobertura Nacional</v>
          </cell>
          <cell r="O648" t="str">
            <v>Infraestructura</v>
          </cell>
          <cell r="P648" t="str">
            <v>VEPBM</v>
          </cell>
          <cell r="Q648" t="str">
            <v>SUBDIRECCIÓN DE ACCESO</v>
          </cell>
          <cell r="R648" t="str">
            <v>Contratación Directa</v>
          </cell>
          <cell r="S648" t="str">
            <v>4 CON</v>
          </cell>
          <cell r="T648" t="str">
            <v>ET4</v>
          </cell>
        </row>
        <row r="649">
          <cell r="B649" t="str">
            <v>262-C-2201-0700-16-0-2201051-02</v>
          </cell>
          <cell r="C649" t="str">
            <v>262-C-2201-0700-16-0-2201051-02ET4</v>
          </cell>
          <cell r="D649" t="str">
            <v>262</v>
          </cell>
          <cell r="E649" t="str">
            <v>A</v>
          </cell>
          <cell r="F649" t="str">
            <v>PRESTAR SERVICIOS PROFESIONALES AL MINISTERIO DE EDUCACIÓN NACIONAL PARA GESTIONAR, ORIENTAR Y BRINDAR ASISTENCIA TÉCNICA EN LA ESTRUCTURACIÓN, ADMINISTRACIÓN Y SEGUIMIENTO DE LOS SISTEMAS DE INFORMACIÓN DISPUESTOS POR EL MINISTERIO DE EDUCACIÓN NACIONAL PARA EL INVENTARIO DE LA INFRAESTRUCTURA ESCOLAR ASÍ COMO PARA LA GESTIÓN, PLANEACIÓN, SEGUIMIENTO Y EJECUCIÓN DEL DESARROLLO DE LAS ACTIVIDADES Y ACCIONES QUE SE DERIVEN DE LOS ESQUEMAS Y/O PROYECTOS DE INFRAESTRUCTURA EDUCATIVA EN EL TERRITORIO NACIONAL.</v>
          </cell>
          <cell r="G649" t="str">
            <v>C-2201-0700-16-0-2201051-02</v>
          </cell>
          <cell r="H649" t="str">
            <v>16</v>
          </cell>
          <cell r="I649" t="str">
            <v>SSF</v>
          </cell>
          <cell r="J649" t="str">
            <v>Ok Distribución Pto</v>
          </cell>
          <cell r="K649">
            <v>39433653</v>
          </cell>
          <cell r="L649" t="str">
            <v>Inversión</v>
          </cell>
          <cell r="M649" t="str">
            <v>Cobertura</v>
          </cell>
          <cell r="N649" t="str">
            <v>Construcción, mejoramiento y dotación de espacios de aprendizaje para prestación del servicio educativo e implementación de estrategias de calidad y cobertura Nacional</v>
          </cell>
          <cell r="O649" t="str">
            <v>Infraestructura</v>
          </cell>
          <cell r="P649" t="str">
            <v>VEPBM</v>
          </cell>
          <cell r="Q649" t="str">
            <v>SUBDIRECCIÓN DE ACCESO</v>
          </cell>
          <cell r="R649" t="str">
            <v>Contratación Directa</v>
          </cell>
          <cell r="S649" t="str">
            <v>4 CON</v>
          </cell>
          <cell r="T649" t="str">
            <v>ET4</v>
          </cell>
        </row>
        <row r="650">
          <cell r="B650" t="str">
            <v>262-C-2201-0700-16-0-2201052-02</v>
          </cell>
          <cell r="C650" t="str">
            <v>262-C-2201-0700-16-0-2201052-02ET4</v>
          </cell>
          <cell r="D650" t="str">
            <v>262</v>
          </cell>
          <cell r="E650" t="str">
            <v>A</v>
          </cell>
          <cell r="F650" t="str">
            <v>PRESTAR SERVICIOS PROFESIONALES AL MINISTERIO DE EDUCACIÓN NACIONAL PARA GESTIONAR, ORIENTAR Y BRINDAR ASISTENCIA TÉCNICA EN LA ESTRUCTURACIÓN, ADMINISTRACIÓN Y SEGUIMIENTO DE LOS SISTEMAS DE INFORMACIÓN DISPUESTOS POR EL MINISTERIO DE EDUCACIÓN NACIONAL PARA EL INVENTARIO DE LA INFRAESTRUCTURA ESCOLAR ASÍ COMO PARA LA GESTIÓN, PLANEACIÓN, SEGUIMIENTO Y EJECUCIÓN DEL DESARROLLO DE LAS ACTIVIDADES Y ACCIONES QUE SE DERIVEN DE LOS ESQUEMAS Y/O PROYECTOS DE INFRAESTRUCTURA EDUCATIVA EN EL TERRITORIO NACIONAL.</v>
          </cell>
          <cell r="G650" t="str">
            <v>C-2201-0700-16-0-2201052-02</v>
          </cell>
          <cell r="H650" t="str">
            <v>16</v>
          </cell>
          <cell r="I650" t="str">
            <v>SSF</v>
          </cell>
          <cell r="J650" t="str">
            <v>Ok Distribución Pto</v>
          </cell>
          <cell r="K650">
            <v>54455997</v>
          </cell>
          <cell r="L650" t="str">
            <v>Inversión</v>
          </cell>
          <cell r="M650" t="str">
            <v>Cobertura</v>
          </cell>
          <cell r="N650" t="str">
            <v>Construcción, mejoramiento y dotación de espacios de aprendizaje para prestación del servicio educativo e implementación de estrategias de calidad y cobertura Nacional</v>
          </cell>
          <cell r="O650" t="str">
            <v>Infraestructura</v>
          </cell>
          <cell r="P650" t="str">
            <v>VEPBM</v>
          </cell>
          <cell r="Q650" t="str">
            <v>SUBDIRECCIÓN DE ACCESO</v>
          </cell>
          <cell r="R650" t="str">
            <v>Contratación Directa</v>
          </cell>
          <cell r="S650" t="str">
            <v>4 CON</v>
          </cell>
          <cell r="T650" t="str">
            <v>ET4</v>
          </cell>
        </row>
        <row r="651">
          <cell r="B651" t="str">
            <v>263-C-2201-0700-16-0-2201052-02</v>
          </cell>
          <cell r="C651" t="str">
            <v>263-C-2201-0700-16-0-2201052-02ET4</v>
          </cell>
          <cell r="D651" t="str">
            <v>263</v>
          </cell>
          <cell r="E651" t="str">
            <v>A</v>
          </cell>
          <cell r="F651" t="str">
            <v xml:space="preserve">PRESTAR SERVICIOS PROFESIONALES AL MINISTERIO DE EDUCACIÓN NACIONAL, ENFOCADOS A LA PLANEACIÓN, EJECUCIÓN Y CONTROL DE LOS PROYECTOS DE INFRAESTRUCTURA EDUCATIVA ENFOCADO EN  LA REVISIÓN TÉCNICA DE DISEÑOS, DEFINICIÓN Y APLICACIÓN DE LINEAMIENTOS, NORMAS Y ESTÁNDARES TÉCNICOS DE LOS MISMOS. </v>
          </cell>
          <cell r="G651" t="str">
            <v>C-2201-0700-16-0-2201052-02</v>
          </cell>
          <cell r="H651" t="str">
            <v>16</v>
          </cell>
          <cell r="I651" t="str">
            <v>SSF</v>
          </cell>
          <cell r="J651" t="str">
            <v>Ok Distribución Pto</v>
          </cell>
          <cell r="K651">
            <v>50764065</v>
          </cell>
          <cell r="L651" t="str">
            <v>Inversión</v>
          </cell>
          <cell r="M651" t="str">
            <v>Cobertura</v>
          </cell>
          <cell r="N651" t="str">
            <v>Construcción, mejoramiento y dotación de espacios de aprendizaje para prestación del servicio educativo e implementación de estrategias de calidad y cobertura Nacional</v>
          </cell>
          <cell r="O651" t="str">
            <v>Infraestructura</v>
          </cell>
          <cell r="P651" t="str">
            <v>VEPBM</v>
          </cell>
          <cell r="Q651" t="str">
            <v>SUBDIRECCIÓN DE ACCESO</v>
          </cell>
          <cell r="R651" t="str">
            <v>Contratación Directa</v>
          </cell>
          <cell r="S651" t="str">
            <v>4 CON</v>
          </cell>
          <cell r="T651" t="str">
            <v>ET4</v>
          </cell>
        </row>
        <row r="652">
          <cell r="B652" t="str">
            <v>263-C-2201-0700-16-0-2201051-02</v>
          </cell>
          <cell r="C652" t="str">
            <v>263-C-2201-0700-16-0-2201051-02ET4</v>
          </cell>
          <cell r="D652" t="str">
            <v>263</v>
          </cell>
          <cell r="E652" t="str">
            <v>A</v>
          </cell>
          <cell r="F652" t="str">
            <v xml:space="preserve">PRESTAR SERVICIOS PROFESIONALES AL MINISTERIO DE EDUCACIÓN NACIONAL, ENFOCADOS A LA PLANEACIÓN, EJECUCIÓN Y CONTROL DE LOS PROYECTOS DE INFRAESTRUCTURA EDUCATIVA ENFOCADO EN  LA REVISIÓN TÉCNICA DE DISEÑOS, DEFINICIÓN Y APLICACIÓN DE LINEAMIENTOS, NORMAS Y ESTÁNDARES TÉCNICOS DE LOS MISMOS. </v>
          </cell>
          <cell r="G652" t="str">
            <v>C-2201-0700-16-0-2201051-02</v>
          </cell>
          <cell r="H652" t="str">
            <v>16</v>
          </cell>
          <cell r="I652" t="str">
            <v>SSF</v>
          </cell>
          <cell r="J652" t="str">
            <v>Ok Distribución Pto</v>
          </cell>
          <cell r="K652">
            <v>36760185</v>
          </cell>
          <cell r="L652" t="str">
            <v>Inversión</v>
          </cell>
          <cell r="M652" t="str">
            <v>Cobertura</v>
          </cell>
          <cell r="N652" t="str">
            <v>Construcción, mejoramiento y dotación de espacios de aprendizaje para prestación del servicio educativo e implementación de estrategias de calidad y cobertura Nacional</v>
          </cell>
          <cell r="O652" t="str">
            <v>Infraestructura</v>
          </cell>
          <cell r="P652" t="str">
            <v>VEPBM</v>
          </cell>
          <cell r="Q652" t="str">
            <v>SUBDIRECCIÓN DE ACCESO</v>
          </cell>
          <cell r="R652" t="str">
            <v>Contratación Directa</v>
          </cell>
          <cell r="S652" t="str">
            <v>4 CON</v>
          </cell>
          <cell r="T652" t="str">
            <v>ET4</v>
          </cell>
        </row>
        <row r="653">
          <cell r="B653" t="str">
            <v>264-C-2201-0700-16-0-2201051-02</v>
          </cell>
          <cell r="C653" t="str">
            <v>264-C-2201-0700-16-0-2201051-02ET4</v>
          </cell>
          <cell r="D653" t="str">
            <v>264</v>
          </cell>
          <cell r="E653" t="str">
            <v>A</v>
          </cell>
          <cell r="F653" t="str">
            <v>PRESTAR SERVICIOS PROFESIONALES PARA ORIENTAR, ASISTIR Y ACOMPAÑAR AL MINISTERIO DE EDUCACIÓN NACIONAL EN LA PLANEACIÓN, EJECUCIÓN, SEGUIMIENTO Y CONTROL DEL ANÁLISIS DE INFORMACIÓN PARA CLIENTES INTERNOS Y EXTERNOS QUE SE DERIVEN DE LOS ESQUEMAS Y/O PROYECTOS DE INFRAESTRUCTURA EDUCATIVA A CARGO DEL MINISTERIO.</v>
          </cell>
          <cell r="G653" t="str">
            <v>C-2201-0700-16-0-2201051-02</v>
          </cell>
          <cell r="H653" t="str">
            <v>16</v>
          </cell>
          <cell r="I653" t="str">
            <v>SSF</v>
          </cell>
          <cell r="J653" t="str">
            <v>Ok Distribución Pto</v>
          </cell>
          <cell r="K653">
            <v>39990626</v>
          </cell>
          <cell r="L653" t="str">
            <v>Inversión</v>
          </cell>
          <cell r="M653" t="str">
            <v>Cobertura</v>
          </cell>
          <cell r="N653" t="str">
            <v>Construcción, mejoramiento y dotación de espacios de aprendizaje para prestación del servicio educativo e implementación de estrategias de calidad y cobertura Nacional</v>
          </cell>
          <cell r="O653" t="str">
            <v>Infraestructura</v>
          </cell>
          <cell r="P653" t="str">
            <v>VEPBM</v>
          </cell>
          <cell r="Q653" t="str">
            <v>SUBDIRECCIÓN DE ACCESO</v>
          </cell>
          <cell r="R653" t="str">
            <v>Contratación Directa</v>
          </cell>
          <cell r="S653" t="str">
            <v>4 CON</v>
          </cell>
          <cell r="T653" t="str">
            <v>ET4</v>
          </cell>
        </row>
        <row r="654">
          <cell r="B654" t="str">
            <v>264-C-2201-0700-16-0-2201052-02</v>
          </cell>
          <cell r="C654" t="str">
            <v>264-C-2201-0700-16-0-2201052-02ET4</v>
          </cell>
          <cell r="D654" t="str">
            <v>264</v>
          </cell>
          <cell r="E654" t="str">
            <v>A</v>
          </cell>
          <cell r="F654" t="str">
            <v>PRESTAR SERVICIOS PROFESIONALES PARA ORIENTAR, ASISTIR Y ACOMPAÑAR AL MINISTERIO DE EDUCACIÓN NACIONAL EN LA PLANEACIÓN, EJECUCIÓN, SEGUIMIENTO Y CONTROL DEL ANÁLISIS DE INFORMACIÓN PARA CLIENTES INTERNOS Y EXTERNOS QUE SE DERIVEN DE LOS ESQUEMAS Y/O PROYECTOS DE INFRAESTRUCTURA EDUCATIVA A CARGO DEL MINISTERIO.</v>
          </cell>
          <cell r="G654" t="str">
            <v>C-2201-0700-16-0-2201052-02</v>
          </cell>
          <cell r="H654" t="str">
            <v>16</v>
          </cell>
          <cell r="I654" t="str">
            <v>SSF</v>
          </cell>
          <cell r="J654" t="str">
            <v>Ok Distribución Pto</v>
          </cell>
          <cell r="K654">
            <v>55225149</v>
          </cell>
          <cell r="L654" t="str">
            <v>Inversión</v>
          </cell>
          <cell r="M654" t="str">
            <v>Cobertura</v>
          </cell>
          <cell r="N654" t="str">
            <v>Construcción, mejoramiento y dotación de espacios de aprendizaje para prestación del servicio educativo e implementación de estrategias de calidad y cobertura Nacional</v>
          </cell>
          <cell r="O654" t="str">
            <v>Infraestructura</v>
          </cell>
          <cell r="P654" t="str">
            <v>VEPBM</v>
          </cell>
          <cell r="Q654" t="str">
            <v>SUBDIRECCIÓN DE ACCESO</v>
          </cell>
          <cell r="R654" t="str">
            <v>Contratación Directa</v>
          </cell>
          <cell r="S654" t="str">
            <v>4 CON</v>
          </cell>
          <cell r="T654" t="str">
            <v>ET4</v>
          </cell>
        </row>
        <row r="655">
          <cell r="B655" t="str">
            <v>265-C-2201-0700-16-0-2201051-02</v>
          </cell>
          <cell r="C655" t="str">
            <v>265-C-2201-0700-16-0-2201051-02ET4</v>
          </cell>
          <cell r="D655" t="str">
            <v>265</v>
          </cell>
          <cell r="E655" t="str">
            <v>A</v>
          </cell>
          <cell r="F655" t="str">
            <v>PRESTAR SERVICIOS PROFESIONALES A LA DIRECCIÓN DE COBERTURA Y EQUIDAD PARA EL ANÁLISIS DE DATOS DE INFORMACIÓN Y CRUCES DE BASES DE DATOS, QUE PERMITA CONTAR CON EVIDENCIA Y FORTALEZCA LAS ESTRATEGIAS DE ACCESO  Y PERMANENCIA</v>
          </cell>
          <cell r="G655" t="str">
            <v>C-2201-0700-16-0-2201051-02</v>
          </cell>
          <cell r="H655" t="str">
            <v>16</v>
          </cell>
          <cell r="I655" t="str">
            <v>SSF</v>
          </cell>
          <cell r="J655" t="str">
            <v>Ok Distribución Pto</v>
          </cell>
          <cell r="K655">
            <v>32358480</v>
          </cell>
          <cell r="L655" t="str">
            <v>Inversión</v>
          </cell>
          <cell r="M655" t="str">
            <v>Cobertura</v>
          </cell>
          <cell r="N655" t="str">
            <v>Construcción, mejoramiento y dotación de espacios de aprendizaje para prestación del servicio educativo e implementación de estrategias de calidad y cobertura Nacional</v>
          </cell>
          <cell r="O655" t="str">
            <v>Infraestructura</v>
          </cell>
          <cell r="P655" t="str">
            <v>VEPBM</v>
          </cell>
          <cell r="Q655" t="str">
            <v>SUBDIRECCIÓN DE ACCESO</v>
          </cell>
          <cell r="R655" t="str">
            <v>Contratación Directa</v>
          </cell>
          <cell r="S655" t="str">
            <v>4 CON</v>
          </cell>
          <cell r="T655" t="str">
            <v>ET4</v>
          </cell>
        </row>
        <row r="656">
          <cell r="B656" t="str">
            <v>265-C-2201-0700-16-0-2201052-02</v>
          </cell>
          <cell r="C656" t="str">
            <v>265-C-2201-0700-16-0-2201052-02ET4</v>
          </cell>
          <cell r="D656" t="str">
            <v>265</v>
          </cell>
          <cell r="E656" t="str">
            <v>A</v>
          </cell>
          <cell r="F656" t="str">
            <v>PRESTAR SERVICIOS PROFESIONALES A LA DIRECCIÓN DE COBERTURA Y EQUIDAD PARA EL ANÁLISIS DE DATOS DE INFORMACIÓN Y CRUCES DE BASES DE DATOS, QUE PERMITA CONTAR CON EVIDENCIA Y FORTALEZCA LAS ESTRATEGIAS DE ACCESO  Y PERMANENCIA</v>
          </cell>
          <cell r="G656" t="str">
            <v>C-2201-0700-16-0-2201052-02</v>
          </cell>
          <cell r="H656" t="str">
            <v>16</v>
          </cell>
          <cell r="I656" t="str">
            <v>SSF</v>
          </cell>
          <cell r="J656" t="str">
            <v>Ok Distribución Pto</v>
          </cell>
          <cell r="K656">
            <v>44685520</v>
          </cell>
          <cell r="L656" t="str">
            <v>Inversión</v>
          </cell>
          <cell r="M656" t="str">
            <v>Cobertura</v>
          </cell>
          <cell r="N656" t="str">
            <v>Construcción, mejoramiento y dotación de espacios de aprendizaje para prestación del servicio educativo e implementación de estrategias de calidad y cobertura Nacional</v>
          </cell>
          <cell r="O656" t="str">
            <v>Infraestructura</v>
          </cell>
          <cell r="P656" t="str">
            <v>VEPBM</v>
          </cell>
          <cell r="Q656" t="str">
            <v>SUBDIRECCIÓN DE ACCESO</v>
          </cell>
          <cell r="R656" t="str">
            <v>Contratación Directa</v>
          </cell>
          <cell r="S656" t="str">
            <v>4 CON</v>
          </cell>
          <cell r="T656" t="str">
            <v>ET4</v>
          </cell>
        </row>
        <row r="657">
          <cell r="B657" t="str">
            <v>266-C-2201-0700-16-0-2201051-02</v>
          </cell>
          <cell r="C657" t="str">
            <v>266-C-2201-0700-16-0-2201051-02ET4</v>
          </cell>
          <cell r="D657" t="str">
            <v>266</v>
          </cell>
          <cell r="E657" t="str">
            <v>A</v>
          </cell>
          <cell r="F657" t="str">
            <v>PRESTAR SERVICIOS PROFESIONALES JURÍDICOS AL MINISTERIO DE EDUCACIÓN NACIONAL, APOYANDO EL DESARROLLO DE LAS ACTIVIDADES INHERENTES A LA GESTIÓN CONTRACTUAL Y ADMINISTRATIVA DE LA SUBDIRECCIÓN DE ACCESO PARA LOS ESQUEMAS Y/O PROYECTOS DE INFRAESTRUCTURA EDUCATIVA.</v>
          </cell>
          <cell r="G657" t="str">
            <v>C-2201-0700-16-0-2201051-02</v>
          </cell>
          <cell r="H657" t="str">
            <v>16</v>
          </cell>
          <cell r="I657" t="str">
            <v>SSF</v>
          </cell>
          <cell r="J657" t="str">
            <v>Ok Distribución Pto</v>
          </cell>
          <cell r="K657">
            <v>44663472</v>
          </cell>
          <cell r="L657" t="str">
            <v>Inversión</v>
          </cell>
          <cell r="M657" t="str">
            <v>Cobertura</v>
          </cell>
          <cell r="N657" t="str">
            <v>Construcción, mejoramiento y dotación de espacios de aprendizaje para prestación del servicio educativo e implementación de estrategias de calidad y cobertura Nacional</v>
          </cell>
          <cell r="O657" t="str">
            <v>Infraestructura</v>
          </cell>
          <cell r="P657" t="str">
            <v>VEPBM</v>
          </cell>
          <cell r="Q657" t="str">
            <v>SUBDIRECCIÓN DE ACCESO</v>
          </cell>
          <cell r="R657" t="str">
            <v>Contratación Directa</v>
          </cell>
          <cell r="S657" t="str">
            <v>4 CON</v>
          </cell>
          <cell r="T657" t="str">
            <v>ET4</v>
          </cell>
        </row>
        <row r="658">
          <cell r="B658" t="str">
            <v>266-C-2201-0700-16-0-2201052-02</v>
          </cell>
          <cell r="C658" t="str">
            <v>266-C-2201-0700-16-0-2201052-02ET4</v>
          </cell>
          <cell r="D658" t="str">
            <v>266</v>
          </cell>
          <cell r="E658" t="str">
            <v>A</v>
          </cell>
          <cell r="F658" t="str">
            <v>PRESTAR SERVICIOS PROFESIONALES JURÍDICOS AL MINISTERIO DE EDUCACIÓN NACIONAL, APOYANDO EL DESARROLLO DE LAS ACTIVIDADES INHERENTES A LA GESTIÓN CONTRACTUAL Y ADMINISTRATIVA DE LA SUBDIRECCIÓN DE ACCESO PARA LOS ESQUEMAS Y/O PROYECTOS DE INFRAESTRUCTURA EDUCATIVA.</v>
          </cell>
          <cell r="G658" t="str">
            <v>C-2201-0700-16-0-2201052-02</v>
          </cell>
          <cell r="H658" t="str">
            <v>16</v>
          </cell>
          <cell r="I658" t="str">
            <v>SSF</v>
          </cell>
          <cell r="J658" t="str">
            <v>Ok Distribución Pto</v>
          </cell>
          <cell r="K658">
            <v>61678128</v>
          </cell>
          <cell r="L658" t="str">
            <v>Inversión</v>
          </cell>
          <cell r="M658" t="str">
            <v>Cobertura</v>
          </cell>
          <cell r="N658" t="str">
            <v>Construcción, mejoramiento y dotación de espacios de aprendizaje para prestación del servicio educativo e implementación de estrategias de calidad y cobertura Nacional</v>
          </cell>
          <cell r="O658" t="str">
            <v>Infraestructura</v>
          </cell>
          <cell r="P658" t="str">
            <v>VEPBM</v>
          </cell>
          <cell r="Q658" t="str">
            <v>SUBDIRECCIÓN DE ACCESO</v>
          </cell>
          <cell r="R658" t="str">
            <v>Contratación Directa</v>
          </cell>
          <cell r="S658" t="str">
            <v>4 CON</v>
          </cell>
          <cell r="T658" t="str">
            <v>ET4</v>
          </cell>
        </row>
        <row r="659">
          <cell r="B659" t="str">
            <v>267-C-2201-0700-16-0-2201051-02</v>
          </cell>
          <cell r="C659" t="str">
            <v>267-C-2201-0700-16-0-2201051-02ET4</v>
          </cell>
          <cell r="D659" t="str">
            <v>267</v>
          </cell>
          <cell r="E659" t="str">
            <v>A</v>
          </cell>
          <cell r="F659" t="str">
            <v>PRESTAR SERVICIOS PROFESIONALES AL MINISTERIO DE EDUCACIÓN NACIONAL PARA COLABORAR Y APOYAR, A LA SUBDIRECCIÓN DE ACCESO, O LA QUE HAGA SUS VECES, EN EL SEGUIMIENTO, ANÁLISIS, Y CONSOLIDACIÓN DE LA INFORMACIÓN RELACIONADA CON LOS PROYECTOS ESPECIALES Y ESTRATÉGICOS A CARGO DE LA SUBDIRECCIÓN.</v>
          </cell>
          <cell r="G659" t="str">
            <v>C-2201-0700-16-0-2201051-02</v>
          </cell>
          <cell r="H659" t="str">
            <v>16</v>
          </cell>
          <cell r="I659" t="str">
            <v>SSF</v>
          </cell>
          <cell r="J659" t="str">
            <v>Ok Distribución Pto</v>
          </cell>
          <cell r="K659">
            <v>49460880</v>
          </cell>
          <cell r="L659" t="str">
            <v>Inversión</v>
          </cell>
          <cell r="M659" t="str">
            <v>Cobertura</v>
          </cell>
          <cell r="N659" t="str">
            <v>Construcción, mejoramiento y dotación de espacios de aprendizaje para prestación del servicio educativo e implementación de estrategias de calidad y cobertura Nacional</v>
          </cell>
          <cell r="O659" t="str">
            <v>Infraestructura</v>
          </cell>
          <cell r="P659" t="str">
            <v>VEPBM</v>
          </cell>
          <cell r="Q659" t="str">
            <v>SUBDIRECCIÓN DE ACCESO</v>
          </cell>
          <cell r="R659" t="str">
            <v>Contratación Directa</v>
          </cell>
          <cell r="S659" t="str">
            <v>4 CON</v>
          </cell>
          <cell r="T659" t="str">
            <v>ET4</v>
          </cell>
        </row>
        <row r="660">
          <cell r="B660" t="str">
            <v>267-C-2201-0700-16-0-2201052-02</v>
          </cell>
          <cell r="C660" t="str">
            <v>267-C-2201-0700-16-0-2201052-02ET4</v>
          </cell>
          <cell r="D660" t="str">
            <v>267</v>
          </cell>
          <cell r="E660" t="str">
            <v>A</v>
          </cell>
          <cell r="F660" t="str">
            <v>PRESTAR SERVICIOS PROFESIONALES AL MINISTERIO DE EDUCACIÓN NACIONAL PARA COLABORAR Y APOYAR, A LA SUBDIRECCIÓN DE ACCESO, O LA QUE HAGA SUS VECES, EN EL SEGUIMIENTO, ANÁLISIS, Y CONSOLIDACIÓN DE LA INFORMACIÓN RELACIONADA CON LOS PROYECTOS ESPECIALES Y ESTRATÉGICOS A CARGO DE LA SUBDIRECCIÓN.</v>
          </cell>
          <cell r="G660" t="str">
            <v>C-2201-0700-16-0-2201052-02</v>
          </cell>
          <cell r="H660" t="str">
            <v>16</v>
          </cell>
          <cell r="I660" t="str">
            <v>SSF</v>
          </cell>
          <cell r="J660" t="str">
            <v>Ok Distribución Pto</v>
          </cell>
          <cell r="K660">
            <v>68303120</v>
          </cell>
          <cell r="L660" t="str">
            <v>Inversión</v>
          </cell>
          <cell r="M660" t="str">
            <v>Cobertura</v>
          </cell>
          <cell r="N660" t="str">
            <v>Construcción, mejoramiento y dotación de espacios de aprendizaje para prestación del servicio educativo e implementación de estrategias de calidad y cobertura Nacional</v>
          </cell>
          <cell r="O660" t="str">
            <v>Infraestructura</v>
          </cell>
          <cell r="P660" t="str">
            <v>VEPBM</v>
          </cell>
          <cell r="Q660" t="str">
            <v>SUBDIRECCIÓN DE ACCESO</v>
          </cell>
          <cell r="R660" t="str">
            <v>Contratación Directa</v>
          </cell>
          <cell r="S660" t="str">
            <v>4 CON</v>
          </cell>
          <cell r="T660" t="str">
            <v>ET4</v>
          </cell>
        </row>
        <row r="661">
          <cell r="B661" t="str">
            <v>27-C-2201-0700-12-0-2201006-02</v>
          </cell>
          <cell r="C661" t="str">
            <v>27-C-2201-0700-12-0-2201006-02ET4</v>
          </cell>
          <cell r="D661" t="str">
            <v>27</v>
          </cell>
          <cell r="E661" t="str">
            <v>A</v>
          </cell>
          <cell r="F661" t="str">
            <v>PRESTACIÓN DE SERVICIOS PROFESIONALES PARA APOYAR A LA SUBDIRECCIÓN DE RECURSOS HUMANOS DEL SECTOR EDUCATIVO, EN LA ESTRATEGIA DE CREACIÓN DE POLÍTICA DE DATOS Y CONSTRUCCIÓN DE INFORMACIÓN.</v>
          </cell>
          <cell r="G661" t="str">
            <v>C-2201-0700-12-0-2201006-02</v>
          </cell>
          <cell r="H661" t="str">
            <v>10</v>
          </cell>
          <cell r="I661" t="str">
            <v>CSF</v>
          </cell>
          <cell r="J661" t="str">
            <v>Ok Distribución Pto</v>
          </cell>
          <cell r="K661">
            <v>50058000</v>
          </cell>
          <cell r="L661" t="str">
            <v>Inversión</v>
          </cell>
          <cell r="M661" t="str">
            <v>Fortalecimiento</v>
          </cell>
          <cell r="N661" t="str">
            <v>Fortalecimiento a la gestión territorial de la educación Inicial, Preescolar, Básica y Media.   Nacional</v>
          </cell>
          <cell r="O661" t="str">
            <v>Fortalecimiento</v>
          </cell>
          <cell r="P661" t="str">
            <v>VEPBM</v>
          </cell>
          <cell r="Q661" t="str">
            <v>SUBDIRECCIÓN DE RECURSOS HUMANOS DEL SECTOR EDUCATIVO</v>
          </cell>
          <cell r="R661" t="str">
            <v>Contratación Directa</v>
          </cell>
          <cell r="S661" t="str">
            <v>4 CON</v>
          </cell>
          <cell r="T661" t="str">
            <v>ET4</v>
          </cell>
        </row>
        <row r="662">
          <cell r="B662" t="str">
            <v>270-C-2201-0700-16-0-2201052-02</v>
          </cell>
          <cell r="C662" t="str">
            <v>270-C-2201-0700-16-0-2201052-02ET2</v>
          </cell>
          <cell r="D662" t="str">
            <v>270</v>
          </cell>
          <cell r="E662" t="str">
            <v>A</v>
          </cell>
          <cell r="F662" t="str">
            <v>DISEÑAR Y REALIZAR INTERVENTORÍA A OBRAS DE INFRAESTRUCTURA ESTRUCTURA EDUCATIVA</v>
          </cell>
          <cell r="G662" t="str">
            <v>C-2201-0700-16-0-2201052-02</v>
          </cell>
          <cell r="H662" t="str">
            <v>10</v>
          </cell>
          <cell r="I662" t="str">
            <v>CSF</v>
          </cell>
          <cell r="J662" t="str">
            <v>Ok Distribución Pto</v>
          </cell>
          <cell r="K662">
            <v>432007886</v>
          </cell>
          <cell r="L662" t="str">
            <v>Inversión</v>
          </cell>
          <cell r="M662" t="str">
            <v>Cobertura</v>
          </cell>
          <cell r="N662" t="str">
            <v>Construcción, mejoramiento y dotación de espacios de aprendizaje para prestación del servicio educativo e implementación de estrategias de calidad y cobertura Nacional</v>
          </cell>
          <cell r="O662" t="str">
            <v>Infraestructura</v>
          </cell>
          <cell r="P662" t="str">
            <v>VEPBM</v>
          </cell>
          <cell r="Q662" t="str">
            <v>SUBDIRECCIÓN DE ACCESO</v>
          </cell>
          <cell r="R662" t="str">
            <v>Concurso de Méritos</v>
          </cell>
          <cell r="S662" t="str">
            <v>2 PES</v>
          </cell>
          <cell r="T662" t="str">
            <v>ET2</v>
          </cell>
        </row>
        <row r="663">
          <cell r="B663" t="str">
            <v>271-C-2201-0700-16-0-2201052-02</v>
          </cell>
          <cell r="C663" t="str">
            <v>271-C-2201-0700-16-0-2201052-02ET2</v>
          </cell>
          <cell r="D663" t="str">
            <v>271</v>
          </cell>
          <cell r="E663" t="str">
            <v>A</v>
          </cell>
          <cell r="F663" t="str">
            <v>CONSTRUIR INFRAESTRUCTURA EDUCATIVA EN SITIOS FOCALIZADOS POR MEN</v>
          </cell>
          <cell r="G663" t="str">
            <v>C-2201-0700-16-0-2201052-02</v>
          </cell>
          <cell r="H663" t="str">
            <v>10</v>
          </cell>
          <cell r="I663" t="str">
            <v>CSF</v>
          </cell>
          <cell r="J663" t="str">
            <v>Ok Distribución Pto</v>
          </cell>
          <cell r="K663">
            <v>1638917167</v>
          </cell>
          <cell r="L663" t="str">
            <v>Inversión</v>
          </cell>
          <cell r="M663" t="str">
            <v>Cobertura</v>
          </cell>
          <cell r="N663" t="str">
            <v>Construcción, mejoramiento y dotación de espacios de aprendizaje para prestación del servicio educativo e implementación de estrategias de calidad y cobertura Nacional</v>
          </cell>
          <cell r="O663" t="str">
            <v>Infraestructura</v>
          </cell>
          <cell r="P663" t="str">
            <v>VEPBM</v>
          </cell>
          <cell r="Q663" t="str">
            <v>SUBDIRECCIÓN DE ACCESO</v>
          </cell>
          <cell r="R663" t="str">
            <v>Concurso de Méritos</v>
          </cell>
          <cell r="S663" t="str">
            <v>2 PES</v>
          </cell>
          <cell r="T663" t="str">
            <v>ET2</v>
          </cell>
        </row>
        <row r="664">
          <cell r="B664" t="str">
            <v>272-C-2201-0700-16-0-2201052-02</v>
          </cell>
          <cell r="C664" t="str">
            <v>272-C-2201-0700-16-0-2201052-02ET1</v>
          </cell>
          <cell r="D664" t="str">
            <v>272</v>
          </cell>
          <cell r="E664" t="str">
            <v>A</v>
          </cell>
          <cell r="F664" t="str">
            <v>REALIZAR INTERVENTORÍA A OBRAS DE MEJORAMIENTO Y/O ADECUACIÓN DE INFRAESTRUCTURA ESTRUCTURA EDUCATIVA</v>
          </cell>
          <cell r="G664" t="str">
            <v>C-2201-0700-16-0-2201052-02</v>
          </cell>
          <cell r="H664" t="str">
            <v>16</v>
          </cell>
          <cell r="I664" t="str">
            <v>SSF</v>
          </cell>
          <cell r="J664" t="str">
            <v>Ok Distribución Pto</v>
          </cell>
          <cell r="K664">
            <v>6835823527</v>
          </cell>
          <cell r="L664" t="str">
            <v>Inversión</v>
          </cell>
          <cell r="M664" t="str">
            <v>Cobertura</v>
          </cell>
          <cell r="N664" t="str">
            <v>Construcción, mejoramiento y dotación de espacios de aprendizaje para prestación del servicio educativo e implementación de estrategias de calidad y cobertura Nacional</v>
          </cell>
          <cell r="O664" t="str">
            <v>Infraestructura</v>
          </cell>
          <cell r="P664" t="str">
            <v>VEPBM</v>
          </cell>
          <cell r="Q664" t="str">
            <v>SUBDIRECCIÓN DE ACCESO</v>
          </cell>
          <cell r="R664" t="str">
            <v>Concurso de Méritos</v>
          </cell>
          <cell r="S664" t="str">
            <v>2 PES</v>
          </cell>
          <cell r="T664" t="str">
            <v>ET1</v>
          </cell>
        </row>
        <row r="665">
          <cell r="B665" t="str">
            <v>272-C-2201-0700-16-0-2201052-02</v>
          </cell>
          <cell r="C665" t="str">
            <v>272-C-2201-0700-16-0-2201052-02ET1</v>
          </cell>
          <cell r="D665" t="str">
            <v>272</v>
          </cell>
          <cell r="E665" t="str">
            <v>A</v>
          </cell>
          <cell r="F665" t="str">
            <v>REALIZAR INTERVENTORÍA A OBRAS DE MEJORAMIENTO Y/O ADECUACIÓN DE INFRAESTRUCTURA ESTRUCTURA EDUCATIVA</v>
          </cell>
          <cell r="G665" t="str">
            <v>C-2201-0700-16-0-2201052-02</v>
          </cell>
          <cell r="H665" t="str">
            <v>10</v>
          </cell>
          <cell r="I665" t="str">
            <v>CSF</v>
          </cell>
          <cell r="J665" t="str">
            <v>Ok Distribución Pto</v>
          </cell>
          <cell r="K665">
            <v>6835823527</v>
          </cell>
          <cell r="L665" t="str">
            <v>Inversión</v>
          </cell>
          <cell r="M665" t="str">
            <v>Cobertura</v>
          </cell>
          <cell r="N665" t="str">
            <v>Construcción, mejoramiento y dotación de espacios de aprendizaje para prestación del servicio educativo e implementación de estrategias de calidad y cobertura Nacional</v>
          </cell>
          <cell r="O665" t="str">
            <v>Infraestructura</v>
          </cell>
          <cell r="P665" t="str">
            <v>VEPBM</v>
          </cell>
          <cell r="Q665" t="str">
            <v>SUBDIRECCIÓN DE ACCESO</v>
          </cell>
          <cell r="R665" t="str">
            <v>Concurso de Méritos</v>
          </cell>
          <cell r="S665" t="str">
            <v>2 PES</v>
          </cell>
          <cell r="T665" t="str">
            <v>ET1</v>
          </cell>
        </row>
        <row r="666">
          <cell r="B666" t="str">
            <v>273-A-02-02-02-008</v>
          </cell>
          <cell r="C666" t="str">
            <v>273-A-02-02-02-008ET4</v>
          </cell>
          <cell r="D666" t="str">
            <v>273</v>
          </cell>
          <cell r="E666" t="str">
            <v>A</v>
          </cell>
          <cell r="F666" t="str">
            <v>PRESTAR SERVICIOS PROFESIONALES A LA OFICINA DE TECNOLOGÍA Y SISTEMAS DE INFORMACIÓN EN LAS ACTIVIDADES PROPIAS DE PLANEACIÓN ESTRATÉGICA DE TI PARA LA TRANSFORMACIÓN DIGITAL DEL MINISTERIO, ASÍ COMO, APOYO EN EL SEGUIMIENTO A EJECUCIÓN DE PROYECTOS CON COMPONENTES TECNOLÓGICOS.</v>
          </cell>
          <cell r="G666" t="str">
            <v>A-02-02-02-008</v>
          </cell>
          <cell r="H666" t="str">
            <v>16</v>
          </cell>
          <cell r="I666" t="str">
            <v>SSF</v>
          </cell>
          <cell r="J666" t="str">
            <v>Ok Distribución Pto</v>
          </cell>
          <cell r="K666">
            <v>33908287</v>
          </cell>
          <cell r="L666" t="str">
            <v>Funcionamiento</v>
          </cell>
          <cell r="M666" t="str">
            <v>Talento Humano</v>
          </cell>
          <cell r="N666" t="str">
            <v>Gestión</v>
          </cell>
          <cell r="O666" t="str">
            <v>Gestión</v>
          </cell>
          <cell r="P666" t="str">
            <v>SGENERAL</v>
          </cell>
          <cell r="Q666" t="str">
            <v>OFICINA DE TECNOLOGÍA Y SISTEMAS DE INFORMACIÓN</v>
          </cell>
          <cell r="R666" t="str">
            <v>Contratación Directa</v>
          </cell>
          <cell r="S666" t="str">
            <v>4 CON</v>
          </cell>
          <cell r="T666" t="str">
            <v>ET4</v>
          </cell>
        </row>
        <row r="667">
          <cell r="B667" t="str">
            <v>275-A-02-02-02-008</v>
          </cell>
          <cell r="C667" t="str">
            <v>275-A-02-02-02-008ET4</v>
          </cell>
          <cell r="D667" t="str">
            <v>275</v>
          </cell>
          <cell r="E667" t="str">
            <v>A</v>
          </cell>
          <cell r="F667" t="str">
            <v>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v>
          </cell>
          <cell r="G667" t="str">
            <v>A-02-02-02-008</v>
          </cell>
          <cell r="H667" t="str">
            <v>10</v>
          </cell>
          <cell r="I667" t="str">
            <v>CSF</v>
          </cell>
          <cell r="J667" t="str">
            <v>Ok Distribución Pto</v>
          </cell>
          <cell r="K667">
            <v>28840000</v>
          </cell>
          <cell r="L667" t="str">
            <v>Funcionamiento</v>
          </cell>
          <cell r="M667" t="str">
            <v>Talento Humano</v>
          </cell>
          <cell r="N667" t="str">
            <v>Gestión</v>
          </cell>
          <cell r="O667" t="str">
            <v>Gestión</v>
          </cell>
          <cell r="P667" t="str">
            <v>SGENERAL</v>
          </cell>
          <cell r="Q667" t="str">
            <v>OFICINA DE TECNOLOGÍA Y SISTEMAS DE INFORMACIÓN</v>
          </cell>
          <cell r="R667" t="str">
            <v>Contratación Directa</v>
          </cell>
          <cell r="S667" t="str">
            <v>4 CON</v>
          </cell>
          <cell r="T667" t="str">
            <v>ET4</v>
          </cell>
        </row>
        <row r="668">
          <cell r="B668" t="str">
            <v>276-A-02-02-02-008</v>
          </cell>
          <cell r="C668" t="str">
            <v>276-A-02-02-02-008ET4</v>
          </cell>
          <cell r="D668" t="str">
            <v>276</v>
          </cell>
          <cell r="E668" t="str">
            <v>A</v>
          </cell>
          <cell r="F668" t="str">
            <v>PRESTAR SERVICIOS PROFESIONALES PARA DIRIGIR ACTIVIDADES PROPIAS DE LAS FASES DEL CICLO DE SOFTWARE, SEGUIMIENTO A PROCESOS Y ACOMPAÑAMIENTO A LA GESTION TÉCNICA DE LOS SISTEMAS DE INFORMACIÓN DEL GRUPO DE APLICACIONES DE LA OFICINA DE TECNOLOGÍA Y SISTEMAS DE INFORMACIÓN DEL MINISTERIO DE EDUCACIÓN NACIONAL</v>
          </cell>
          <cell r="G668" t="str">
            <v>A-02-02-02-008</v>
          </cell>
          <cell r="H668" t="str">
            <v>10</v>
          </cell>
          <cell r="I668" t="str">
            <v>CSF</v>
          </cell>
          <cell r="J668" t="str">
            <v>Ok Distribución Pto</v>
          </cell>
          <cell r="K668">
            <v>36008800</v>
          </cell>
          <cell r="L668" t="str">
            <v>Funcionamiento</v>
          </cell>
          <cell r="M668" t="str">
            <v>Talento Humano</v>
          </cell>
          <cell r="N668" t="str">
            <v>Gestión</v>
          </cell>
          <cell r="O668" t="str">
            <v>Gestión</v>
          </cell>
          <cell r="P668" t="str">
            <v>SGENERAL</v>
          </cell>
          <cell r="Q668" t="str">
            <v>OFICINA DE TECNOLOGÍA Y SISTEMAS DE INFORMACIÓN</v>
          </cell>
          <cell r="R668" t="str">
            <v>Contratación Directa</v>
          </cell>
          <cell r="S668" t="str">
            <v>4 CON</v>
          </cell>
          <cell r="T668" t="str">
            <v>ET4</v>
          </cell>
        </row>
        <row r="669">
          <cell r="B669" t="str">
            <v>277-A-02-02-02-008</v>
          </cell>
          <cell r="C669" t="str">
            <v>277-A-02-02-02-008ET4</v>
          </cell>
          <cell r="D669" t="str">
            <v>277</v>
          </cell>
          <cell r="E669" t="str">
            <v>A</v>
          </cell>
          <cell r="F669" t="str">
            <v xml:space="preserve">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 </v>
          </cell>
          <cell r="G669" t="str">
            <v>A-02-02-02-008</v>
          </cell>
          <cell r="H669" t="str">
            <v>10</v>
          </cell>
          <cell r="I669" t="str">
            <v>CSF</v>
          </cell>
          <cell r="J669" t="str">
            <v>Ok Distribución Pto</v>
          </cell>
          <cell r="K669">
            <v>28000000</v>
          </cell>
          <cell r="L669" t="str">
            <v>Funcionamiento</v>
          </cell>
          <cell r="M669" t="str">
            <v>Talento Humano</v>
          </cell>
          <cell r="N669" t="str">
            <v>Gestión</v>
          </cell>
          <cell r="O669" t="str">
            <v>Gestión</v>
          </cell>
          <cell r="P669" t="str">
            <v>SGENERAL</v>
          </cell>
          <cell r="Q669" t="str">
            <v>OFICINA DE TECNOLOGÍA Y SISTEMAS DE INFORMACIÓN</v>
          </cell>
          <cell r="R669" t="str">
            <v>Contratación Directa</v>
          </cell>
          <cell r="S669" t="str">
            <v>4 CON</v>
          </cell>
          <cell r="T669" t="str">
            <v>ET4</v>
          </cell>
        </row>
        <row r="670">
          <cell r="B670" t="str">
            <v>278-A-02-02-02-008</v>
          </cell>
          <cell r="C670" t="str">
            <v>278-A-02-02-02-008ET4</v>
          </cell>
          <cell r="D670" t="str">
            <v>278</v>
          </cell>
          <cell r="E670" t="str">
            <v>A</v>
          </cell>
          <cell r="F670" t="str">
            <v xml:space="preserve">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 </v>
          </cell>
          <cell r="G670" t="str">
            <v>A-02-02-02-008</v>
          </cell>
          <cell r="H670" t="str">
            <v>10</v>
          </cell>
          <cell r="I670" t="str">
            <v>CSF</v>
          </cell>
          <cell r="J670" t="str">
            <v>Ok Distribución Pto</v>
          </cell>
          <cell r="K670">
            <v>28000000</v>
          </cell>
          <cell r="L670" t="str">
            <v>Funcionamiento</v>
          </cell>
          <cell r="M670" t="str">
            <v>Talento Humano</v>
          </cell>
          <cell r="N670" t="str">
            <v>Gestión</v>
          </cell>
          <cell r="O670" t="str">
            <v>Gestión</v>
          </cell>
          <cell r="P670" t="str">
            <v>SGENERAL</v>
          </cell>
          <cell r="Q670" t="str">
            <v>OFICINA DE TECNOLOGÍA Y SISTEMAS DE INFORMACIÓN</v>
          </cell>
          <cell r="R670" t="str">
            <v>Contratación Directa</v>
          </cell>
          <cell r="S670" t="str">
            <v>4 CON</v>
          </cell>
          <cell r="T670" t="str">
            <v>ET4</v>
          </cell>
        </row>
        <row r="671">
          <cell r="B671" t="str">
            <v>279-A-02-02-02-008</v>
          </cell>
          <cell r="C671" t="str">
            <v>279-A-02-02-02-008ET4</v>
          </cell>
          <cell r="D671" t="str">
            <v>279</v>
          </cell>
          <cell r="E671" t="str">
            <v>A</v>
          </cell>
          <cell r="F671" t="str">
            <v xml:space="preserve">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 </v>
          </cell>
          <cell r="G671" t="str">
            <v>A-02-02-02-008</v>
          </cell>
          <cell r="H671" t="str">
            <v>16</v>
          </cell>
          <cell r="I671" t="str">
            <v>SSF</v>
          </cell>
          <cell r="J671" t="str">
            <v>Ok Distribución Pto</v>
          </cell>
          <cell r="K671">
            <v>14308760</v>
          </cell>
          <cell r="L671" t="str">
            <v>Funcionamiento</v>
          </cell>
          <cell r="M671" t="str">
            <v>Talento Humano</v>
          </cell>
          <cell r="N671" t="str">
            <v>Gestión</v>
          </cell>
          <cell r="O671" t="str">
            <v>Gestión</v>
          </cell>
          <cell r="P671" t="str">
            <v>SGENERAL</v>
          </cell>
          <cell r="Q671" t="str">
            <v>OFICINA DE TECNOLOGÍA Y SISTEMAS DE INFORMACIÓN</v>
          </cell>
          <cell r="R671" t="str">
            <v>Contratación Directa</v>
          </cell>
          <cell r="S671" t="str">
            <v>4 CON</v>
          </cell>
          <cell r="T671" t="str">
            <v>ET4</v>
          </cell>
        </row>
        <row r="672">
          <cell r="B672" t="str">
            <v>279-C-2299-0700-8-0-2299062-02</v>
          </cell>
          <cell r="C672" t="str">
            <v>279-C-2299-0700-8-0-2299062-02ET4</v>
          </cell>
          <cell r="D672" t="str">
            <v>279</v>
          </cell>
          <cell r="E672" t="str">
            <v>A</v>
          </cell>
          <cell r="F672" t="str">
            <v xml:space="preserve">PRESTAR SERVICIOS PROFESIONALES A LA OFICINA DE TECNOLOGÍA Y SISTEMAS DE INFORMACIÓN EN ACTIVIDADES PROPIAS DE LAS FASES DEL CICLO DE SOFTWARE, COMO: ANÁLISIS, DISEÑO, CONSTRUCCION E INTEGRACIÓN, PRUEBAS, MANTENIMIENTO Y SOPORTE DE LOS SISTEMAS DE INFORMACIÓN DEL MINISTERIO DE EDUCACIÓN NACIONAL </v>
          </cell>
          <cell r="G672" t="str">
            <v>C-2299-0700-8-0-2299062-02</v>
          </cell>
          <cell r="H672" t="str">
            <v>10</v>
          </cell>
          <cell r="I672" t="str">
            <v>CSF</v>
          </cell>
          <cell r="J672" t="str">
            <v>Ok Distribución Pto</v>
          </cell>
          <cell r="K672">
            <v>37327200</v>
          </cell>
          <cell r="L672" t="str">
            <v>Inversión</v>
          </cell>
          <cell r="M672" t="str">
            <v>Tecnología</v>
          </cell>
          <cell r="N672" t="str">
            <v>Fortalecimiento del acceso a información estratégica e institucional del sector educativo  Nacional</v>
          </cell>
          <cell r="O672" t="str">
            <v>Transversales</v>
          </cell>
          <cell r="P672" t="str">
            <v>SGENERAL</v>
          </cell>
          <cell r="Q672" t="str">
            <v>OFICINA DE TECNOLOGÍA Y SISTEMAS DE INFORMACIÓN</v>
          </cell>
          <cell r="R672" t="str">
            <v>Contratación Directa</v>
          </cell>
          <cell r="S672" t="str">
            <v>4 CON</v>
          </cell>
          <cell r="T672" t="str">
            <v>ET4</v>
          </cell>
        </row>
        <row r="673">
          <cell r="B673" t="str">
            <v>28-C-2201-0700-12-0-2201006-02</v>
          </cell>
          <cell r="C673" t="str">
            <v>28-C-2201-0700-12-0-2201006-02ET4</v>
          </cell>
          <cell r="D673" t="str">
            <v>28</v>
          </cell>
          <cell r="E673" t="str">
            <v>A</v>
          </cell>
          <cell r="F673" t="str">
            <v>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v>
          </cell>
          <cell r="G673" t="str">
            <v>C-2201-0700-12-0-2201006-02</v>
          </cell>
          <cell r="H673" t="str">
            <v>10</v>
          </cell>
          <cell r="I673" t="str">
            <v>CSF</v>
          </cell>
          <cell r="J673" t="str">
            <v>Ok Distribución Pto</v>
          </cell>
          <cell r="K673">
            <v>31518000</v>
          </cell>
          <cell r="L673" t="str">
            <v>Inversión</v>
          </cell>
          <cell r="M673" t="str">
            <v>Fortalecimiento</v>
          </cell>
          <cell r="N673" t="str">
            <v>Fortalecimiento a la gestión territorial de la educación Inicial, Preescolar, Básica y Media.   Nacional</v>
          </cell>
          <cell r="O673" t="str">
            <v>Fortalecimiento</v>
          </cell>
          <cell r="P673" t="str">
            <v>VEPBM</v>
          </cell>
          <cell r="Q673" t="str">
            <v>SUBDIRECCIÓN DE RECURSOS HUMANOS DEL SECTOR EDUCATIVO</v>
          </cell>
          <cell r="R673" t="str">
            <v>Contratación Directa</v>
          </cell>
          <cell r="S673" t="str">
            <v>4 CON</v>
          </cell>
          <cell r="T673" t="str">
            <v>ET4</v>
          </cell>
        </row>
        <row r="674">
          <cell r="B674" t="str">
            <v>280-A-02-02-02-008</v>
          </cell>
          <cell r="C674" t="str">
            <v>280-A-02-02-02-008ET4</v>
          </cell>
          <cell r="D674" t="str">
            <v>280</v>
          </cell>
          <cell r="E674" t="str">
            <v>A</v>
          </cell>
          <cell r="F674" t="str">
            <v>PRESTAR SERVICIOS PROFESIONALES PARA COORDINAR ACTIVIDADES PROPIAS DE ARQUITECTURA DE SOLUCIONES Y SOFTWARE, ASÍ COMO GESTIÓN DEL GRUPO DE APLICACIONES DE LA OFICINA DE TECNOLOGÍA Y SISTEMAS DE INFORMACIÓN DEL MINISTERIO DE EDUCACIÓN NACIONAL</v>
          </cell>
          <cell r="G674" t="str">
            <v>A-02-02-02-008</v>
          </cell>
          <cell r="H674" t="str">
            <v>10</v>
          </cell>
          <cell r="I674" t="str">
            <v>CSF</v>
          </cell>
          <cell r="J674" t="str">
            <v>Ok Distribución Pto</v>
          </cell>
          <cell r="K674">
            <v>36400000</v>
          </cell>
          <cell r="L674" t="str">
            <v>Funcionamiento</v>
          </cell>
          <cell r="M674" t="str">
            <v>Talento Humano</v>
          </cell>
          <cell r="N674" t="str">
            <v>Gestión</v>
          </cell>
          <cell r="O674" t="str">
            <v>Gestión</v>
          </cell>
          <cell r="P674" t="str">
            <v>SGENERAL</v>
          </cell>
          <cell r="Q674" t="str">
            <v>OFICINA DE TECNOLOGÍA Y SISTEMAS DE INFORMACIÓN</v>
          </cell>
          <cell r="R674" t="str">
            <v>Contratación Directa</v>
          </cell>
          <cell r="S674" t="str">
            <v>4 CON</v>
          </cell>
          <cell r="T674" t="str">
            <v>ET4</v>
          </cell>
        </row>
        <row r="675">
          <cell r="B675" t="str">
            <v>281-A-02-02-02-008</v>
          </cell>
          <cell r="C675" t="str">
            <v>281-A-02-02-02-008ET4</v>
          </cell>
          <cell r="D675" t="str">
            <v>281</v>
          </cell>
          <cell r="E675" t="str">
            <v>A</v>
          </cell>
          <cell r="F675" t="str">
            <v>PRESTAR SERVICIOS PROFESIONALES PARA COORDINAR ACTIVIDADES PROPIAS DE ARQUITECTURA DE SOFTWARE, ARQUITECTURA SOLUCIONES, ARQUITECTURA DE LA CAPA DE DATOS Y ADMINISTRACIÓN TÉCNICA PARA EL GRUPO DE APLICACIONES DE LA OFICINA DE TECNOLOGÍA Y SISTEMAS DE INFORMACIÓN DEL MINISTERIO DE EDUCACIÓN NACIONAL</v>
          </cell>
          <cell r="G675" t="str">
            <v>A-02-02-02-008</v>
          </cell>
          <cell r="H675" t="str">
            <v>10</v>
          </cell>
          <cell r="I675" t="str">
            <v>CSF</v>
          </cell>
          <cell r="J675" t="str">
            <v>Ok Distribución Pto</v>
          </cell>
          <cell r="K675">
            <v>33908287</v>
          </cell>
          <cell r="L675" t="str">
            <v>Funcionamiento</v>
          </cell>
          <cell r="M675" t="str">
            <v>Talento Humano</v>
          </cell>
          <cell r="N675" t="str">
            <v>Gestión</v>
          </cell>
          <cell r="O675" t="str">
            <v>Gestión</v>
          </cell>
          <cell r="P675" t="str">
            <v>SGENERAL</v>
          </cell>
          <cell r="Q675" t="str">
            <v>OFICINA DE TECNOLOGÍA Y SISTEMAS DE INFORMACIÓN</v>
          </cell>
          <cell r="R675" t="str">
            <v>Contratación Directa</v>
          </cell>
          <cell r="S675" t="str">
            <v>4 CON</v>
          </cell>
          <cell r="T675" t="str">
            <v>ET4</v>
          </cell>
        </row>
        <row r="676">
          <cell r="B676" t="str">
            <v>282-A-02-02-02-008</v>
          </cell>
          <cell r="C676" t="str">
            <v>282-A-02-02-02-008ET4</v>
          </cell>
          <cell r="D676" t="str">
            <v>282</v>
          </cell>
          <cell r="E676" t="str">
            <v>A</v>
          </cell>
          <cell r="F676" t="str">
            <v xml:space="preserve">PRESTAR SERVICIOS PROFESIONALES A LA OFICINA DE TECNOLOGÍA Y SISTEMAS DE INFORMACIÓN EN ACTIVIDADES PROPIAS DE LAS FASES DEL CICLO DE SOFTWARE, COMO: ANÁLISIS, DISEÑO, CONSTRUCCIÓN E INTEGRACIÓN, PRUEBAS, MANTENIMIENTO Y SOPORTE DE LOS SISTEMAS DE INFORMACIÓN DEL MINISTERIO DE EDUCACIÓN NACIONAL </v>
          </cell>
          <cell r="G676" t="str">
            <v>A-02-02-02-008</v>
          </cell>
          <cell r="H676" t="str">
            <v>10</v>
          </cell>
          <cell r="I676" t="str">
            <v>CSF</v>
          </cell>
          <cell r="J676" t="str">
            <v>Ok Distribución Pto</v>
          </cell>
          <cell r="K676">
            <v>26381733</v>
          </cell>
          <cell r="L676" t="str">
            <v>Funcionamiento</v>
          </cell>
          <cell r="M676" t="str">
            <v>Talento Humano</v>
          </cell>
          <cell r="N676" t="str">
            <v>Gestión</v>
          </cell>
          <cell r="O676" t="str">
            <v>Gestión</v>
          </cell>
          <cell r="P676" t="str">
            <v>SGENERAL</v>
          </cell>
          <cell r="Q676" t="str">
            <v>OFICINA DE TECNOLOGÍA Y SISTEMAS DE INFORMACIÓN</v>
          </cell>
          <cell r="R676" t="str">
            <v>Contratación Directa</v>
          </cell>
          <cell r="S676" t="str">
            <v>4 CON</v>
          </cell>
          <cell r="T676" t="str">
            <v>ET4</v>
          </cell>
        </row>
        <row r="677">
          <cell r="B677" t="str">
            <v>283-C-2202-0700-45-0-2202043-02</v>
          </cell>
          <cell r="C677" t="str">
            <v>283-C-2202-0700-45-0-2202043-02ET4</v>
          </cell>
          <cell r="D677" t="str">
            <v>283</v>
          </cell>
          <cell r="E677" t="str">
            <v>A</v>
          </cell>
          <cell r="F677" t="str">
            <v>PRESTAR SERVICIOS PROFESIONALES PARA APOYAR LA APLICACIÓN DE LOS PROCESOS Y PROCEDIMIENTOS DEL PROTOCOLO DE SEGUIMIENTO AL REPORTE DE INFORMACIÓN Y BRINDAR SOPORTE TÉCNICO A LAS INSTITUCIONES DE EDUCACIÓN SUPERIOR EN EL MANEJO DE LOS SISTEMAS DE INFORMACIÓN</v>
          </cell>
          <cell r="G677" t="str">
            <v>C-2202-0700-45-0-2202043-02</v>
          </cell>
          <cell r="H677" t="str">
            <v>11</v>
          </cell>
          <cell r="I677" t="str">
            <v>CSF</v>
          </cell>
          <cell r="J677" t="str">
            <v>Ok Distribución Pto</v>
          </cell>
          <cell r="K677">
            <v>32972772</v>
          </cell>
          <cell r="L677" t="str">
            <v>Inversión</v>
          </cell>
          <cell r="M677" t="str">
            <v>Fomento</v>
          </cell>
          <cell r="N677" t="str">
            <v>Ampliación de mecanismos de fomento de la Educación Superior Nacional</v>
          </cell>
          <cell r="O677" t="str">
            <v>Fomento ES</v>
          </cell>
          <cell r="P677" t="str">
            <v>VES</v>
          </cell>
          <cell r="Q677" t="str">
            <v>SUBDIRECCIÓN DE DESARROLLO SECTORIAL DE LA EDUCACIÓN SUPERIOR</v>
          </cell>
          <cell r="R677" t="str">
            <v>Contratación Directa</v>
          </cell>
          <cell r="S677" t="str">
            <v>4 CON</v>
          </cell>
          <cell r="T677" t="str">
            <v>ET4</v>
          </cell>
        </row>
        <row r="678">
          <cell r="B678" t="str">
            <v>284-C-2201-0700-13-0-2201009-02</v>
          </cell>
          <cell r="C678" t="str">
            <v>284-C-2201-0700-13-0-2201009-02ET4</v>
          </cell>
          <cell r="D678" t="str">
            <v>284</v>
          </cell>
          <cell r="E678" t="str">
            <v>A</v>
          </cell>
          <cell r="F678" t="str">
            <v>PRESTAR SERVICIOS PROFESIONALES PARA APOYAR A LA GERENCIA DEL PROGRAMA TODOS A APRENDER EN LA COORDINACIÓN DEL COMPONENTE PEDAGÓGICO DEL PROGRAMA</v>
          </cell>
          <cell r="G678" t="str">
            <v>C-2201-0700-13-0-2201009-02</v>
          </cell>
          <cell r="H678" t="str">
            <v>10</v>
          </cell>
          <cell r="I678" t="str">
            <v>CSF</v>
          </cell>
          <cell r="J678" t="str">
            <v>Ok Distribución Pto</v>
          </cell>
          <cell r="K678">
            <v>154592900</v>
          </cell>
          <cell r="L678" t="str">
            <v>Inversión</v>
          </cell>
          <cell r="M678" t="str">
            <v>Calidad EPBM</v>
          </cell>
          <cell r="N678" t="str">
            <v>Mejoramiento de la calidad educativa preescolar, básica y media. Nacional</v>
          </cell>
          <cell r="O678" t="str">
            <v>Calidad</v>
          </cell>
          <cell r="P678" t="str">
            <v>VEPBM</v>
          </cell>
          <cell r="Q678" t="str">
            <v>PROGRAMA TODOS A APRENDER</v>
          </cell>
          <cell r="R678" t="str">
            <v>Contratación Directa</v>
          </cell>
          <cell r="S678" t="str">
            <v>4 CON</v>
          </cell>
          <cell r="T678" t="str">
            <v>ET4</v>
          </cell>
        </row>
        <row r="679">
          <cell r="B679" t="str">
            <v>285-C-2202-0700-45-0-2202043-02</v>
          </cell>
          <cell r="C679" t="str">
            <v>285-C-2202-0700-45-0-2202043-02ET4</v>
          </cell>
          <cell r="D679" t="str">
            <v>285</v>
          </cell>
          <cell r="E679" t="str">
            <v>A</v>
          </cell>
          <cell r="F679" t="str">
            <v xml:space="preserve">PRESTAR SERVICIOS PROFESIONALES PARA EL ANÁLISIS DE LOS MODELOS DE CALIDAD Y DESEMPEÑO DE LA EDUCACIÓN SUPERIOR ASÍ COMO APOYAR EL MONITOREO DE LA INFORMACIÓN SECTORIAL </v>
          </cell>
          <cell r="G679" t="str">
            <v>C-2202-0700-45-0-2202043-02</v>
          </cell>
          <cell r="H679" t="str">
            <v>11</v>
          </cell>
          <cell r="I679" t="str">
            <v>CSF</v>
          </cell>
          <cell r="J679" t="str">
            <v>Ok Distribución Pto</v>
          </cell>
          <cell r="K679">
            <v>56400000</v>
          </cell>
          <cell r="L679" t="str">
            <v>Inversión</v>
          </cell>
          <cell r="M679" t="str">
            <v>Fomento</v>
          </cell>
          <cell r="N679" t="str">
            <v>Ampliación de mecanismos de fomento de la Educación Superior Nacional</v>
          </cell>
          <cell r="O679" t="str">
            <v>Fomento ES</v>
          </cell>
          <cell r="P679" t="str">
            <v>VES</v>
          </cell>
          <cell r="Q679" t="str">
            <v>SUBDIRECCIÓN DE DESARROLLO SECTORIAL DE LA EDUCACIÓN SUPERIOR</v>
          </cell>
          <cell r="R679" t="str">
            <v>Contratación Directa</v>
          </cell>
          <cell r="S679" t="str">
            <v>4 CON</v>
          </cell>
          <cell r="T679" t="str">
            <v>ET4</v>
          </cell>
        </row>
        <row r="680">
          <cell r="B680" t="str">
            <v>286-C-2202-0700-32-0-2202014-02</v>
          </cell>
          <cell r="C680" t="str">
            <v>286-C-2202-0700-32-0-2202014-02ET4</v>
          </cell>
          <cell r="D680" t="str">
            <v>286</v>
          </cell>
          <cell r="E680" t="str">
            <v>A</v>
          </cell>
          <cell r="F680" t="str">
            <v>PRESTAR SERVICIOS PROFESIONALES PARA ACOMPAÑAR ORIENTAR Y ASISTIR A LA DIRECCIÓN DE CALIDAD PARA LA EDUCACIÓN SUPERIOR, EN EL ANÁLISIS, REVISIÓN Y ACTUALIZACIÓN DE LA NORMATIVA ASOCIADA CON LA EDUCACIÓN SUPERIOR EN EL PAÍS, EN ESPECIAL EN LO CONCERNIENTE AL DECRETO DEL SISTEMA DE ASEGURAMIENTO DE LA CALIDAD.</v>
          </cell>
          <cell r="G680" t="str">
            <v>C-2202-0700-32-0-2202014-02</v>
          </cell>
          <cell r="H680" t="str">
            <v>10</v>
          </cell>
          <cell r="I680" t="str">
            <v>CSF</v>
          </cell>
          <cell r="J680" t="str">
            <v>Ok Distribución Pto</v>
          </cell>
          <cell r="K680">
            <v>107100000</v>
          </cell>
          <cell r="L680" t="str">
            <v>Inversión</v>
          </cell>
          <cell r="M680" t="str">
            <v>Calidad ES</v>
          </cell>
          <cell r="N680" t="str">
            <v>Incremento de la calidad en la prestación del servicio público de educación superior en Colombia. Nacional</v>
          </cell>
          <cell r="O680" t="str">
            <v>Calidad ES</v>
          </cell>
          <cell r="P680" t="str">
            <v>VES</v>
          </cell>
          <cell r="Q680" t="str">
            <v>DIRECCIÓN DE LA CALIDAD PARA LA EDUCACIÓN SUPERIOR</v>
          </cell>
          <cell r="R680" t="str">
            <v>Contratación Directa</v>
          </cell>
          <cell r="S680" t="str">
            <v>4 CON</v>
          </cell>
          <cell r="T680" t="str">
            <v>ET4</v>
          </cell>
        </row>
        <row r="681">
          <cell r="B681" t="str">
            <v>287-C-2201-0700-13-0-2201009-02</v>
          </cell>
          <cell r="C681" t="str">
            <v>287-C-2201-0700-13-0-2201009-02ET4</v>
          </cell>
          <cell r="D681" t="str">
            <v>287</v>
          </cell>
          <cell r="E681" t="str">
            <v>A</v>
          </cell>
          <cell r="F681" t="str">
            <v xml:space="preserve">PRESTAR SERVICIOS PROFESIONALES  AL PROGRAMA TODOS A APRENDER APOYANDO EL DESARROLLO DE LAS ACTIVIDADES MISIONALES DEL COMPONENTE PEDAGÓGICO. </v>
          </cell>
          <cell r="G681" t="str">
            <v>C-2201-0700-13-0-2201009-02</v>
          </cell>
          <cell r="H681" t="str">
            <v>10</v>
          </cell>
          <cell r="I681" t="str">
            <v>CSF</v>
          </cell>
          <cell r="J681" t="str">
            <v>Ok Distribución Pto</v>
          </cell>
          <cell r="K681">
            <v>105567000</v>
          </cell>
          <cell r="L681" t="str">
            <v>Inversión</v>
          </cell>
          <cell r="M681" t="str">
            <v>Calidad EPBM</v>
          </cell>
          <cell r="N681" t="str">
            <v>Mejoramiento de la calidad educativa preescolar, básica y media. Nacional</v>
          </cell>
          <cell r="O681" t="str">
            <v>Calidad</v>
          </cell>
          <cell r="P681" t="str">
            <v>VEPBM</v>
          </cell>
          <cell r="Q681" t="str">
            <v>PROGRAMA TODOS A APRENDER</v>
          </cell>
          <cell r="R681" t="str">
            <v>Contratación Directa</v>
          </cell>
          <cell r="S681" t="str">
            <v>4 CON</v>
          </cell>
          <cell r="T681" t="str">
            <v>ET4</v>
          </cell>
        </row>
        <row r="682">
          <cell r="B682" t="str">
            <v>288-C-2201-0700-13-0-2201009-02</v>
          </cell>
          <cell r="C682" t="str">
            <v>288-C-2201-0700-13-0-2201009-02ET4</v>
          </cell>
          <cell r="D682" t="str">
            <v>288</v>
          </cell>
          <cell r="E682" t="str">
            <v>A</v>
          </cell>
          <cell r="F682" t="str">
            <v>PRESTAR SERVICIOS PROFESIONALES PARA EL SEGUIMIENTO, REGISTRO Y RETROALIMENTACIÓN DE LAS ESTRATEGIAS DE INTERVENCIÓN DEL PROGRAMA TODOS A APRENDER.</v>
          </cell>
          <cell r="G682" t="str">
            <v>C-2201-0700-13-0-2201009-02</v>
          </cell>
          <cell r="H682" t="str">
            <v>10</v>
          </cell>
          <cell r="I682" t="str">
            <v>CSF</v>
          </cell>
          <cell r="J682" t="str">
            <v>Ok Distribución Pto</v>
          </cell>
          <cell r="K682">
            <v>77264000</v>
          </cell>
          <cell r="L682" t="str">
            <v>Inversión</v>
          </cell>
          <cell r="M682" t="str">
            <v>Calidad EPBM</v>
          </cell>
          <cell r="N682" t="str">
            <v>Mejoramiento de la calidad educativa preescolar, básica y media. Nacional</v>
          </cell>
          <cell r="O682" t="str">
            <v>Calidad</v>
          </cell>
          <cell r="P682" t="str">
            <v>VEPBM</v>
          </cell>
          <cell r="Q682" t="str">
            <v>PROGRAMA TODOS A APRENDER</v>
          </cell>
          <cell r="R682" t="str">
            <v>Contratación Directa</v>
          </cell>
          <cell r="S682" t="str">
            <v>4 CON</v>
          </cell>
          <cell r="T682" t="str">
            <v>ET4</v>
          </cell>
        </row>
        <row r="683">
          <cell r="B683" t="str">
            <v>289-A-03-03-04-020</v>
          </cell>
          <cell r="C683" t="str">
            <v>289-A-03-03-04-020ET4</v>
          </cell>
          <cell r="D683" t="str">
            <v>289</v>
          </cell>
          <cell r="E683" t="str">
            <v>A</v>
          </cell>
          <cell r="F683" t="str">
            <v>PRESTAR SERVICIOS PROFESIONALES A LA DIRECCIÓN DE CALIDAD PARA LA EDUCACIÓN SUPERIOR CON EL FIN DE ACOMPAÑAR LA REALIZACIÓN Y REVISIÓN TÉCNICA DE LOS ACTOS ADMINISTRATIVOS DE CARÁCTER GENERAL, ASI COMO EL APOYO JURÍDICO EN LAS REUNIONES O REQUERIMIENTOS EN LOS CUALES PARTICIPE LA DIRECCIÓN Y EL VICEMINISTERIO DE EDUCACION SUPERIOR.</v>
          </cell>
          <cell r="G683" t="str">
            <v>A-03-03-04-020</v>
          </cell>
          <cell r="H683" t="str">
            <v>16</v>
          </cell>
          <cell r="I683" t="str">
            <v>SSF</v>
          </cell>
          <cell r="J683" t="str">
            <v>Ok Distribución Pto</v>
          </cell>
          <cell r="K683">
            <v>55000000</v>
          </cell>
          <cell r="L683" t="str">
            <v>Funcionamiento</v>
          </cell>
          <cell r="M683" t="str">
            <v>Calidad ES</v>
          </cell>
          <cell r="N683" t="str">
            <v>Conaces</v>
          </cell>
          <cell r="O683" t="str">
            <v>Aseguramiento ES</v>
          </cell>
          <cell r="P683" t="str">
            <v>VES</v>
          </cell>
          <cell r="Q683" t="str">
            <v>DIRECCIÓN DE LA CALIDAD PARA LA EDUCACIÓN SUPERIOR</v>
          </cell>
          <cell r="R683" t="str">
            <v>Contratación Directa</v>
          </cell>
          <cell r="S683" t="str">
            <v>4 CON</v>
          </cell>
          <cell r="T683" t="str">
            <v>ET4</v>
          </cell>
        </row>
        <row r="684">
          <cell r="B684" t="str">
            <v>29-C-2201-0700-12-0-2201016-02</v>
          </cell>
          <cell r="C684" t="str">
            <v>29-C-2201-0700-12-0-2201016-02ET4</v>
          </cell>
          <cell r="D684" t="str">
            <v>29</v>
          </cell>
          <cell r="E684" t="str">
            <v>A</v>
          </cell>
          <cell r="F684" t="str">
            <v>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v>
          </cell>
          <cell r="G684" t="str">
            <v>C-2201-0700-12-0-2201016-02</v>
          </cell>
          <cell r="H684" t="str">
            <v>10</v>
          </cell>
          <cell r="I684" t="str">
            <v>CSF</v>
          </cell>
          <cell r="J684" t="str">
            <v>Ok Distribución Pto</v>
          </cell>
          <cell r="K684">
            <v>78294420</v>
          </cell>
          <cell r="L684" t="str">
            <v>Inversión</v>
          </cell>
          <cell r="M684" t="str">
            <v>Fortalecimiento</v>
          </cell>
          <cell r="N684" t="str">
            <v>Fortalecimiento a la gestión territorial de la educación Inicial, Preescolar, Básica y Media.   Nacional</v>
          </cell>
          <cell r="O684" t="str">
            <v>Fortalecimiento</v>
          </cell>
          <cell r="P684" t="str">
            <v>VEPBM</v>
          </cell>
          <cell r="Q684" t="str">
            <v>SUBDIRECCIÓN DE RECURSOS HUMANOS DEL SECTOR EDUCATIVO</v>
          </cell>
          <cell r="R684" t="str">
            <v>Contratación Directa</v>
          </cell>
          <cell r="S684" t="str">
            <v>4 CON</v>
          </cell>
          <cell r="T684" t="str">
            <v>ET4</v>
          </cell>
        </row>
        <row r="685">
          <cell r="B685" t="str">
            <v>293-A-03-03-04-020</v>
          </cell>
          <cell r="C685" t="str">
            <v>293-A-03-03-04-020ET4</v>
          </cell>
          <cell r="D685" t="str">
            <v>293</v>
          </cell>
          <cell r="E685" t="str">
            <v>A</v>
          </cell>
          <cell r="F685" t="str">
            <v>PRESTAR SERVICIOS PROFESIONALES PARA ACOMPAÑAR ORIENTAR Y ASISTIR JURÍDICAMENTE A LA DIRECCIÓN DE CALIDAD PARA LA EDUCACIÓN SUPERIOR EN LA REVISIÓN Y ELABORACIÓN DE PROYECTOS NORMATIVOS COMO PROYECTOS DE LEY, DECRETOS, RESOLUCIONES, Y ACTOS ADMINISTRATIVOS DE CARÁCTER GENERAL Y PARTICULAR RELACIONADOS CON EL REGISTRO CALIFICADO, LA ACREDITACIÓN DE ALTA CALIDAD, CONVALIDACIONES, TRÁMITES INSTITUCIONALES E INSPECCIÓN Y VIGILANCIA, ASÍ COMO REALIZAR SEGUIMIENTO A LOS REQUERIMIENTOS RELACIONADOS CON ESTOS TEMAS</v>
          </cell>
          <cell r="G685" t="str">
            <v>A-03-03-04-020</v>
          </cell>
          <cell r="H685" t="str">
            <v>16</v>
          </cell>
          <cell r="I685" t="str">
            <v>SSF</v>
          </cell>
          <cell r="J685" t="str">
            <v>Ok Distribución Pto</v>
          </cell>
          <cell r="K685">
            <v>30282000</v>
          </cell>
          <cell r="L685" t="str">
            <v>Funcionamiento</v>
          </cell>
          <cell r="M685" t="str">
            <v>Calidad ES</v>
          </cell>
          <cell r="N685" t="str">
            <v>Conaces</v>
          </cell>
          <cell r="O685" t="str">
            <v>Aseguramiento ES</v>
          </cell>
          <cell r="P685" t="str">
            <v>VES</v>
          </cell>
          <cell r="Q685" t="str">
            <v>DIRECCIÓN DE LA CALIDAD PARA LA EDUCACIÓN SUPERIOR</v>
          </cell>
          <cell r="R685" t="str">
            <v>Contratación Directa</v>
          </cell>
          <cell r="S685" t="str">
            <v>4 CON</v>
          </cell>
          <cell r="T685" t="str">
            <v>ET4</v>
          </cell>
        </row>
        <row r="686">
          <cell r="B686" t="str">
            <v>294-C-2202-0700-32-0-2202014-02</v>
          </cell>
          <cell r="C686" t="str">
            <v>294-C-2202-0700-32-0-2202014-02ET4</v>
          </cell>
          <cell r="D686" t="str">
            <v>294</v>
          </cell>
          <cell r="E686" t="str">
            <v>A</v>
          </cell>
          <cell r="F686" t="str">
            <v>PRESTAR SERVICIOS PROFESIONALES PARA ACOMPAÑAR A LA DIRECCIÓN DE CALIDAD PARA LA EDUCACIÓN SUPERIOR EN EL SEGUIMIENTO A LOS OBJETIVOS INSTITUCIONALES Y ACCIONES ESTRATÉGICAS DE LA DEPENDENCIA, EN EL MARCO DE LA TRANSFORMACIÓN DEL SISTEMA DE ASEGURAMIENTO DE LA CALIDAD A TRAVES DE LA CONSTRUCCIÓN DE LINEAMIENTOS, REFERENTES Y GUIAS DE CALIDAD PARA LA EDUCACIÓN SUPERIOR, ASÍ COMO EN EL DISEÑO E IMPLEMENTACIÓN DE LA ESCUELA Y DEL NUEVO SISTEMA DE ASEGURAMIENTO DE LA CALIDAD</v>
          </cell>
          <cell r="G686" t="str">
            <v>C-2202-0700-32-0-2202014-02</v>
          </cell>
          <cell r="H686" t="str">
            <v>10</v>
          </cell>
          <cell r="I686" t="str">
            <v>CSF</v>
          </cell>
          <cell r="J686" t="str">
            <v>Ok Distribución Pto</v>
          </cell>
          <cell r="K686">
            <v>72203000</v>
          </cell>
          <cell r="L686" t="str">
            <v>Inversión</v>
          </cell>
          <cell r="M686" t="str">
            <v>Calidad ES</v>
          </cell>
          <cell r="N686" t="str">
            <v>Incremento de la calidad en la prestación del servicio público de educación superior en Colombia. Nacional</v>
          </cell>
          <cell r="O686" t="str">
            <v>Calidad ES</v>
          </cell>
          <cell r="P686" t="str">
            <v>VES</v>
          </cell>
          <cell r="Q686" t="str">
            <v>DIRECCIÓN DE LA CALIDAD PARA LA EDUCACIÓN SUPERIOR</v>
          </cell>
          <cell r="R686" t="str">
            <v>Contratación Directa</v>
          </cell>
          <cell r="S686" t="str">
            <v>4 CON</v>
          </cell>
          <cell r="T686" t="str">
            <v>ET4</v>
          </cell>
        </row>
        <row r="687">
          <cell r="B687" t="str">
            <v>295-A-03-03-04-020</v>
          </cell>
          <cell r="C687" t="str">
            <v>295-A-03-03-04-020ET4</v>
          </cell>
          <cell r="D687" t="str">
            <v>295</v>
          </cell>
          <cell r="E687" t="str">
            <v>A</v>
          </cell>
          <cell r="F687" t="str">
            <v>PRESTAR SERVICIOS PROFESIONALES PARA ACOMPAÑAR, ORIENTAR Y ASISTIR A LA DIRECCIÓN DE CALIDAD PARA LA EDUCACION SUPERIOR EN LA GESTION FINANCIERA, PRESUPUESTAL Y ADMINISTRATIVA, DE LOS RECURSOS ASIGNADOS A LA DIRECCIÓN, TANTO DE INVERSIÓN COMO DE FUNCIONAMIENTO, ASI COMO LIDERAR Y REALIZAR EL SEGUIMIENTO Y REPORTE DE INFORMACIÓN ADMINISTRATIVA, FINANCIERA, DE PLANEACIÓN E INDICADORES DEL PROYECTO DE INVERSIÓN A CARGO DE LA DIRECCIÓN</v>
          </cell>
          <cell r="G687" t="str">
            <v>A-03-03-04-020</v>
          </cell>
          <cell r="H687" t="str">
            <v>16</v>
          </cell>
          <cell r="I687" t="str">
            <v>SSF</v>
          </cell>
          <cell r="J687" t="str">
            <v>Ok Distribución Pto</v>
          </cell>
          <cell r="K687">
            <v>90640000</v>
          </cell>
          <cell r="L687" t="str">
            <v>Funcionamiento</v>
          </cell>
          <cell r="M687" t="str">
            <v>Calidad ES</v>
          </cell>
          <cell r="N687" t="str">
            <v>Conaces</v>
          </cell>
          <cell r="O687" t="str">
            <v>Aseguramiento ES</v>
          </cell>
          <cell r="P687" t="str">
            <v>VES</v>
          </cell>
          <cell r="Q687" t="str">
            <v>DIRECCIÓN DE LA CALIDAD PARA LA EDUCACIÓN SUPERIOR</v>
          </cell>
          <cell r="R687" t="str">
            <v>Contratación Directa</v>
          </cell>
          <cell r="S687" t="str">
            <v>4 CON</v>
          </cell>
          <cell r="T687" t="str">
            <v>ET4</v>
          </cell>
        </row>
        <row r="688">
          <cell r="B688" t="str">
            <v>297-C-2201-0700-13-0-2201009-02</v>
          </cell>
          <cell r="C688" t="str">
            <v>297-C-2201-0700-13-0-2201009-02ET4</v>
          </cell>
          <cell r="D688" t="str">
            <v>297</v>
          </cell>
          <cell r="E688" t="str">
            <v>A</v>
          </cell>
          <cell r="F688" t="str">
            <v>PRESTAR LOS SERVICIOS PROFESIONALES PARA APOYAR AL PROGRAMA TODOS A APRENDER EN LA IMPLEMENTACIÓN DE ESTRATEGIAS DE FORMACIÓN DOCENTE EN LAS COMPETENCIAS Y ENFOQUES QUE SE LE ASIGNEN</v>
          </cell>
          <cell r="G688" t="str">
            <v>C-2201-0700-13-0-2201009-02</v>
          </cell>
          <cell r="H688" t="str">
            <v>10</v>
          </cell>
          <cell r="I688" t="str">
            <v>CSF</v>
          </cell>
          <cell r="J688" t="str">
            <v>Ok Distribución Pto</v>
          </cell>
          <cell r="K688">
            <v>154592900</v>
          </cell>
          <cell r="L688" t="str">
            <v>Inversión</v>
          </cell>
          <cell r="M688" t="str">
            <v>Calidad EPBM</v>
          </cell>
          <cell r="N688" t="str">
            <v>Mejoramiento de la calidad educativa preescolar, básica y media. Nacional</v>
          </cell>
          <cell r="O688" t="str">
            <v>Calidad</v>
          </cell>
          <cell r="P688" t="str">
            <v>VEPBM</v>
          </cell>
          <cell r="Q688" t="str">
            <v>PROGRAMA TODOS A APRENDER</v>
          </cell>
          <cell r="R688" t="str">
            <v>Contratación Directa</v>
          </cell>
          <cell r="S688" t="str">
            <v>4 CON</v>
          </cell>
          <cell r="T688" t="str">
            <v>ET4</v>
          </cell>
        </row>
        <row r="689">
          <cell r="B689" t="str">
            <v>298-C-2201-0700-13-0-2201009-02</v>
          </cell>
          <cell r="C689" t="str">
            <v>298-C-2201-0700-13-0-2201009-02ET4</v>
          </cell>
          <cell r="D689" t="str">
            <v>298</v>
          </cell>
          <cell r="E689" t="str">
            <v>A</v>
          </cell>
          <cell r="F689" t="str">
            <v>PRESTAR LOS SERVICIOS PROFESIONALES PARA APOYAR AL PROGRAMA TODOS A APRENDER EN LA IMPLEMENTACIÓN DE ESTRATEGIAS DE FORMACIÓN DOCENTE EN LAS COMPETENCIAS Y ENFOQUES QUE SE LE ASIGNEN</v>
          </cell>
          <cell r="G689" t="str">
            <v>C-2201-0700-13-0-2201009-02</v>
          </cell>
          <cell r="H689" t="str">
            <v>10</v>
          </cell>
          <cell r="I689" t="str">
            <v>CSF</v>
          </cell>
          <cell r="J689" t="str">
            <v>Ok Distribución Pto</v>
          </cell>
          <cell r="K689">
            <v>105567000</v>
          </cell>
          <cell r="L689" t="str">
            <v>Inversión</v>
          </cell>
          <cell r="M689" t="str">
            <v>Calidad EPBM</v>
          </cell>
          <cell r="N689" t="str">
            <v>Mejoramiento de la calidad educativa preescolar, básica y media. Nacional</v>
          </cell>
          <cell r="O689" t="str">
            <v>Calidad</v>
          </cell>
          <cell r="P689" t="str">
            <v>VEPBM</v>
          </cell>
          <cell r="Q689" t="str">
            <v>PROGRAMA TODOS A APRENDER</v>
          </cell>
          <cell r="R689" t="str">
            <v>Contratación Directa</v>
          </cell>
          <cell r="S689" t="str">
            <v>4 CON</v>
          </cell>
          <cell r="T689" t="str">
            <v>ET4</v>
          </cell>
        </row>
        <row r="690">
          <cell r="B690" t="str">
            <v>299-C-2201-0700-13-0-2201009-02</v>
          </cell>
          <cell r="C690" t="str">
            <v>299-C-2201-0700-13-0-2201009-02ET4</v>
          </cell>
          <cell r="D690" t="str">
            <v>299</v>
          </cell>
          <cell r="E690" t="str">
            <v>A</v>
          </cell>
          <cell r="F690" t="str">
            <v>PRESTAR LOS SERVICIOS PROFESIONALES PARA APOYAR AL PROGRAMA TODOS A APRENDER EN LA IMPLEMENTACIÓN DE ESTRATEGIAS DE FORMACIÓN DOCENTE EN LAS COMPETENCIAS Y ENFOQUES QUE SE LE ASIGNEN</v>
          </cell>
          <cell r="G690" t="str">
            <v>C-2201-0700-13-0-2201009-02</v>
          </cell>
          <cell r="H690" t="str">
            <v>10</v>
          </cell>
          <cell r="I690" t="str">
            <v>CSF</v>
          </cell>
          <cell r="J690" t="str">
            <v>Ok Distribución Pto</v>
          </cell>
          <cell r="K690">
            <v>105567000</v>
          </cell>
          <cell r="L690" t="str">
            <v>Inversión</v>
          </cell>
          <cell r="M690" t="str">
            <v>Calidad EPBM</v>
          </cell>
          <cell r="N690" t="str">
            <v>Mejoramiento de la calidad educativa preescolar, básica y media. Nacional</v>
          </cell>
          <cell r="O690" t="str">
            <v>Calidad</v>
          </cell>
          <cell r="P690" t="str">
            <v>VEPBM</v>
          </cell>
          <cell r="Q690" t="str">
            <v>PROGRAMA TODOS A APRENDER</v>
          </cell>
          <cell r="R690" t="str">
            <v>Contratación Directa</v>
          </cell>
          <cell r="S690" t="str">
            <v>4 CON</v>
          </cell>
          <cell r="T690" t="str">
            <v>ET4</v>
          </cell>
        </row>
        <row r="691">
          <cell r="B691" t="str">
            <v>3-C-2201-0700-12-0-2201006-02</v>
          </cell>
          <cell r="C691" t="str">
            <v>3-C-2201-0700-12-0-2201006-02ET1</v>
          </cell>
          <cell r="D691" t="str">
            <v>3</v>
          </cell>
          <cell r="E691" t="str">
            <v>A</v>
          </cell>
          <cell r="F691" t="str">
            <v>PRESTAR EL SERVICIO DE TRANSPORTE AÉREO VUELOS CHÁRTER EN RUTAS NACIONALES NO COMERCIALES, CON LA FINALIDAD DE GARANTIZAR EL DESPLAZAMIENTO DE LA MINISTRA DE EDUCACIÓN NACIONAL Y/O SU EQUIPO DE TRABAJO; A LUGARES DE DIFÍCIL ACCESO PARA EL DESARROLLO DE LAS ACTIVIDADES PROPIAS DE SU CARGO</v>
          </cell>
          <cell r="G691" t="str">
            <v>C-2201-0700-12-0-2201006-02</v>
          </cell>
          <cell r="H691" t="str">
            <v>10</v>
          </cell>
          <cell r="I691" t="str">
            <v>CSF</v>
          </cell>
          <cell r="J691" t="str">
            <v>Ok Distribución Pto</v>
          </cell>
          <cell r="K691">
            <v>20000000</v>
          </cell>
          <cell r="L691" t="str">
            <v>Inversión</v>
          </cell>
          <cell r="M691" t="str">
            <v>Fortalecimiento</v>
          </cell>
          <cell r="N691" t="str">
            <v>Fortalecimiento a la gestión territorial de la educación Inicial, Preescolar, Básica y Media.   Nacional</v>
          </cell>
          <cell r="O691" t="str">
            <v>Fortalecimiento</v>
          </cell>
          <cell r="P691" t="str">
            <v>VEPBM</v>
          </cell>
          <cell r="Q691" t="str">
            <v>SUBDIRECCIÓN DE GESTIÓN ADMINISTRATIVA Y OPERACIONES</v>
          </cell>
          <cell r="R691" t="str">
            <v>Contratación Directa</v>
          </cell>
          <cell r="S691" t="str">
            <v>1 PLC</v>
          </cell>
          <cell r="T691" t="str">
            <v>ET1</v>
          </cell>
        </row>
        <row r="692">
          <cell r="B692" t="str">
            <v>3-C-2202-0700-45-0-2202038-02</v>
          </cell>
          <cell r="C692" t="str">
            <v>3-C-2202-0700-45-0-2202038-02ET1</v>
          </cell>
          <cell r="D692" t="str">
            <v>3</v>
          </cell>
          <cell r="E692" t="str">
            <v>A</v>
          </cell>
          <cell r="F692" t="str">
            <v>PRESTAR EL SERVICIO DE TRANSPORTE AÉREO VUELOS CHÁRTER EN RUTAS NACIONALES NO COMERCIALES, CON LA FINALIDAD DE GARANTIZAR EL DESPLAZAMIENTO DE LA MINISTRA DE EDUCACIÓN NACIONAL Y/O SU EQUIPO DE TRABAJO; A LUGARES DE DIFÍCIL ACCESO PARA EL DESARROLLO DE LAS ACTIVIDADES PROPIAS DE SU CARGO</v>
          </cell>
          <cell r="G692" t="str">
            <v>C-2202-0700-45-0-2202038-02</v>
          </cell>
          <cell r="H692" t="str">
            <v>11</v>
          </cell>
          <cell r="I692" t="str">
            <v>CSF</v>
          </cell>
          <cell r="J692" t="str">
            <v>Ok Distribución Pto</v>
          </cell>
          <cell r="K692">
            <v>100000000</v>
          </cell>
          <cell r="L692" t="str">
            <v>Inversión</v>
          </cell>
          <cell r="M692" t="str">
            <v>Fomento</v>
          </cell>
          <cell r="N692" t="str">
            <v>Ampliación de mecanismos de fomento de la Educación Superior Nacional</v>
          </cell>
          <cell r="O692" t="str">
            <v>Fomento ES</v>
          </cell>
          <cell r="P692" t="str">
            <v>VES</v>
          </cell>
          <cell r="Q692" t="str">
            <v>SUBDIRECCIÓN DE GESTIÓN ADMINISTRATIVA Y OPERACIONES</v>
          </cell>
          <cell r="R692" t="str">
            <v>Contratación Directa</v>
          </cell>
          <cell r="S692" t="str">
            <v>1 PLC</v>
          </cell>
          <cell r="T692" t="str">
            <v>ET1</v>
          </cell>
        </row>
        <row r="693">
          <cell r="B693" t="str">
            <v>3-C-2201-0700-16-0-2201052-02</v>
          </cell>
          <cell r="C693" t="str">
            <v>3-C-2201-0700-16-0-2201052-02ET1</v>
          </cell>
          <cell r="D693" t="str">
            <v>3</v>
          </cell>
          <cell r="E693" t="str">
            <v>A</v>
          </cell>
          <cell r="F693" t="str">
            <v>PRESTAR EL SERVICIO DE TRANSPORTE AÉREO VUELOS CHÁRTER EN RUTAS NACIONALES NO COMERCIALES, CON LA FINALIDAD DE GARANTIZAR EL DESPLAZAMIENTO DE LA MINISTRA DE EDUCACIÓN NACIONAL Y/O SU EQUIPO DE TRABAJO; A LUGARES DE DIFÍCIL ACCESO PARA EL DESARROLLO DE LAS ACTIVIDADES PROPIAS DE SU CARGO</v>
          </cell>
          <cell r="G693" t="str">
            <v>C-2201-0700-16-0-2201052-02</v>
          </cell>
          <cell r="H693" t="str">
            <v>10</v>
          </cell>
          <cell r="I693" t="str">
            <v>CSF</v>
          </cell>
          <cell r="J693" t="str">
            <v>Ok Distribución Pto</v>
          </cell>
          <cell r="K693">
            <v>120000000</v>
          </cell>
          <cell r="L693" t="str">
            <v>Inversión</v>
          </cell>
          <cell r="M693" t="str">
            <v>Cobertura</v>
          </cell>
          <cell r="N693" t="str">
            <v>Construcción, mejoramiento y dotación de espacios de aprendizaje para prestación del servicio educativo e implementación de estrategias de calidad y cobertura Nacional</v>
          </cell>
          <cell r="O693" t="str">
            <v>Infraestructura</v>
          </cell>
          <cell r="P693" t="str">
            <v>VEPBM</v>
          </cell>
          <cell r="Q693" t="str">
            <v>SUBDIRECCIÓN DE GESTIÓN ADMINISTRATIVA Y OPERACIONES</v>
          </cell>
          <cell r="R693" t="str">
            <v>Contratación Directa</v>
          </cell>
          <cell r="S693" t="str">
            <v>1 PLC</v>
          </cell>
          <cell r="T693" t="str">
            <v>ET1</v>
          </cell>
        </row>
        <row r="694">
          <cell r="B694" t="str">
            <v>3-C-2201-0700-12-0-2201015-02</v>
          </cell>
          <cell r="C694" t="str">
            <v>3-C-2201-0700-12-0-2201015-02ET1</v>
          </cell>
          <cell r="D694" t="str">
            <v>3</v>
          </cell>
          <cell r="E694" t="str">
            <v>A</v>
          </cell>
          <cell r="F694" t="str">
            <v>PRESTAR EL SERVICIO DE TRANSPORTE AÉREO VUELOS CHÁRTER EN RUTAS NACIONALES NO COMERCIALES, CON LA FINALIDAD DE GARANTIZAR EL DESPLAZAMIENTO DE LA MINISTRA DE EDUCACIÓN NACIONAL Y/O SU EQUIPO DE TRABAJO; A LUGARES DE DIFÍCIL ACCESO PARA EL DESARROLLO DE LAS ACTIVIDADES PROPIAS DE SU CARGO</v>
          </cell>
          <cell r="G694" t="str">
            <v>C-2201-0700-12-0-2201015-02</v>
          </cell>
          <cell r="H694" t="str">
            <v>10</v>
          </cell>
          <cell r="I694" t="str">
            <v>CSF</v>
          </cell>
          <cell r="J694" t="str">
            <v>Ok Distribución Pto</v>
          </cell>
          <cell r="K694">
            <v>10000000</v>
          </cell>
          <cell r="L694" t="str">
            <v>Inversión</v>
          </cell>
          <cell r="M694" t="str">
            <v>Fortalecimiento</v>
          </cell>
          <cell r="N694" t="str">
            <v>Fortalecimiento a la gestión territorial de la educación Inicial, Preescolar, Básica y Media.   Nacional</v>
          </cell>
          <cell r="O694" t="str">
            <v>Fortalecimiento</v>
          </cell>
          <cell r="P694" t="str">
            <v>VEPBM</v>
          </cell>
          <cell r="Q694" t="str">
            <v>SUBDIRECCIÓN DE GESTIÓN ADMINISTRATIVA Y OPERACIONES</v>
          </cell>
          <cell r="R694" t="str">
            <v>Contratación Directa</v>
          </cell>
          <cell r="S694" t="str">
            <v>1 PLC</v>
          </cell>
          <cell r="T694" t="str">
            <v>ET1</v>
          </cell>
        </row>
        <row r="695">
          <cell r="B695" t="str">
            <v>31-C-2201-0700-12-0-2201006-02</v>
          </cell>
          <cell r="C695" t="str">
            <v>31-C-2201-0700-12-0-2201006-02ET4</v>
          </cell>
          <cell r="D695" t="str">
            <v>31</v>
          </cell>
          <cell r="E695" t="str">
            <v>A</v>
          </cell>
          <cell r="F695" t="str">
            <v>PRESTACIÓN DE SERVICIOS PROFESIONALES ESPECIALIZADOS PARA ASISTIR Y ORIENTAR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v>
          </cell>
          <cell r="G695" t="str">
            <v>C-2201-0700-12-0-2201006-02</v>
          </cell>
          <cell r="H695" t="str">
            <v>10</v>
          </cell>
          <cell r="I695" t="str">
            <v>CSF</v>
          </cell>
          <cell r="J695" t="str">
            <v>Ok Distribución Pto</v>
          </cell>
          <cell r="K695">
            <v>78294420</v>
          </cell>
          <cell r="L695" t="str">
            <v>Inversión</v>
          </cell>
          <cell r="M695" t="str">
            <v>Fortalecimiento</v>
          </cell>
          <cell r="N695" t="str">
            <v>Fortalecimiento a la gestión territorial de la educación Inicial, Preescolar, Básica y Media.   Nacional</v>
          </cell>
          <cell r="O695" t="str">
            <v>Fortalecimiento</v>
          </cell>
          <cell r="P695" t="str">
            <v>VEPBM</v>
          </cell>
          <cell r="Q695" t="str">
            <v>SUBDIRECCIÓN DE RECURSOS HUMANOS DEL SECTOR EDUCATIVO</v>
          </cell>
          <cell r="R695" t="str">
            <v>Contratación Directa</v>
          </cell>
          <cell r="S695" t="str">
            <v>4 CON</v>
          </cell>
          <cell r="T695" t="str">
            <v>ET4</v>
          </cell>
        </row>
        <row r="696">
          <cell r="B696" t="str">
            <v>313-C-2202-0700-32-0-2202045-02</v>
          </cell>
          <cell r="C696" t="str">
            <v>313-C-2202-0700-32-0-2202045-02ET4</v>
          </cell>
          <cell r="D696" t="str">
            <v>313</v>
          </cell>
          <cell r="E696" t="str">
            <v>A</v>
          </cell>
          <cell r="F696" t="str">
            <v>PRESTAR SERVICIOS PROFESIONALES PARA ASISTIR Y ORIENTAR A LA SUBDIRECCIÓN DE INSPECCIÓN Y VIGILANCIA EN LA PLANEACIÓN Y REALIZACIÓN DE LAS ACTIVIDADES VINCULADAS A LA FUNCIÓN PREVENTIVA E INVESTIGATIVA EN MATERIA FINANCIERA, CONTABLE Y PRESUPUESTAL DE LAS INSTITUCIONES DE EDUCACIÓN SUPERIOR</v>
          </cell>
          <cell r="G696" t="str">
            <v>C-2202-0700-32-0-2202045-02</v>
          </cell>
          <cell r="H696" t="str">
            <v>10</v>
          </cell>
          <cell r="I696" t="str">
            <v>CSF</v>
          </cell>
          <cell r="J696" t="str">
            <v>Ok Distribución Pto</v>
          </cell>
          <cell r="K696">
            <v>95000000</v>
          </cell>
          <cell r="L696" t="str">
            <v>Inversión</v>
          </cell>
          <cell r="M696" t="str">
            <v>Calidad ES</v>
          </cell>
          <cell r="N696" t="str">
            <v>Incremento de la calidad en la prestación del servicio público de educación superior en Colombia. Nacional</v>
          </cell>
          <cell r="O696" t="str">
            <v>Calidad ES</v>
          </cell>
          <cell r="P696" t="str">
            <v>VES</v>
          </cell>
          <cell r="Q696" t="str">
            <v>SUBDIRECCIÓN DE INSPECCIÓN Y VIGILANCIA</v>
          </cell>
          <cell r="R696" t="str">
            <v>Contratación Directa</v>
          </cell>
          <cell r="S696" t="str">
            <v>4 CON</v>
          </cell>
          <cell r="T696" t="str">
            <v>ET4</v>
          </cell>
        </row>
        <row r="697">
          <cell r="B697" t="str">
            <v>314-C-2202-0700-32-0-2202045-02</v>
          </cell>
          <cell r="C697" t="str">
            <v>314-C-2202-0700-32-0-2202045-02ET4</v>
          </cell>
          <cell r="D697" t="str">
            <v>314</v>
          </cell>
          <cell r="E697" t="str">
            <v>A</v>
          </cell>
          <cell r="F697" t="str">
            <v>PRESTAR SERVICIOS PROFESIONALES PARA ASISTIR Y ORIENTAR A LA SUBDIRECCIÓN DE INSPECCIÓN Y VIGILANCIA EN LO RELACIONADO CON LA VERIFICACIÓN DEL CUMPLIMIENTO Y MANTENIMIENTO DE LAS CONDICIONES DE CALIDAD, PRÁCTICAS DE BUEN GOBIERNO, GOBERNANZA E INFRAESTRUCTURA FÍSICA Y TECNOLÓGICA EN LAS INSTITUCIONES DE EDUCACIÓN SUPERIOR</v>
          </cell>
          <cell r="G697" t="str">
            <v>C-2202-0700-32-0-2202045-02</v>
          </cell>
          <cell r="H697" t="str">
            <v>10</v>
          </cell>
          <cell r="I697" t="str">
            <v>CSF</v>
          </cell>
          <cell r="J697" t="str">
            <v>Ok Distribución Pto</v>
          </cell>
          <cell r="K697">
            <v>76500000</v>
          </cell>
          <cell r="L697" t="str">
            <v>Inversión</v>
          </cell>
          <cell r="M697" t="str">
            <v>Calidad ES</v>
          </cell>
          <cell r="N697" t="str">
            <v>Incremento de la calidad en la prestación del servicio público de educación superior en Colombia. Nacional</v>
          </cell>
          <cell r="O697" t="str">
            <v>Calidad ES</v>
          </cell>
          <cell r="P697" t="str">
            <v>VES</v>
          </cell>
          <cell r="Q697" t="str">
            <v>SUBDIRECCIÓN DE INSPECCIÓN Y VIGILANCIA</v>
          </cell>
          <cell r="R697" t="str">
            <v>Contratación Directa</v>
          </cell>
          <cell r="S697" t="str">
            <v>4 CON</v>
          </cell>
          <cell r="T697" t="str">
            <v>ET4</v>
          </cell>
        </row>
        <row r="698">
          <cell r="B698" t="str">
            <v>315-C-2202-0700-32-0-2202045-02</v>
          </cell>
          <cell r="C698" t="str">
            <v>315-C-2202-0700-32-0-2202045-02ET4</v>
          </cell>
          <cell r="D698" t="str">
            <v>315</v>
          </cell>
          <cell r="E698" t="str">
            <v>A</v>
          </cell>
          <cell r="F698" t="str">
            <v>PRESTAR SERVICIOS PROFESIONALES PARA APOYAR A LA SUBDIRECCIÓN DE INSPECCIÓN Y VIGILANCIA EN LOS ASUNTOS ECONOMICOS, FINANCIEROS Y CONTABLES EN EL MARCO DE LAS FUNCIONES PREVENTIVAS E INVESTIGATIVAS QUE SE ADELANTEN A LAS INSTITUCIONES DE EDUCACIÓN SUPERIOR.</v>
          </cell>
          <cell r="G698" t="str">
            <v>C-2202-0700-32-0-2202045-02</v>
          </cell>
          <cell r="H698" t="str">
            <v>10</v>
          </cell>
          <cell r="I698" t="str">
            <v>CSF</v>
          </cell>
          <cell r="J698" t="str">
            <v>Ok Distribución Pto</v>
          </cell>
          <cell r="K698">
            <v>61750000</v>
          </cell>
          <cell r="L698" t="str">
            <v>Inversión</v>
          </cell>
          <cell r="M698" t="str">
            <v>Calidad ES</v>
          </cell>
          <cell r="N698" t="str">
            <v>Incremento de la calidad en la prestación del servicio público de educación superior en Colombia. Nacional</v>
          </cell>
          <cell r="O698" t="str">
            <v>Calidad ES</v>
          </cell>
          <cell r="P698" t="str">
            <v>VES</v>
          </cell>
          <cell r="Q698" t="str">
            <v>SUBDIRECCIÓN DE INSPECCIÓN Y VIGILANCIA</v>
          </cell>
          <cell r="R698" t="str">
            <v>Contratación Directa</v>
          </cell>
          <cell r="S698" t="str">
            <v>4 CON</v>
          </cell>
          <cell r="T698" t="str">
            <v>ET4</v>
          </cell>
        </row>
        <row r="699">
          <cell r="B699" t="str">
            <v>316-C-2202-0700-32-0-2202045-02</v>
          </cell>
          <cell r="C699" t="str">
            <v>316-C-2202-0700-32-0-2202045-02ET4</v>
          </cell>
          <cell r="D699" t="str">
            <v>316</v>
          </cell>
          <cell r="E699" t="str">
            <v>A</v>
          </cell>
          <cell r="F699" t="str">
            <v>PRESTAR SERVICIOS PROFESIONALES DE APOYO Y ACOMPAÑAMIENTO JURÍDICO A LA SUBDIRECCIÓN DE INSPECCIÓN Y VIGILANCIA EN EL DESARROLLO DE LAS ACTIVIDADES DE PREVENCIÓN E INVESTIGACIÓN A SU CARGO.</v>
          </cell>
          <cell r="G699" t="str">
            <v>C-2202-0700-32-0-2202045-02</v>
          </cell>
          <cell r="H699" t="str">
            <v>10</v>
          </cell>
          <cell r="I699" t="str">
            <v>CSF</v>
          </cell>
          <cell r="J699" t="str">
            <v>Ok Distribución Pto</v>
          </cell>
          <cell r="K699">
            <v>57000000</v>
          </cell>
          <cell r="L699" t="str">
            <v>Inversión</v>
          </cell>
          <cell r="M699" t="str">
            <v>Calidad ES</v>
          </cell>
          <cell r="N699" t="str">
            <v>Incremento de la calidad en la prestación del servicio público de educación superior en Colombia. Nacional</v>
          </cell>
          <cell r="O699" t="str">
            <v>Calidad ES</v>
          </cell>
          <cell r="P699" t="str">
            <v>VES</v>
          </cell>
          <cell r="Q699" t="str">
            <v>SUBDIRECCIÓN DE INSPECCIÓN Y VIGILANCIA</v>
          </cell>
          <cell r="R699" t="str">
            <v>Contratación Directa</v>
          </cell>
          <cell r="S699" t="str">
            <v>4 CON</v>
          </cell>
          <cell r="T699" t="str">
            <v>ET4</v>
          </cell>
        </row>
        <row r="700">
          <cell r="B700" t="str">
            <v>317-C-2202-0700-32-0-2202045-02</v>
          </cell>
          <cell r="C700" t="str">
            <v>317-C-2202-0700-32-0-2202045-02ET4</v>
          </cell>
          <cell r="D700" t="str">
            <v>317</v>
          </cell>
          <cell r="E700" t="str">
            <v>A</v>
          </cell>
          <cell r="F700" t="str">
            <v>PRESTAR SERVICIOS PROFESIONALES DE APOYO Y ACOMPAÑAMIENTO JURÍDICO A LA SUBDIRECCIÓN DE INSPECCIÓN Y VIGILANCIA EN EL DESARROLLO DE LAS ACTIVIDADES DE PREVENCIÓN E INVESTIGACIÓN A SU CARGO.</v>
          </cell>
          <cell r="G700" t="str">
            <v>C-2202-0700-32-0-2202045-02</v>
          </cell>
          <cell r="H700" t="str">
            <v>10</v>
          </cell>
          <cell r="I700" t="str">
            <v>CSF</v>
          </cell>
          <cell r="J700" t="str">
            <v>Ok Distribución Pto</v>
          </cell>
          <cell r="K700">
            <v>54000000</v>
          </cell>
          <cell r="L700" t="str">
            <v>Inversión</v>
          </cell>
          <cell r="M700" t="str">
            <v>Calidad ES</v>
          </cell>
          <cell r="N700" t="str">
            <v>Incremento de la calidad en la prestación del servicio público de educación superior en Colombia. Nacional</v>
          </cell>
          <cell r="O700" t="str">
            <v>Calidad ES</v>
          </cell>
          <cell r="P700" t="str">
            <v>VES</v>
          </cell>
          <cell r="Q700" t="str">
            <v>SUBDIRECCIÓN DE INSPECCIÓN Y VIGILANCIA</v>
          </cell>
          <cell r="R700" t="str">
            <v>Contratación Directa</v>
          </cell>
          <cell r="S700" t="str">
            <v>4 CON</v>
          </cell>
          <cell r="T700" t="str">
            <v>ET4</v>
          </cell>
        </row>
        <row r="701">
          <cell r="B701" t="str">
            <v>318-C-2202-0700-32-0-2202045-02</v>
          </cell>
          <cell r="C701" t="str">
            <v>318-C-2202-0700-32-0-2202045-02ET4</v>
          </cell>
          <cell r="D701" t="str">
            <v>318</v>
          </cell>
          <cell r="E701" t="str">
            <v>A</v>
          </cell>
          <cell r="F701" t="str">
            <v>PRESTAR SERVICIOS PROFESIONALES DE APOYO Y ACOMPAÑAMIENTO JURÍDICO A LA SUBDIRECCIÓN DE INSPECCIÓN Y VIGILANCIA EN EL DESARROLLO DE LAS ACTIVIDADES DE PREVENCIÓN E INVESTIGACIÓN A SU CARGO.</v>
          </cell>
          <cell r="G701" t="str">
            <v>C-2202-0700-32-0-2202045-02</v>
          </cell>
          <cell r="H701" t="str">
            <v>10</v>
          </cell>
          <cell r="I701" t="str">
            <v>CSF</v>
          </cell>
          <cell r="J701" t="str">
            <v>Ok Distribución Pto</v>
          </cell>
          <cell r="K701">
            <v>60000000</v>
          </cell>
          <cell r="L701" t="str">
            <v>Inversión</v>
          </cell>
          <cell r="M701" t="str">
            <v>Calidad ES</v>
          </cell>
          <cell r="N701" t="str">
            <v>Incremento de la calidad en la prestación del servicio público de educación superior en Colombia. Nacional</v>
          </cell>
          <cell r="O701" t="str">
            <v>Calidad ES</v>
          </cell>
          <cell r="P701" t="str">
            <v>VES</v>
          </cell>
          <cell r="Q701" t="str">
            <v>SUBDIRECCIÓN DE INSPECCIÓN Y VIGILANCIA</v>
          </cell>
          <cell r="R701" t="str">
            <v>Contratación Directa</v>
          </cell>
          <cell r="S701" t="str">
            <v>4 CON</v>
          </cell>
          <cell r="T701" t="str">
            <v>ET4</v>
          </cell>
        </row>
        <row r="702">
          <cell r="B702" t="str">
            <v>319-C-2202-0700-32-0-2202045-02</v>
          </cell>
          <cell r="C702" t="str">
            <v>319-C-2202-0700-32-0-2202045-02ET4</v>
          </cell>
          <cell r="D702" t="str">
            <v>319</v>
          </cell>
          <cell r="E702" t="str">
            <v>A</v>
          </cell>
          <cell r="F702" t="str">
            <v>PRESTAR SERVICIOS PROFESIONALES PARA ASISTIR Y ORIENTAR JURIDICAMENTE A LA SUBDIRECCIÓN DE INSPECCIÓN Y VIGILANCIA EN EL DESARROLLO DE LAS INVESTIGACIONES PRELIMINARES Y ADMINISTRATIVAS DE CARACTER SANCIONARIO QUE SE ADELANTEN CONTRA INSTITUCIONES DE EDUCACIÓN SUPERIOR.</v>
          </cell>
          <cell r="G702" t="str">
            <v>C-2202-0700-32-0-2202045-02</v>
          </cell>
          <cell r="H702" t="str">
            <v>10</v>
          </cell>
          <cell r="I702" t="str">
            <v>CSF</v>
          </cell>
          <cell r="J702" t="str">
            <v>Ok Distribución Pto</v>
          </cell>
          <cell r="K702">
            <v>85500000</v>
          </cell>
          <cell r="L702" t="str">
            <v>Inversión</v>
          </cell>
          <cell r="M702" t="str">
            <v>Calidad ES</v>
          </cell>
          <cell r="N702" t="str">
            <v>Incremento de la calidad en la prestación del servicio público de educación superior en Colombia. Nacional</v>
          </cell>
          <cell r="O702" t="str">
            <v>Calidad ES</v>
          </cell>
          <cell r="P702" t="str">
            <v>VES</v>
          </cell>
          <cell r="Q702" t="str">
            <v>SUBDIRECCIÓN DE INSPECCIÓN Y VIGILANCIA</v>
          </cell>
          <cell r="R702" t="str">
            <v>Contratación Directa</v>
          </cell>
          <cell r="S702" t="str">
            <v>4 CON</v>
          </cell>
          <cell r="T702" t="str">
            <v>ET4</v>
          </cell>
        </row>
        <row r="703">
          <cell r="B703" t="str">
            <v>32-C-2201-0700-12-0-2201006-02</v>
          </cell>
          <cell r="C703" t="str">
            <v>32-C-2201-0700-12-0-2201006-02ET4</v>
          </cell>
          <cell r="D703" t="str">
            <v>32</v>
          </cell>
          <cell r="E703" t="str">
            <v>A</v>
          </cell>
          <cell r="F703" t="str">
            <v>PRESTACIÓN DE SERVICIOS PROFESIONALES PARA APOYAR A LA SUBDIRECCIÓN DE FORTALECIMIENTO INSTITUCIONAL EN LA PLANEACIÓN, EJECUCIÓN Y SEGUIMIENTO DE LA ASISTENCIA TÉCNICA A LAS ENTIDADES TERRITORIALES, ASÍ COMO PARA ACOMPAÑAR LA ARTICULACION CON LAS ÁREAS DEL MINISTERIO HACIA EL CUMPLIMINETO DE LOS OBJETIVOS DEL PLAN DE DESARROLLO Y DE LA POLITICA EDUCATIVA</v>
          </cell>
          <cell r="G703" t="str">
            <v>C-2201-0700-12-0-2201006-02</v>
          </cell>
          <cell r="H703" t="str">
            <v>10</v>
          </cell>
          <cell r="I703" t="str">
            <v>CSF</v>
          </cell>
          <cell r="J703" t="str">
            <v>Ok Distribución Pto</v>
          </cell>
          <cell r="K703">
            <v>80204040</v>
          </cell>
          <cell r="L703" t="str">
            <v>Inversión</v>
          </cell>
          <cell r="M703" t="str">
            <v>Fortalecimiento</v>
          </cell>
          <cell r="N703" t="str">
            <v>Fortalecimiento a la gestión territorial de la educación Inicial, Preescolar, Básica y Media.   Nacional</v>
          </cell>
          <cell r="O703" t="str">
            <v>Fortalecimiento</v>
          </cell>
          <cell r="P703" t="str">
            <v>VEPBM</v>
          </cell>
          <cell r="Q703" t="str">
            <v>SUBDIRECCIÓN DE FORTALECIMIENTO INSTITUCIONAL</v>
          </cell>
          <cell r="R703" t="str">
            <v>Contratación Directa</v>
          </cell>
          <cell r="S703" t="str">
            <v>4 CON</v>
          </cell>
          <cell r="T703" t="str">
            <v>ET4</v>
          </cell>
        </row>
        <row r="704">
          <cell r="B704" t="str">
            <v>320-C-2202-0700-32-0-2202045-02</v>
          </cell>
          <cell r="C704" t="str">
            <v>320-C-2202-0700-32-0-2202045-02ET4</v>
          </cell>
          <cell r="D704" t="str">
            <v>320</v>
          </cell>
          <cell r="E704" t="str">
            <v>A</v>
          </cell>
          <cell r="F704" t="str">
            <v>PRESTACIÓN DE SERVICIOS PROFESIONALES JURÍDICOS PARA APOYAR A LA SUBDIRECCIÓN DE INSPECCIÓN Y VIGILANCIA EN LA GESTIÓN Y SUSTANCIACIÓN DE INVESTIGACIONES ADMINISTRATIVAS, ASÍ COMO EN LA PROYECCIÓN DE RESPUESTAS A SOLICITUDES, QUEJAS, CONSULTAS Y PETICIONES.</v>
          </cell>
          <cell r="G704" t="str">
            <v>C-2202-0700-32-0-2202045-02</v>
          </cell>
          <cell r="H704" t="str">
            <v>10</v>
          </cell>
          <cell r="I704" t="str">
            <v>CSF</v>
          </cell>
          <cell r="J704" t="str">
            <v>Ok Distribución Pto</v>
          </cell>
          <cell r="K704">
            <v>57000000</v>
          </cell>
          <cell r="L704" t="str">
            <v>Inversión</v>
          </cell>
          <cell r="M704" t="str">
            <v>Calidad ES</v>
          </cell>
          <cell r="N704" t="str">
            <v>Incremento de la calidad en la prestación del servicio público de educación superior en Colombia. Nacional</v>
          </cell>
          <cell r="O704" t="str">
            <v>Calidad ES</v>
          </cell>
          <cell r="P704" t="str">
            <v>VES</v>
          </cell>
          <cell r="Q704" t="str">
            <v>SUBDIRECCIÓN DE INSPECCIÓN Y VIGILANCIA</v>
          </cell>
          <cell r="R704" t="str">
            <v>Contratación Directa</v>
          </cell>
          <cell r="S704" t="str">
            <v>4 CON</v>
          </cell>
          <cell r="T704" t="str">
            <v>ET4</v>
          </cell>
        </row>
        <row r="705">
          <cell r="B705" t="str">
            <v>322-C-2202-0700-32-0-2202045-02</v>
          </cell>
          <cell r="C705" t="str">
            <v>322-C-2202-0700-32-0-2202045-02ET4</v>
          </cell>
          <cell r="D705" t="str">
            <v>322</v>
          </cell>
          <cell r="E705" t="str">
            <v>A</v>
          </cell>
          <cell r="F705" t="str">
            <v>PRESTACIÓN DE SERVICIOS PROFESIONALES JURÍDICOS PARA APOYAR A LA SUBDIRECCIÓN DE INSPECCIÓN Y VIGILANCIA EN LA GESTIÓN Y SUSTANCIACIÓN DE INVESTIGACIONES ADMINISTRATIVAS, ASÍ COMO EN LA PROYECCIÓN DE RESPUESTAS A SOLICITUDES, QUEJAS, CONSULTAS Y PETICIONES.</v>
          </cell>
          <cell r="G705" t="str">
            <v>C-2202-0700-32-0-2202045-02</v>
          </cell>
          <cell r="H705" t="str">
            <v>10</v>
          </cell>
          <cell r="I705" t="str">
            <v>CSF</v>
          </cell>
          <cell r="J705" t="str">
            <v>Ok Distribución Pto</v>
          </cell>
          <cell r="K705">
            <v>57000000</v>
          </cell>
          <cell r="L705" t="str">
            <v>Inversión</v>
          </cell>
          <cell r="M705" t="str">
            <v>Calidad ES</v>
          </cell>
          <cell r="N705" t="str">
            <v>Incremento de la calidad en la prestación del servicio público de educación superior en Colombia. Nacional</v>
          </cell>
          <cell r="O705" t="str">
            <v>Calidad ES</v>
          </cell>
          <cell r="P705" t="str">
            <v>VES</v>
          </cell>
          <cell r="Q705" t="str">
            <v>SUBDIRECCIÓN DE INSPECCIÓN Y VIGILANCIA</v>
          </cell>
          <cell r="R705" t="str">
            <v>Contratación Directa</v>
          </cell>
          <cell r="S705" t="str">
            <v>4 CON</v>
          </cell>
          <cell r="T705" t="str">
            <v>ET4</v>
          </cell>
        </row>
        <row r="706">
          <cell r="B706" t="str">
            <v>324-C-2202-0700-32-0-2202045-02</v>
          </cell>
          <cell r="C706" t="str">
            <v>324-C-2202-0700-32-0-2202045-02ET4</v>
          </cell>
          <cell r="D706" t="str">
            <v>324</v>
          </cell>
          <cell r="E706" t="str">
            <v>A</v>
          </cell>
          <cell r="F706" t="str">
            <v>PRESTAR SERVICIOS PROFESIONALES JURÍDICOS EN LA SUBDIRECCIÓN DE INSPECCIÓN Y VIGILANCIA PARA APOYAR EN LAS RESPUESTAS A LAS QUEJAS, CONSULTAS Y DERECHOS DE PETICIÓN PRESENTADAS POR LOS USUARIOS DEL SERVICIO PÚBLICO DE EDUCACIÓN SUPERIOR.</v>
          </cell>
          <cell r="G706" t="str">
            <v>C-2202-0700-32-0-2202045-02</v>
          </cell>
          <cell r="H706" t="str">
            <v>10</v>
          </cell>
          <cell r="I706" t="str">
            <v>CSF</v>
          </cell>
          <cell r="J706" t="str">
            <v>Ok Distribución Pto</v>
          </cell>
          <cell r="K706">
            <v>38000000</v>
          </cell>
          <cell r="L706" t="str">
            <v>Inversión</v>
          </cell>
          <cell r="M706" t="str">
            <v>Calidad ES</v>
          </cell>
          <cell r="N706" t="str">
            <v>Incremento de la calidad en la prestación del servicio público de educación superior en Colombia. Nacional</v>
          </cell>
          <cell r="O706" t="str">
            <v>Calidad ES</v>
          </cell>
          <cell r="P706" t="str">
            <v>VES</v>
          </cell>
          <cell r="Q706" t="str">
            <v>SUBDIRECCIÓN DE INSPECCIÓN Y VIGILANCIA</v>
          </cell>
          <cell r="R706" t="str">
            <v>Contratación Directa</v>
          </cell>
          <cell r="S706" t="str">
            <v>4 CON</v>
          </cell>
          <cell r="T706" t="str">
            <v>ET4</v>
          </cell>
        </row>
        <row r="707">
          <cell r="B707" t="str">
            <v>326-C-2202-0700-32-0-2202045-02</v>
          </cell>
          <cell r="C707" t="str">
            <v>326-C-2202-0700-32-0-2202045-02ET4</v>
          </cell>
          <cell r="D707" t="str">
            <v>326</v>
          </cell>
          <cell r="E707" t="str">
            <v>A</v>
          </cell>
          <cell r="F707" t="str">
            <v>PRESTAR SERVICIOS PROFESIONALES JURÍDICOS EN LA SUBDIRECCIÓN DE INSPECCIÓN Y VIGILANCIA PARA APOYAR EN LAS RESPUESTAS A LAS QUEJAS, CONSULTAS Y DERECHOS DE PETICIÓN PRESENTADAS POR LOS USUARIOS DEL SERVICIO PÚBLICO DE EDUCACIÓN SUPERIOR.</v>
          </cell>
          <cell r="G707" t="str">
            <v>C-2202-0700-32-0-2202045-02</v>
          </cell>
          <cell r="H707" t="str">
            <v>10</v>
          </cell>
          <cell r="I707" t="str">
            <v>CSF</v>
          </cell>
          <cell r="J707" t="str">
            <v>Ok Distribución Pto</v>
          </cell>
          <cell r="K707">
            <v>38000000</v>
          </cell>
          <cell r="L707" t="str">
            <v>Inversión</v>
          </cell>
          <cell r="M707" t="str">
            <v>Calidad ES</v>
          </cell>
          <cell r="N707" t="str">
            <v>Incremento de la calidad en la prestación del servicio público de educación superior en Colombia. Nacional</v>
          </cell>
          <cell r="O707" t="str">
            <v>Calidad ES</v>
          </cell>
          <cell r="P707" t="str">
            <v>VES</v>
          </cell>
          <cell r="Q707" t="str">
            <v>SUBDIRECCIÓN DE INSPECCIÓN Y VIGILANCIA</v>
          </cell>
          <cell r="R707" t="str">
            <v>Contratación Directa</v>
          </cell>
          <cell r="S707" t="str">
            <v>4 CON</v>
          </cell>
          <cell r="T707" t="str">
            <v>ET4</v>
          </cell>
        </row>
        <row r="708">
          <cell r="B708" t="str">
            <v>327-C-2202-0700-32-0-2202045-02</v>
          </cell>
          <cell r="C708" t="str">
            <v>327-C-2202-0700-32-0-2202045-02ET4</v>
          </cell>
          <cell r="D708" t="str">
            <v>327</v>
          </cell>
          <cell r="E708" t="str">
            <v>A</v>
          </cell>
          <cell r="F708" t="str">
            <v>PRESTAR SERVICIOS PROFESIONALES JURÍDICOS EN LA SUBDIRECCIÓN DE INSPECCIÓN Y VIGILANCIA PARA APOYAR EN LAS RESPUESTAS A LAS QUEJAS, CONSULTAS Y DERECHOS DE PETICIÓN PRESENTADAS POR LOS USUARIOS DEL SERVICIO PÚBLICO DE EDUCACIÓN SUPERIOR.</v>
          </cell>
          <cell r="G708" t="str">
            <v>C-2202-0700-32-0-2202045-02</v>
          </cell>
          <cell r="H708" t="str">
            <v>10</v>
          </cell>
          <cell r="I708" t="str">
            <v>CSF</v>
          </cell>
          <cell r="J708" t="str">
            <v>Ok Distribución Pto</v>
          </cell>
          <cell r="K708">
            <v>36000000</v>
          </cell>
          <cell r="L708" t="str">
            <v>Inversión</v>
          </cell>
          <cell r="M708" t="str">
            <v>Calidad ES</v>
          </cell>
          <cell r="N708" t="str">
            <v>Incremento de la calidad en la prestación del servicio público de educación superior en Colombia. Nacional</v>
          </cell>
          <cell r="O708" t="str">
            <v>Calidad ES</v>
          </cell>
          <cell r="P708" t="str">
            <v>VES</v>
          </cell>
          <cell r="Q708" t="str">
            <v>SUBDIRECCIÓN DE INSPECCIÓN Y VIGILANCIA</v>
          </cell>
          <cell r="R708" t="str">
            <v>Contratación Directa</v>
          </cell>
          <cell r="S708" t="str">
            <v>4 CON</v>
          </cell>
          <cell r="T708" t="str">
            <v>ET4</v>
          </cell>
        </row>
        <row r="709">
          <cell r="B709" t="str">
            <v>328-C-2202-0700-32-0-2202045-02</v>
          </cell>
          <cell r="C709" t="str">
            <v>328-C-2202-0700-32-0-2202045-02ET4</v>
          </cell>
          <cell r="D709" t="str">
            <v>328</v>
          </cell>
          <cell r="E709" t="str">
            <v>A</v>
          </cell>
          <cell r="F709" t="str">
            <v>PRESTAR SERVICIOS PROFESIONALES PARA APOYAR JURÍDICAMENTE A LA SUBDIRECCIÓN DE INSPECCIÓN Y VIGILANCIA EN TRAMITES RELACIONADOS CON LA INSCRIPCIÓN DE RECTORES Y REPRESENTANTES LEGALES Y REFORMAS ESTATUTARIAS.</v>
          </cell>
          <cell r="G709" t="str">
            <v>C-2202-0700-32-0-2202045-02</v>
          </cell>
          <cell r="H709" t="str">
            <v>10</v>
          </cell>
          <cell r="I709" t="str">
            <v>CSF</v>
          </cell>
          <cell r="J709" t="str">
            <v>Ok Distribución Pto</v>
          </cell>
          <cell r="K709">
            <v>38000000</v>
          </cell>
          <cell r="L709" t="str">
            <v>Inversión</v>
          </cell>
          <cell r="M709" t="str">
            <v>Calidad ES</v>
          </cell>
          <cell r="N709" t="str">
            <v>Incremento de la calidad en la prestación del servicio público de educación superior en Colombia. Nacional</v>
          </cell>
          <cell r="O709" t="str">
            <v>Calidad ES</v>
          </cell>
          <cell r="P709" t="str">
            <v>VES</v>
          </cell>
          <cell r="Q709" t="str">
            <v>SUBDIRECCIÓN DE INSPECCIÓN Y VIGILANCIA</v>
          </cell>
          <cell r="R709" t="str">
            <v>Contratación Directa</v>
          </cell>
          <cell r="S709" t="str">
            <v>4 CON</v>
          </cell>
          <cell r="T709" t="str">
            <v>ET4</v>
          </cell>
        </row>
        <row r="710">
          <cell r="B710" t="str">
            <v>329-C-2202-0700-32-0-2202045-02</v>
          </cell>
          <cell r="C710" t="str">
            <v>329-C-2202-0700-32-0-2202045-02ET4</v>
          </cell>
          <cell r="D710" t="str">
            <v>329</v>
          </cell>
          <cell r="E710" t="str">
            <v>A</v>
          </cell>
          <cell r="F710" t="str">
            <v>PRESTAR SERVICIOS PROFESIONALES EN LA SUBDIRECCIÓN DE INSPECCIÓN Y VIGILANCIA PARA LA ELABORACIÓN DE ANÁLISIS ECONÓMICOS, FINANCIEROS, CONTABLES Y CONTRACTUALES.</v>
          </cell>
          <cell r="G710" t="str">
            <v>C-2202-0700-32-0-2202045-02</v>
          </cell>
          <cell r="H710" t="str">
            <v>10</v>
          </cell>
          <cell r="I710" t="str">
            <v>CSF</v>
          </cell>
          <cell r="J710" t="str">
            <v>Ok Distribución Pto</v>
          </cell>
          <cell r="K710">
            <v>55000000</v>
          </cell>
          <cell r="L710" t="str">
            <v>Inversión</v>
          </cell>
          <cell r="M710" t="str">
            <v>Calidad ES</v>
          </cell>
          <cell r="N710" t="str">
            <v>Incremento de la calidad en la prestación del servicio público de educación superior en Colombia. Nacional</v>
          </cell>
          <cell r="O710" t="str">
            <v>Calidad ES</v>
          </cell>
          <cell r="P710" t="str">
            <v>VES</v>
          </cell>
          <cell r="Q710" t="str">
            <v>SUBDIRECCIÓN DE INSPECCIÓN Y VIGILANCIA</v>
          </cell>
          <cell r="R710" t="str">
            <v>Contratación Directa</v>
          </cell>
          <cell r="S710" t="str">
            <v>4 CON</v>
          </cell>
          <cell r="T710" t="str">
            <v>ET4</v>
          </cell>
        </row>
        <row r="711">
          <cell r="B711" t="str">
            <v>33-C-2201-0700-12-0-2201048-02</v>
          </cell>
          <cell r="C711" t="str">
            <v>33-C-2201-0700-12-0-2201048-02ET4</v>
          </cell>
          <cell r="D711" t="str">
            <v>33</v>
          </cell>
          <cell r="E711" t="str">
            <v>A</v>
          </cell>
          <cell r="F711" t="str">
            <v>PRESTACIÓN DE SERVICIOS PROFESIONALES PARA DESARROLLAR UNA ESTRATEGIA DE COACHING EDUCATIVO Y ACOMPAÑAMIENTO A LAS ENTIDADES TERRITORIALES, EQUIPOS DE LAS ETC, DIRECTIVOS DOCENTES Y EQUIPOS DEL MINISTERIO DE EDUCACIÓN NACIONAL, BRINDANDO APOYO ESTRATÉGICO CON EL FIN DE LOGRAR UN RELACIONAMIENTO INTEGRAL QUE CONLLEVE AL CUMPLIMIENTO TANTO DE OBJETIVOS DE LA POLÍTICA EDUCATIVA, COMO A LAS METAS DEL PLAN DE DESARROLLO.</v>
          </cell>
          <cell r="G711" t="str">
            <v>C-2201-0700-12-0-2201048-02</v>
          </cell>
          <cell r="H711" t="str">
            <v>10</v>
          </cell>
          <cell r="I711" t="str">
            <v>CSF</v>
          </cell>
          <cell r="J711" t="str">
            <v>Ok Distribución Pto</v>
          </cell>
          <cell r="K711">
            <v>129960000</v>
          </cell>
          <cell r="L711" t="str">
            <v>Inversión</v>
          </cell>
          <cell r="M711" t="str">
            <v>Fortalecimiento</v>
          </cell>
          <cell r="N711" t="str">
            <v>Fortalecimiento a la gestión territorial de la educación Inicial, Preescolar, Básica y Media.   Nacional</v>
          </cell>
          <cell r="O711" t="str">
            <v>Fortalecimiento</v>
          </cell>
          <cell r="P711" t="str">
            <v>VEPBM</v>
          </cell>
          <cell r="Q711" t="str">
            <v>SUBDIRECCIÓN DE FORTALECIMIENTO INSTITUCIONAL</v>
          </cell>
          <cell r="R711" t="str">
            <v>Contratación Directa</v>
          </cell>
          <cell r="S711" t="str">
            <v>4 CON</v>
          </cell>
          <cell r="T711" t="str">
            <v>ET4</v>
          </cell>
        </row>
        <row r="712">
          <cell r="B712" t="str">
            <v>331-A-03-03-04-021</v>
          </cell>
          <cell r="C712" t="str">
            <v>331-A-03-03-04-021ET4</v>
          </cell>
          <cell r="D712" t="str">
            <v>331</v>
          </cell>
          <cell r="E712" t="str">
            <v>A</v>
          </cell>
          <cell r="F712" t="str">
            <v>PRESTAR SERVICIOS PROFESIONALES PARA BRINDAR APOYO EN LA IMPLEMENTACIÓN Y SEGUIMIENTO DE LAS ACTIVIDADES DEL PLAN DE ACCION Y EL PLAN DE MEJORAMIENTO DEL CONSEJO NACIONAL DE ACREDITACION Y EN EL MARCO DEL ASEGURAMIENTO INTERNO DE LA CALIDAD DE LOS PROCESOS DE AUTOEVALUACIÓN Y EVALUACIÓN EXTERNA LLEVADOS A CABO POR EL CNA CON ORGANISMOS O ENTES NACIONALES E INTERNACIONALES.</v>
          </cell>
          <cell r="G712" t="str">
            <v>A-03-03-04-021</v>
          </cell>
          <cell r="H712" t="str">
            <v>16</v>
          </cell>
          <cell r="I712" t="str">
            <v>SSF</v>
          </cell>
          <cell r="J712" t="str">
            <v>Ok Distribución Pto</v>
          </cell>
          <cell r="K712">
            <v>80300000</v>
          </cell>
          <cell r="L712" t="str">
            <v>Funcionamiento</v>
          </cell>
          <cell r="M712" t="str">
            <v>Calidad ES</v>
          </cell>
          <cell r="N712" t="str">
            <v>CNA</v>
          </cell>
          <cell r="O712" t="str">
            <v>Aseguramiento ES</v>
          </cell>
          <cell r="P712" t="str">
            <v>VES</v>
          </cell>
          <cell r="Q712" t="str">
            <v>DIRECCIÓN DE LA CALIDAD PARA LA EDUCACIÓN SUPERIOR</v>
          </cell>
          <cell r="R712" t="str">
            <v>Contratación Directa</v>
          </cell>
          <cell r="S712" t="str">
            <v>4 CON</v>
          </cell>
          <cell r="T712" t="str">
            <v>ET4</v>
          </cell>
        </row>
        <row r="713">
          <cell r="B713" t="str">
            <v>332-A-03-03-04-021</v>
          </cell>
          <cell r="C713" t="str">
            <v>332-A-03-03-04-021ET4</v>
          </cell>
          <cell r="D713" t="str">
            <v>332</v>
          </cell>
          <cell r="E713" t="str">
            <v>A</v>
          </cell>
          <cell r="F713" t="str">
            <v>PRESTAR DE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v>
          </cell>
          <cell r="G713" t="str">
            <v>A-03-03-04-021</v>
          </cell>
          <cell r="H713" t="str">
            <v>16</v>
          </cell>
          <cell r="I713" t="str">
            <v>SSF</v>
          </cell>
          <cell r="J713" t="str">
            <v>Ok Distribución Pto</v>
          </cell>
          <cell r="K713">
            <v>68200000</v>
          </cell>
          <cell r="L713" t="str">
            <v>Funcionamiento</v>
          </cell>
          <cell r="M713" t="str">
            <v>Calidad ES</v>
          </cell>
          <cell r="N713" t="str">
            <v>CNA</v>
          </cell>
          <cell r="O713" t="str">
            <v>Aseguramiento ES</v>
          </cell>
          <cell r="P713" t="str">
            <v>VES</v>
          </cell>
          <cell r="Q713" t="str">
            <v>DIRECCIÓN DE LA CALIDAD PARA LA EDUCACIÓN SUPERIOR</v>
          </cell>
          <cell r="R713" t="str">
            <v>Contratación Directa</v>
          </cell>
          <cell r="S713" t="str">
            <v>4 CON</v>
          </cell>
          <cell r="T713" t="str">
            <v>ET4</v>
          </cell>
        </row>
        <row r="714">
          <cell r="B714" t="str">
            <v>333-A-03-03-04-021</v>
          </cell>
          <cell r="C714" t="str">
            <v>333-A-03-03-04-021ET4</v>
          </cell>
          <cell r="D714" t="str">
            <v>333</v>
          </cell>
          <cell r="E714" t="str">
            <v>A</v>
          </cell>
          <cell r="F714" t="str">
            <v>PRESTAR SERVICIOS PROFESIONALES PARA APOYAR A LOS CONSEJEROS DEL CNA EN LA REVISIÓN DE INFORMES DE PARES Y PREPARACIÓN DE INFORMACIÓN E INSUMOS PARA LOS CONCEPTOS FINALES DE EVALUACIÓN DE LOS PROCESOS DE ACREDITACIÓN DE PROGRAMAS ACADÉMICOS EN LAS ÁREAS DE CIENCIAS SOCIALES, JURÍDICAS Y HUMANAS, LICENCIATURAS Y PROGRAMAS ENFOCADOS A LA EDUCACIÓN</v>
          </cell>
          <cell r="G714" t="str">
            <v>A-03-03-04-021</v>
          </cell>
          <cell r="H714" t="str">
            <v>16</v>
          </cell>
          <cell r="I714" t="str">
            <v>SSF</v>
          </cell>
          <cell r="J714" t="str">
            <v>Ok Distribución Pto</v>
          </cell>
          <cell r="K714">
            <v>55000000</v>
          </cell>
          <cell r="L714" t="str">
            <v>Funcionamiento</v>
          </cell>
          <cell r="M714" t="str">
            <v>Calidad ES</v>
          </cell>
          <cell r="N714" t="str">
            <v>CNA</v>
          </cell>
          <cell r="O714" t="str">
            <v>Aseguramiento ES</v>
          </cell>
          <cell r="P714" t="str">
            <v>VES</v>
          </cell>
          <cell r="Q714" t="str">
            <v>DIRECCIÓN DE LA CALIDAD PARA LA EDUCACIÓN SUPERIOR</v>
          </cell>
          <cell r="R714" t="str">
            <v>Contratación Directa</v>
          </cell>
          <cell r="S714" t="str">
            <v>4 CON</v>
          </cell>
          <cell r="T714" t="str">
            <v>ET4</v>
          </cell>
        </row>
        <row r="715">
          <cell r="B715" t="str">
            <v>334-A-03-03-04-021</v>
          </cell>
          <cell r="C715" t="str">
            <v>334-A-03-03-04-021ET4</v>
          </cell>
          <cell r="D715" t="str">
            <v>334</v>
          </cell>
          <cell r="E715" t="str">
            <v>A</v>
          </cell>
          <cell r="F715" t="str">
            <v>PRESTAR DE SERVICIOS PROFESIONALES PARA APOYAR A LOS CONSEJEROS DEL CNA EN LA REVISIÓN DE INFORMES DE PARES Y PREPARACIÓN DE INFORMACIÓN PARA LOS CONCEPTOS DE LOS PROCESOS DE ACREDITACIÓN DE PROGRAMAS ACADÉMICOS EN LAS ÁREAS DE CIENCIAS DE LA SALUD, INGENIERÍAS Y PROGRAMAS TÉCNICOS Y TECNOLÓGICOS.</v>
          </cell>
          <cell r="G715" t="str">
            <v>A-03-03-04-021</v>
          </cell>
          <cell r="H715" t="str">
            <v>16</v>
          </cell>
          <cell r="I715" t="str">
            <v>SSF</v>
          </cell>
          <cell r="J715" t="str">
            <v>Ok Distribución Pto</v>
          </cell>
          <cell r="K715">
            <v>60500000</v>
          </cell>
          <cell r="L715" t="str">
            <v>Funcionamiento</v>
          </cell>
          <cell r="M715" t="str">
            <v>Calidad ES</v>
          </cell>
          <cell r="N715" t="str">
            <v>CNA</v>
          </cell>
          <cell r="O715" t="str">
            <v>Aseguramiento ES</v>
          </cell>
          <cell r="P715" t="str">
            <v>VES</v>
          </cell>
          <cell r="Q715" t="str">
            <v>DIRECCIÓN DE LA CALIDAD PARA LA EDUCACIÓN SUPERIOR</v>
          </cell>
          <cell r="R715" t="str">
            <v>Contratación Directa</v>
          </cell>
          <cell r="S715" t="str">
            <v>4 CON</v>
          </cell>
          <cell r="T715" t="str">
            <v>ET4</v>
          </cell>
        </row>
        <row r="716">
          <cell r="B716" t="str">
            <v>335-A-03-03-04-021</v>
          </cell>
          <cell r="C716" t="str">
            <v>335-A-03-03-04-021ET4</v>
          </cell>
          <cell r="D716" t="str">
            <v>335</v>
          </cell>
          <cell r="E716" t="str">
            <v>A</v>
          </cell>
          <cell r="F716" t="str">
            <v>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v>
          </cell>
          <cell r="G716" t="str">
            <v>A-03-03-04-021</v>
          </cell>
          <cell r="H716" t="str">
            <v>16</v>
          </cell>
          <cell r="I716" t="str">
            <v>SSF</v>
          </cell>
          <cell r="J716" t="str">
            <v>Ok Distribución Pto</v>
          </cell>
          <cell r="K716">
            <v>13350000</v>
          </cell>
          <cell r="L716" t="str">
            <v>Funcionamiento</v>
          </cell>
          <cell r="M716" t="str">
            <v>Calidad ES</v>
          </cell>
          <cell r="N716" t="str">
            <v>CNA</v>
          </cell>
          <cell r="O716" t="str">
            <v>Aseguramiento ES</v>
          </cell>
          <cell r="P716" t="str">
            <v>VES</v>
          </cell>
          <cell r="Q716" t="str">
            <v>DIRECCIÓN DE LA CALIDAD PARA LA EDUCACIÓN SUPERIOR</v>
          </cell>
          <cell r="R716" t="str">
            <v>Contratación Directa</v>
          </cell>
          <cell r="S716" t="str">
            <v>4 CON</v>
          </cell>
          <cell r="T716" t="str">
            <v>ET4</v>
          </cell>
        </row>
        <row r="717">
          <cell r="B717" t="str">
            <v>336-A-03-03-04-021</v>
          </cell>
          <cell r="C717" t="str">
            <v>336-A-03-03-04-021ET4</v>
          </cell>
          <cell r="D717" t="str">
            <v>336</v>
          </cell>
          <cell r="E717" t="str">
            <v>A</v>
          </cell>
          <cell r="F717" t="str">
            <v>PRESTACIÓN DE SERVICIOS DE APOYO ADMINISTRATIVO AL CONSEJO NACIONAL DE ACREDITACIÓN (CNA).</v>
          </cell>
          <cell r="G717" t="str">
            <v>A-03-03-04-021</v>
          </cell>
          <cell r="H717" t="str">
            <v>16</v>
          </cell>
          <cell r="I717" t="str">
            <v>SSF</v>
          </cell>
          <cell r="J717" t="str">
            <v>Ok Distribución Pto</v>
          </cell>
          <cell r="K717">
            <v>37400000</v>
          </cell>
          <cell r="L717" t="str">
            <v>Funcionamiento</v>
          </cell>
          <cell r="M717" t="str">
            <v>Calidad ES</v>
          </cell>
          <cell r="N717" t="str">
            <v>CNA</v>
          </cell>
          <cell r="O717" t="str">
            <v>Aseguramiento ES</v>
          </cell>
          <cell r="P717" t="str">
            <v>VES</v>
          </cell>
          <cell r="Q717" t="str">
            <v>DIRECCIÓN DE LA CALIDAD PARA LA EDUCACIÓN SUPERIOR</v>
          </cell>
          <cell r="R717" t="str">
            <v>Contratación Directa</v>
          </cell>
          <cell r="S717" t="str">
            <v>4 CON</v>
          </cell>
          <cell r="T717" t="str">
            <v>ET4</v>
          </cell>
        </row>
        <row r="718">
          <cell r="B718" t="str">
            <v>340-C-2201-0700-10-0-2201048-02</v>
          </cell>
          <cell r="C718" t="str">
            <v>340-C-2201-0700-10-0-2201048-02ET4</v>
          </cell>
          <cell r="D718" t="str">
            <v>340</v>
          </cell>
          <cell r="E718" t="str">
            <v>A</v>
          </cell>
          <cell r="F718" t="str">
            <v>PRESTAR SERVICIOS PROFESIONALES PARA ORIENTAR A LA SUBDIRECCIÓN DE CALIDAD DE PRIMERA INFANCIA EN LA FORMULACIÓN, DESARROLLO Y SEGUIMIENTO DE LAS ESTRATEGIAS Y PROGRAMAS  QUE IMPULSEN EL POSICIONAMIENTO E IMPLEMENTACION DE LA LÍNEA TÉCNICA PEDAGÓGICA DE LA EDUCACIÓN INICIAL Y PREESCOLAR EN EL MARCO DE LA ATENCIÓN INTEGRAL.</v>
          </cell>
          <cell r="G718" t="str">
            <v>C-2201-0700-10-0-2201048-02</v>
          </cell>
          <cell r="H718" t="str">
            <v>10</v>
          </cell>
          <cell r="I718" t="str">
            <v>CSF</v>
          </cell>
          <cell r="J718" t="str">
            <v>Ok Distribución Pto</v>
          </cell>
          <cell r="K718">
            <v>110409720</v>
          </cell>
          <cell r="L718" t="str">
            <v>Inversión</v>
          </cell>
          <cell r="M718" t="str">
            <v>Primera Infancia</v>
          </cell>
          <cell r="N718" t="str">
            <v>Fortalecimiento de la calidad del servicio educativo de primera infancia Nacional</v>
          </cell>
          <cell r="O718" t="str">
            <v>Primera Infancia</v>
          </cell>
          <cell r="P718" t="str">
            <v>VEPBM</v>
          </cell>
          <cell r="Q718" t="str">
            <v>SUBDIRECCION DE CALIDAD DE PRIMERA INFANCIA</v>
          </cell>
          <cell r="R718" t="str">
            <v>Contratación Directa</v>
          </cell>
          <cell r="S718" t="str">
            <v>4 CON</v>
          </cell>
          <cell r="T718" t="str">
            <v>ET4</v>
          </cell>
        </row>
        <row r="719">
          <cell r="B719" t="str">
            <v>341-C-2299-0700-8-0-2299060-02</v>
          </cell>
          <cell r="C719" t="str">
            <v>341-C-2299-0700-8-0-2299060-02ET4</v>
          </cell>
          <cell r="D719" t="str">
            <v>341</v>
          </cell>
          <cell r="E719" t="str">
            <v>A</v>
          </cell>
          <cell r="F719" t="str">
            <v>PRESTACIÓN DE SERVICIOS PROFESIONALES PARA APOYAR  A LA SUBDIRECCIÓN DE DESARROLLO ORGANIZACIONAL EN EL DISEÑO, IMPLEMENTACIÓN Y EVALUACIÓN DE LA NUEVA ESTRUCTURA DE LA SUBDIRECCIÓN DE DESARROLLO ORGANIZACIONAL Y SU MODELO DE OPERACIÓN</v>
          </cell>
          <cell r="G719" t="str">
            <v>C-2299-0700-8-0-2299060-02</v>
          </cell>
          <cell r="H719" t="str">
            <v>10</v>
          </cell>
          <cell r="I719" t="str">
            <v>CSF</v>
          </cell>
          <cell r="J719" t="str">
            <v>Ok Distribución Pto</v>
          </cell>
          <cell r="K719">
            <v>28325000</v>
          </cell>
          <cell r="L719" t="str">
            <v>Inversión</v>
          </cell>
          <cell r="M719" t="str">
            <v>Desarrollo, Unidad, T Humano</v>
          </cell>
          <cell r="N719" t="str">
            <v>Fortalecimiento del acceso a información estratégica e institucional del sector educativo  Nacional</v>
          </cell>
          <cell r="O719" t="str">
            <v>Transversales</v>
          </cell>
          <cell r="P719" t="str">
            <v>SGENERAL</v>
          </cell>
          <cell r="Q719" t="str">
            <v>SUBDIRECCIÓN DE DESARROLLO ORGANIZACIONAL</v>
          </cell>
          <cell r="R719" t="str">
            <v>Contratación Directa</v>
          </cell>
          <cell r="S719" t="str">
            <v>4 CON</v>
          </cell>
          <cell r="T719" t="str">
            <v>ET4</v>
          </cell>
        </row>
        <row r="720">
          <cell r="B720" t="str">
            <v>342-C-2299-0700-9-0-2299054-02</v>
          </cell>
          <cell r="C720" t="str">
            <v>342-C-2299-0700-9-0-2299054-02ET4</v>
          </cell>
          <cell r="D720" t="str">
            <v>342</v>
          </cell>
          <cell r="E720" t="str">
            <v>A</v>
          </cell>
          <cell r="F720" t="str">
            <v>PRESTACIÓN DE SERVICIOS PROFESIONALES AL MINISTERIO DE EDUCACIÓN NACIONAL EN EN EL APOYO A LA IMPLEMENTACIÓN DE LA METAS ESTABLECIDAS EN EL PLAN SECTORIAL PARA LAS ENTIDAD ADSCRITAS Y VÍNCULADAS, EN EL MARCO DEL MODELO INTEGRADO DE PLANEACIÓN Y GESTIÓN MIPG.</v>
          </cell>
          <cell r="G720" t="str">
            <v>C-2299-0700-9-0-2299054-02</v>
          </cell>
          <cell r="H720" t="str">
            <v>10</v>
          </cell>
          <cell r="I720" t="str">
            <v>CSF</v>
          </cell>
          <cell r="J720" t="str">
            <v>Ok Distribución Pto</v>
          </cell>
          <cell r="K720">
            <v>10000000</v>
          </cell>
          <cell r="L720" t="str">
            <v>Inversión</v>
          </cell>
          <cell r="M720" t="str">
            <v>Planeación y Finanzas</v>
          </cell>
          <cell r="N720" t="str">
            <v>Fortalecimiento de la planeación estratégica  del sector educativo  Nacional</v>
          </cell>
          <cell r="O720" t="str">
            <v>Transversales</v>
          </cell>
          <cell r="P720" t="str">
            <v>SGENERAL</v>
          </cell>
          <cell r="Q720" t="str">
            <v>SUBDIRECCIÓN DE DESARROLLO ORGANIZACIONAL</v>
          </cell>
          <cell r="R720" t="str">
            <v>Contratación Directa</v>
          </cell>
          <cell r="S720" t="str">
            <v>4 CON</v>
          </cell>
          <cell r="T720" t="str">
            <v>ET4</v>
          </cell>
        </row>
        <row r="721">
          <cell r="B721" t="str">
            <v>342-C-2299-0700-8-0-2299060-02</v>
          </cell>
          <cell r="C721" t="str">
            <v>342-C-2299-0700-8-0-2299060-02ET4</v>
          </cell>
          <cell r="D721" t="str">
            <v>342</v>
          </cell>
          <cell r="E721" t="str">
            <v>A</v>
          </cell>
          <cell r="F721" t="str">
            <v>PRESTACIÓN DE SERVICIOS PROFESIONALES AL MINISTERIO DE EDUCACIÓN NACIONAL EN EN EL APOYO A LA IMPLEMENTACIÓN DE LA METAS ESTABLECIDAS EN EL PLAN SECTORIAL PARA LAS ENTIDAD ADSCRITAS Y VÍNCULADAS, EN EL MARCO DEL MODELO INTEGRADO DE PLANEACIÓN Y GESTIÓN MIPG.</v>
          </cell>
          <cell r="G721" t="str">
            <v>C-2299-0700-8-0-2299060-02</v>
          </cell>
          <cell r="H721" t="str">
            <v>10</v>
          </cell>
          <cell r="I721" t="str">
            <v>CSF</v>
          </cell>
          <cell r="J721" t="str">
            <v>Ok Distribución Pto</v>
          </cell>
          <cell r="K721">
            <v>26440000</v>
          </cell>
          <cell r="L721" t="str">
            <v>Inversión</v>
          </cell>
          <cell r="M721" t="str">
            <v>Desarrollo, Unidad, T Humano</v>
          </cell>
          <cell r="N721" t="str">
            <v>Fortalecimiento del acceso a información estratégica e institucional del sector educativo  Nacional</v>
          </cell>
          <cell r="O721" t="str">
            <v>Transversales</v>
          </cell>
          <cell r="P721" t="str">
            <v>SGENERAL</v>
          </cell>
          <cell r="Q721" t="str">
            <v>SUBDIRECCIÓN DE DESARROLLO ORGANIZACIONAL</v>
          </cell>
          <cell r="R721" t="str">
            <v>Contratación Directa</v>
          </cell>
          <cell r="S721" t="str">
            <v>4 CON</v>
          </cell>
          <cell r="T721" t="str">
            <v>ET4</v>
          </cell>
        </row>
        <row r="722">
          <cell r="B722" t="str">
            <v>344-C-2299-0700-8-0-2299060-02</v>
          </cell>
          <cell r="C722" t="str">
            <v>344-C-2299-0700-8-0-2299060-02ET4</v>
          </cell>
          <cell r="D722" t="str">
            <v>344</v>
          </cell>
          <cell r="E722" t="str">
            <v>A</v>
          </cell>
          <cell r="F722" t="str">
            <v xml:space="preserve">PRESTACIÓN DE SERVICIOS PROFESIONALES PARA APOYAR A LA SUBDIRECCIÓN DE DESARROLLO ORGANIZACIONAL, EN LA DEFINICIÓN,  EJECUCIÓN Y SEGUIMIENTO A LA ACCIONES DE INTERVENCIÓN DERIVADAS DE LA PRIMERA FASE DEL MODELO DE TRANSFORMACIÓN CULTURAL DEL MINISTERIO DE EDUCACIÓN NACIONAL. </v>
          </cell>
          <cell r="G722" t="str">
            <v>C-2299-0700-8-0-2299060-02</v>
          </cell>
          <cell r="H722" t="str">
            <v>10</v>
          </cell>
          <cell r="I722" t="str">
            <v>CSF</v>
          </cell>
          <cell r="J722" t="str">
            <v>Ok Distribución Pto</v>
          </cell>
          <cell r="K722">
            <v>39140000</v>
          </cell>
          <cell r="L722" t="str">
            <v>Inversión</v>
          </cell>
          <cell r="M722" t="str">
            <v>Desarrollo, Unidad, T Humano</v>
          </cell>
          <cell r="N722" t="str">
            <v>Fortalecimiento del acceso a información estratégica e institucional del sector educativo  Nacional</v>
          </cell>
          <cell r="O722" t="str">
            <v>Transversales</v>
          </cell>
          <cell r="P722" t="str">
            <v>SGENERAL</v>
          </cell>
          <cell r="Q722" t="str">
            <v>SUBDIRECCIÓN DE DESARROLLO ORGANIZACIONAL</v>
          </cell>
          <cell r="R722" t="str">
            <v>Contratación Directa</v>
          </cell>
          <cell r="S722" t="str">
            <v>4 CON</v>
          </cell>
          <cell r="T722" t="str">
            <v>ET4</v>
          </cell>
        </row>
        <row r="723">
          <cell r="B723" t="str">
            <v>345-C-2299-0700-8-0-2299060-02</v>
          </cell>
          <cell r="C723" t="str">
            <v>345-C-2299-0700-8-0-2299060-02ET4</v>
          </cell>
          <cell r="D723" t="str">
            <v>345</v>
          </cell>
          <cell r="E723" t="str">
            <v>A</v>
          </cell>
          <cell r="F723" t="str">
            <v>PRESTACIÓN DE SERVICIOS PROFESIONALES PARA APOYAR A LA SUBDIRECCIÓN DE DESARROLLO ORGANIZACIONAL DEL MINISTERIO DE EDUCACIÓN NACIONAL EN LA FORMULACIÓN, EJECUCIÓN Y SEGUIMIENTO AL MODELOS DE GESTIÓN DE CONOCIMIENTO DEL MINISTERIO DE EDUCACIÓN Y EN LAS ACCIONES QUE DE ÉL SE DERIVEN PARA LA OPTIMIZACIÓN DE PROCESOS.</v>
          </cell>
          <cell r="G723" t="str">
            <v>C-2299-0700-8-0-2299060-02</v>
          </cell>
          <cell r="H723" t="str">
            <v>10</v>
          </cell>
          <cell r="I723" t="str">
            <v>CSF</v>
          </cell>
          <cell r="J723" t="str">
            <v>Ok Distribución Pto</v>
          </cell>
          <cell r="K723">
            <v>39140000</v>
          </cell>
          <cell r="L723" t="str">
            <v>Inversión</v>
          </cell>
          <cell r="M723" t="str">
            <v>Desarrollo, Unidad, T Humano</v>
          </cell>
          <cell r="N723" t="str">
            <v>Fortalecimiento del acceso a información estratégica e institucional del sector educativo  Nacional</v>
          </cell>
          <cell r="O723" t="str">
            <v>Transversales</v>
          </cell>
          <cell r="P723" t="str">
            <v>SGENERAL</v>
          </cell>
          <cell r="Q723" t="str">
            <v>SUBDIRECCIÓN DE DESARROLLO ORGANIZACIONAL</v>
          </cell>
          <cell r="R723" t="str">
            <v>Contratación Directa</v>
          </cell>
          <cell r="S723" t="str">
            <v>4 CON</v>
          </cell>
          <cell r="T723" t="str">
            <v>ET4</v>
          </cell>
        </row>
        <row r="724">
          <cell r="B724" t="str">
            <v>346-C-2299-0700-8-0-2299060-02</v>
          </cell>
          <cell r="C724" t="str">
            <v>346-C-2299-0700-8-0-2299060-02ET4</v>
          </cell>
          <cell r="D724" t="str">
            <v>346</v>
          </cell>
          <cell r="E724" t="str">
            <v>A</v>
          </cell>
          <cell r="F724" t="str">
            <v>PRESTACIÓN DE SERVICIOS PROFESIONALES PARA APOYAR  A LA SUBDIRECCIÓN DE DESARROLLO ORGANIZACIONAL  EN EL DISEÑO, IMPLEMENTACIÓN Y EVALUACIÓN DE ESTRATEGIAS QUE PERMITAN LA ARTICULACIÓN Y LA APROPIACIÓN DE LOS MODELOS REFERENCIALES.</v>
          </cell>
          <cell r="G724" t="str">
            <v>C-2299-0700-8-0-2299060-02</v>
          </cell>
          <cell r="H724" t="str">
            <v>10</v>
          </cell>
          <cell r="I724" t="str">
            <v>CSF</v>
          </cell>
          <cell r="J724" t="str">
            <v>Ok Distribución Pto</v>
          </cell>
          <cell r="K724">
            <v>39140000</v>
          </cell>
          <cell r="L724" t="str">
            <v>Inversión</v>
          </cell>
          <cell r="M724" t="str">
            <v>Desarrollo, Unidad, T Humano</v>
          </cell>
          <cell r="N724" t="str">
            <v>Fortalecimiento del acceso a información estratégica e institucional del sector educativo  Nacional</v>
          </cell>
          <cell r="O724" t="str">
            <v>Transversales</v>
          </cell>
          <cell r="P724" t="str">
            <v>SGENERAL</v>
          </cell>
          <cell r="Q724" t="str">
            <v>SUBDIRECCIÓN DE DESARROLLO ORGANIZACIONAL</v>
          </cell>
          <cell r="R724" t="str">
            <v>Contratación Directa</v>
          </cell>
          <cell r="S724" t="str">
            <v>4 CON</v>
          </cell>
          <cell r="T724" t="str">
            <v>ET4</v>
          </cell>
        </row>
        <row r="725">
          <cell r="B725" t="str">
            <v>347-C-2201-0700-10-0-2201048-02</v>
          </cell>
          <cell r="C725" t="str">
            <v>347-C-2201-0700-10-0-2201048-02ET4</v>
          </cell>
          <cell r="D725" t="str">
            <v>347</v>
          </cell>
          <cell r="E725" t="str">
            <v>A</v>
          </cell>
          <cell r="F725" t="str">
            <v>PRESTAR SERVICIOS PROFESIONALES PARA ORIENTAR A LA SUBDIRECCIÓN DE CALIDAD DE PRIMERA INFANCIA EN LA FORMULACIÓN Y DESARROLLO DE LAS ESTRATEGIAS Y PROGRAMAS QUE IMPULSEN EL SEGUIMIENTO, MONITOREO Y EVALUACIÓN DE LOS PROCESOS DE POSICIONAMIENTO E IMPLEMENTACION DE LA LÍNEA TÉCNICA PARA GARANTIZAR LA CALIDAD DE LA EDUCACIÓN INICIAL Y PREESCOLAR EN EL MARCO DE LA ATENCIÓN INTEGRAL.</v>
          </cell>
          <cell r="G725" t="str">
            <v>C-2201-0700-10-0-2201048-02</v>
          </cell>
          <cell r="H725" t="str">
            <v>10</v>
          </cell>
          <cell r="I725" t="str">
            <v>CSF</v>
          </cell>
          <cell r="J725" t="str">
            <v>Ok Distribución Pto</v>
          </cell>
          <cell r="K725">
            <v>82807290</v>
          </cell>
          <cell r="L725" t="str">
            <v>Inversión</v>
          </cell>
          <cell r="M725" t="str">
            <v>Primera Infancia</v>
          </cell>
          <cell r="N725" t="str">
            <v>Fortalecimiento de la calidad del servicio educativo de primera infancia Nacional</v>
          </cell>
          <cell r="O725" t="str">
            <v>Primera Infancia</v>
          </cell>
          <cell r="P725" t="str">
            <v>VEPBM</v>
          </cell>
          <cell r="Q725" t="str">
            <v>SUBDIRECCION DE CALIDAD DE PRIMERA INFANCIA</v>
          </cell>
          <cell r="R725" t="str">
            <v>Contratación Directa</v>
          </cell>
          <cell r="S725" t="str">
            <v>4 CON</v>
          </cell>
          <cell r="T725" t="str">
            <v>ET4</v>
          </cell>
        </row>
        <row r="726">
          <cell r="B726" t="str">
            <v>348-C-2201-0700-10-0-2201048-02</v>
          </cell>
          <cell r="C726" t="str">
            <v>348-C-2201-0700-10-0-2201048-02ET4</v>
          </cell>
          <cell r="D726" t="str">
            <v>348</v>
          </cell>
          <cell r="E726" t="str">
            <v>A</v>
          </cell>
          <cell r="F726" t="str">
            <v>PRESTAR SERVICIOS PROFESIONALES A LA SUBDIRECCIÓN DE CALIDAD DE PRIMERA INFANCIA PARA EL DESARROLLO, IMPLEMENTACIÓN Y SEGUIMIENTO AL PROCESO DE FORTALECIMIENTO DEL PROCESO PEDAGÓGICO A MAESTRAS Y MAESTROS DE EDUCACIÓN INICIAL Y PREESCOLAR EN EL MARCO DE LA ATENCIÓN INTEGRAL.</v>
          </cell>
          <cell r="G726" t="str">
            <v>C-2201-0700-10-0-2201048-02</v>
          </cell>
          <cell r="H726" t="str">
            <v>10</v>
          </cell>
          <cell r="I726" t="str">
            <v>CSF</v>
          </cell>
          <cell r="J726" t="str">
            <v>Ok Distribución Pto</v>
          </cell>
          <cell r="K726">
            <v>81986352</v>
          </cell>
          <cell r="L726" t="str">
            <v>Inversión</v>
          </cell>
          <cell r="M726" t="str">
            <v>Primera Infancia</v>
          </cell>
          <cell r="N726" t="str">
            <v>Fortalecimiento de la calidad del servicio educativo de primera infancia Nacional</v>
          </cell>
          <cell r="O726" t="str">
            <v>Primera Infancia</v>
          </cell>
          <cell r="P726" t="str">
            <v>VEPBM</v>
          </cell>
          <cell r="Q726" t="str">
            <v>SUBDIRECCION DE CALIDAD DE PRIMERA INFANCIA</v>
          </cell>
          <cell r="R726" t="str">
            <v>Contratación Directa</v>
          </cell>
          <cell r="S726" t="str">
            <v>4 CON</v>
          </cell>
          <cell r="T726" t="str">
            <v>ET4</v>
          </cell>
        </row>
        <row r="727">
          <cell r="B727" t="str">
            <v>35-C-2201-0700-12-0-2201048-02</v>
          </cell>
          <cell r="C727" t="str">
            <v>35-C-2201-0700-12-0-2201048-02ET4</v>
          </cell>
          <cell r="D727" t="str">
            <v>35</v>
          </cell>
          <cell r="E727" t="str">
            <v>A</v>
          </cell>
          <cell r="F727" t="str">
            <v>PRESTACIÓN DE SERVICIOS PROFESIONALES PARA APOYAR A LA SUBDIRECCIÓN DE FORTALECIMIENTO INSTITUCIONAL EN LA PLANEACIÓN, EJECUCIÓN Y SEGUIMIENTO DE LA ASISTENCIA TÉCNICA A LAS ENTIDADES TERRITORIALES, ASÍ COMO PARA APOYAR LA ARTICULACION CON LAS AREAS DEL MINISTERIO HACIA EL CUMPLIMINETO DE LOS OBJETIVOS DEL PLAN DE DESARROLLO Y DE LA POLITICA EDUCATIVA</v>
          </cell>
          <cell r="G727" t="str">
            <v>C-2201-0700-12-0-2201048-02</v>
          </cell>
          <cell r="H727" t="str">
            <v>10</v>
          </cell>
          <cell r="I727" t="str">
            <v>CSF</v>
          </cell>
          <cell r="J727" t="str">
            <v>Ok Distribución Pto</v>
          </cell>
          <cell r="K727">
            <v>61200000</v>
          </cell>
          <cell r="L727" t="str">
            <v>Inversión</v>
          </cell>
          <cell r="M727" t="str">
            <v>Fortalecimiento</v>
          </cell>
          <cell r="N727" t="str">
            <v>Fortalecimiento a la gestión territorial de la educación Inicial, Preescolar, Básica y Media.   Nacional</v>
          </cell>
          <cell r="O727" t="str">
            <v>Fortalecimiento</v>
          </cell>
          <cell r="P727" t="str">
            <v>VEPBM</v>
          </cell>
          <cell r="Q727" t="str">
            <v>SUBDIRECCIÓN DE FORTALECIMIENTO INSTITUCIONAL</v>
          </cell>
          <cell r="R727" t="str">
            <v>Contratación Directa</v>
          </cell>
          <cell r="S727" t="str">
            <v>4 CON</v>
          </cell>
          <cell r="T727" t="str">
            <v>ET4</v>
          </cell>
        </row>
        <row r="728">
          <cell r="B728" t="str">
            <v>350-C-2201-0700-10-0-2201048-02</v>
          </cell>
          <cell r="C728" t="str">
            <v>350-C-2201-0700-10-0-2201048-02ET4</v>
          </cell>
          <cell r="D728" t="str">
            <v>350</v>
          </cell>
          <cell r="E728" t="str">
            <v>A</v>
          </cell>
          <cell r="F728" t="str">
            <v>PRESTAR SERVICIOS PROFESIONALES A LA SUBDIRECCIÓN DE CALIDAD DE PRIMERA INFANCIA PARA LA DEFINICIÓN E IMPLEMENTACIÓN DE ESTRATEGIAS Y PROGRAMAS PARA EL FORTALECIMIENTO DE LAS CONDICIONES DE CALIDAD EN LAS QUE SE ORGANIZAN EL COMPONENTE DE SALUD Y NUTRICIÓN DE LA EDUCACIÓN INICIAL Y PREESCOLAR EN EL MARCO DE LA ATENCIÓN INTEGRAL.</v>
          </cell>
          <cell r="G728" t="str">
            <v>C-2201-0700-10-0-2201048-02</v>
          </cell>
          <cell r="H728" t="str">
            <v>10</v>
          </cell>
          <cell r="I728" t="str">
            <v>CSF</v>
          </cell>
          <cell r="J728" t="str">
            <v>Ok Distribución Pto</v>
          </cell>
          <cell r="K728">
            <v>78570254</v>
          </cell>
          <cell r="L728" t="str">
            <v>Inversión</v>
          </cell>
          <cell r="M728" t="str">
            <v>Primera Infancia</v>
          </cell>
          <cell r="N728" t="str">
            <v>Fortalecimiento de la calidad del servicio educativo de primera infancia Nacional</v>
          </cell>
          <cell r="O728" t="str">
            <v>Primera Infancia</v>
          </cell>
          <cell r="P728" t="str">
            <v>VEPBM</v>
          </cell>
          <cell r="Q728" t="str">
            <v>SUBDIRECCION DE CALIDAD DE PRIMERA INFANCIA</v>
          </cell>
          <cell r="R728" t="str">
            <v>Contratación Directa</v>
          </cell>
          <cell r="S728" t="str">
            <v>4 CON</v>
          </cell>
          <cell r="T728" t="str">
            <v>ET4</v>
          </cell>
        </row>
        <row r="729">
          <cell r="B729" t="str">
            <v>351-C-2201-0700-10-0-2201048-02</v>
          </cell>
          <cell r="C729" t="str">
            <v>351-C-2201-0700-10-0-2201048-02ET4</v>
          </cell>
          <cell r="D729" t="str">
            <v>351</v>
          </cell>
          <cell r="E729" t="str">
            <v>A</v>
          </cell>
          <cell r="F729" t="str">
            <v>PRESTAR SERVICIOS PROFESIONALES A LA SUBDIRECCIÓN DE CALIDAD DE PRIMERA INFANCIA PARA EL DESARROLLO, IMPLEMENTACIÓN Y SEGUIMIENTO AL PROCESO DE FORTALECIMIENTO Y DESARROLLO DE CAPACIDADES DEL TALENTO HUMANO DE LA EDUCACIÓN INICIAL Y PREESCOLAR EN EL MARCO DE LA ATENCIÓN INTEGRAL.</v>
          </cell>
          <cell r="G729" t="str">
            <v>C-2201-0700-10-0-2201048-02</v>
          </cell>
          <cell r="H729" t="str">
            <v>10</v>
          </cell>
          <cell r="I729" t="str">
            <v>CSF</v>
          </cell>
          <cell r="J729" t="str">
            <v>Ok Distribución Pto</v>
          </cell>
          <cell r="K729">
            <v>78570250</v>
          </cell>
          <cell r="L729" t="str">
            <v>Inversión</v>
          </cell>
          <cell r="M729" t="str">
            <v>Primera Infancia</v>
          </cell>
          <cell r="N729" t="str">
            <v>Fortalecimiento de la calidad del servicio educativo de primera infancia Nacional</v>
          </cell>
          <cell r="O729" t="str">
            <v>Primera Infancia</v>
          </cell>
          <cell r="P729" t="str">
            <v>VEPBM</v>
          </cell>
          <cell r="Q729" t="str">
            <v>SUBDIRECCION DE CALIDAD DE PRIMERA INFANCIA</v>
          </cell>
          <cell r="R729" t="str">
            <v>Contratación Directa</v>
          </cell>
          <cell r="S729" t="str">
            <v>4 CON</v>
          </cell>
          <cell r="T729" t="str">
            <v>ET4</v>
          </cell>
        </row>
        <row r="730">
          <cell r="B730" t="str">
            <v>352-C-2201-0700-10-0-2201048-02</v>
          </cell>
          <cell r="C730" t="str">
            <v>352-C-2201-0700-10-0-2201048-02ET4</v>
          </cell>
          <cell r="D730" t="str">
            <v>352</v>
          </cell>
          <cell r="E730" t="str">
            <v>A</v>
          </cell>
          <cell r="F730" t="str">
            <v>PRESTAR SERVICIOS PROFESIONALES A LA SUBDIRECCIÓN DE CALIDAD DE PRIMERA INFANCIA PARA LA DEFINICIÓN DE ESTRATEGIAS PARA LA IMPLEMENTACIÓN DE LA LÍNEA PEDAGÓGICA DE EDUCACIÓN INICIAL Y PREESCOLAR EN EL MARCO DE LA EDUCACIÓN INCLUSIVA.</v>
          </cell>
          <cell r="G730" t="str">
            <v>C-2201-0700-10-0-2201048-02</v>
          </cell>
          <cell r="H730" t="str">
            <v>10</v>
          </cell>
          <cell r="I730" t="str">
            <v>CSF</v>
          </cell>
          <cell r="J730" t="str">
            <v>Ok Distribución Pto</v>
          </cell>
          <cell r="K730">
            <v>78570254</v>
          </cell>
          <cell r="L730" t="str">
            <v>Inversión</v>
          </cell>
          <cell r="M730" t="str">
            <v>Primera Infancia</v>
          </cell>
          <cell r="N730" t="str">
            <v>Fortalecimiento de la calidad del servicio educativo de primera infancia Nacional</v>
          </cell>
          <cell r="O730" t="str">
            <v>Primera Infancia</v>
          </cell>
          <cell r="P730" t="str">
            <v>VEPBM</v>
          </cell>
          <cell r="Q730" t="str">
            <v>SUBDIRECCION DE CALIDAD DE PRIMERA INFANCIA</v>
          </cell>
          <cell r="R730" t="str">
            <v>Contratación Directa</v>
          </cell>
          <cell r="S730" t="str">
            <v>4 CON</v>
          </cell>
          <cell r="T730" t="str">
            <v>ET4</v>
          </cell>
        </row>
        <row r="731">
          <cell r="B731" t="str">
            <v>353-C-2201-0700-10-0-2201048-02</v>
          </cell>
          <cell r="C731" t="str">
            <v>353-C-2201-0700-10-0-2201048-02ET4</v>
          </cell>
          <cell r="D731" t="str">
            <v>353</v>
          </cell>
          <cell r="E731" t="str">
            <v>A</v>
          </cell>
          <cell r="F731" t="str">
            <v>PRESTAR SERVICIOS PROFESIONALES A LA SUBDIRECCIÓN DE CALIDAD DE PRIMERA INFANCIA PARA LA DEFINICIÓN E IMPLEMENTACIÓN DE ESTRATEGIAS EN TORNO A LA LÍNEA PEDAGÓGICA DE EDUCACIÓN INICIAL Y PREESCOLAR EN EL MARCO DE LA ATENCIÓN INTERGAL, PARTICULARMENTE, EN LO RELACIONADO CON LA VINCULACIÓN A FAMILIAS.</v>
          </cell>
          <cell r="G731" t="str">
            <v>C-2201-0700-10-0-2201048-02</v>
          </cell>
          <cell r="H731" t="str">
            <v>10</v>
          </cell>
          <cell r="I731" t="str">
            <v>CSF</v>
          </cell>
          <cell r="J731" t="str">
            <v>Ok Distribución Pto</v>
          </cell>
          <cell r="K731">
            <v>78570250</v>
          </cell>
          <cell r="L731" t="str">
            <v>Inversión</v>
          </cell>
          <cell r="M731" t="str">
            <v>Primera Infancia</v>
          </cell>
          <cell r="N731" t="str">
            <v>Fortalecimiento de la calidad del servicio educativo de primera infancia Nacional</v>
          </cell>
          <cell r="O731" t="str">
            <v>Primera Infancia</v>
          </cell>
          <cell r="P731" t="str">
            <v>VEPBM</v>
          </cell>
          <cell r="Q731" t="str">
            <v>SUBDIRECCION DE CALIDAD DE PRIMERA INFANCIA</v>
          </cell>
          <cell r="R731" t="str">
            <v>Contratación Directa</v>
          </cell>
          <cell r="S731" t="str">
            <v>4 CON</v>
          </cell>
          <cell r="T731" t="str">
            <v>ET4</v>
          </cell>
        </row>
        <row r="732">
          <cell r="B732" t="str">
            <v>355-C-2201-0700-10-0-2201048-02</v>
          </cell>
          <cell r="C732" t="str">
            <v>355-C-2201-0700-10-0-2201048-02ET4</v>
          </cell>
          <cell r="D732" t="str">
            <v>355</v>
          </cell>
          <cell r="E732" t="str">
            <v>A</v>
          </cell>
          <cell r="F732" t="str">
            <v>PRESTAR SERVICIOS PROFESIONALES A LA SUBDIRECCIÓN DE CALIDAD DE PRIMERA INFANCIA PARA LA DEFINICIÓN E IMPLEMENTACIÓN DE LA LÍNEA TÉCNICA EN TEMAS RELACIONADOS CON AMBIENTES PEDAGÓGICOS EN EDUCACIÓN INICIAL Y PREESCOLAR EN EL MARCO DE LA ATENCIÓN INTEGRAL.</v>
          </cell>
          <cell r="G732" t="str">
            <v>C-2201-0700-10-0-2201048-02</v>
          </cell>
          <cell r="H732" t="str">
            <v>10</v>
          </cell>
          <cell r="I732" t="str">
            <v>CSF</v>
          </cell>
          <cell r="J732" t="str">
            <v>Ok Distribución Pto</v>
          </cell>
          <cell r="K732">
            <v>78570250</v>
          </cell>
          <cell r="L732" t="str">
            <v>Inversión</v>
          </cell>
          <cell r="M732" t="str">
            <v>Primera Infancia</v>
          </cell>
          <cell r="N732" t="str">
            <v>Fortalecimiento de la calidad del servicio educativo de primera infancia Nacional</v>
          </cell>
          <cell r="O732" t="str">
            <v>Primera Infancia</v>
          </cell>
          <cell r="P732" t="str">
            <v>VEPBM</v>
          </cell>
          <cell r="Q732" t="str">
            <v>SUBDIRECCION DE CALIDAD DE PRIMERA INFANCIA</v>
          </cell>
          <cell r="R732" t="str">
            <v>Contratación Directa</v>
          </cell>
          <cell r="S732" t="str">
            <v>4 CON</v>
          </cell>
          <cell r="T732" t="str">
            <v>ET4</v>
          </cell>
        </row>
        <row r="733">
          <cell r="B733" t="str">
            <v>356-C-2201-0700-10-0-2201048-02</v>
          </cell>
          <cell r="C733" t="str">
            <v>356-C-2201-0700-10-0-2201048-02ET4</v>
          </cell>
          <cell r="D733" t="str">
            <v>356</v>
          </cell>
          <cell r="E733" t="str">
            <v>A</v>
          </cell>
          <cell r="F733" t="str">
            <v>PRESTAR SERVICIOS PROFESIONALES PARA ORIENTAR A LA SUBDIRECCIÓN DE COBERRTURA DE PRIMERA INFANCIA EN LA DEFINICIÓN, COORDINACIÓN E_x000D_
IMPLEMENTACIÓN DE ESTRATEGIAS DE COBERTURA, ACCESO Y PERMANENCIA DE LOS NIÑOS Y LAS NIÑAS DE PRIMERA INFANCIA AL SISTEMA EDUCATIVO.</v>
          </cell>
          <cell r="G733" t="str">
            <v>C-2201-0700-10-0-2201048-02</v>
          </cell>
          <cell r="H733" t="str">
            <v>10</v>
          </cell>
          <cell r="I733" t="str">
            <v>CSF</v>
          </cell>
          <cell r="J733" t="str">
            <v>Ok Distribución Pto</v>
          </cell>
          <cell r="K733">
            <v>105809000</v>
          </cell>
          <cell r="L733" t="str">
            <v>Inversión</v>
          </cell>
          <cell r="M733" t="str">
            <v>Primera Infancia</v>
          </cell>
          <cell r="N733" t="str">
            <v>Fortalecimiento de la calidad del servicio educativo de primera infancia Nacional</v>
          </cell>
          <cell r="O733" t="str">
            <v>Primera Infancia</v>
          </cell>
          <cell r="P733" t="str">
            <v>VEPBM</v>
          </cell>
          <cell r="Q733" t="str">
            <v>SUBDIRECCIÓN DE COBERTURA DE PRIMERA INFANCIA</v>
          </cell>
          <cell r="R733" t="str">
            <v>Contratación Directa</v>
          </cell>
          <cell r="S733" t="str">
            <v>4 CON</v>
          </cell>
          <cell r="T733" t="str">
            <v>ET4</v>
          </cell>
        </row>
        <row r="734">
          <cell r="B734" t="str">
            <v>358-C-2201-0700-10-0-2201048-02</v>
          </cell>
          <cell r="C734" t="str">
            <v>358-C-2201-0700-10-0-2201048-02ET4</v>
          </cell>
          <cell r="D734" t="str">
            <v>358</v>
          </cell>
          <cell r="E734" t="str">
            <v>A</v>
          </cell>
          <cell r="F734" t="str">
            <v>PRESTAR SERVICIOS PROFESIONALES A LA DIRECCIÓN DE PRIMERA INFANCIA EN LA GESTIÓN Y ACOMPAÑAMIENTO AL PROCESO DE IMPLEMENTACIÓN DE LOS SISTEMAS DE INFORMACIÓN DE LA DIRECCIÓN, EN COORDINACIÓN CON LA OFICINA DE TECNOLOGÍA Y SISTEMAS DE INFORMACIÓN.</v>
          </cell>
          <cell r="G734" t="str">
            <v>C-2201-0700-10-0-2201048-02</v>
          </cell>
          <cell r="H734" t="str">
            <v>10</v>
          </cell>
          <cell r="I734" t="str">
            <v>CSF</v>
          </cell>
          <cell r="J734" t="str">
            <v>Ok Distribución Pto</v>
          </cell>
          <cell r="K734">
            <v>96000000</v>
          </cell>
          <cell r="L734" t="str">
            <v>Inversión</v>
          </cell>
          <cell r="M734" t="str">
            <v>Primera Infancia</v>
          </cell>
          <cell r="N734" t="str">
            <v>Fortalecimiento de la calidad del servicio educativo de primera infancia Nacional</v>
          </cell>
          <cell r="O734" t="str">
            <v>Primera Infancia</v>
          </cell>
          <cell r="P734" t="str">
            <v>VEPBM</v>
          </cell>
          <cell r="Q734" t="str">
            <v>SUBDIRECCIÓN DE COBERTURA DE PRIMERA INFANCIA</v>
          </cell>
          <cell r="R734" t="str">
            <v>Contratación Directa</v>
          </cell>
          <cell r="S734" t="str">
            <v>4 CON</v>
          </cell>
          <cell r="T734" t="str">
            <v>ET4</v>
          </cell>
        </row>
        <row r="735">
          <cell r="B735" t="str">
            <v>36-C-2201-0700-12-0-2201048-02</v>
          </cell>
          <cell r="C735" t="str">
            <v>36-C-2201-0700-12-0-2201048-02ET4</v>
          </cell>
          <cell r="D735" t="str">
            <v>36</v>
          </cell>
          <cell r="E735" t="str">
            <v>A</v>
          </cell>
          <cell r="F735" t="str">
            <v>PRESTACIÓN DE SERVICIOS PROFESIONALES PARA ASESORAR Y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v>
          </cell>
          <cell r="G735" t="str">
            <v>C-2201-0700-12-0-2201048-02</v>
          </cell>
          <cell r="H735" t="str">
            <v>10</v>
          </cell>
          <cell r="I735" t="str">
            <v>CSF</v>
          </cell>
          <cell r="J735" t="str">
            <v>Ok Distribución Pto</v>
          </cell>
          <cell r="K735">
            <v>61200000</v>
          </cell>
          <cell r="L735" t="str">
            <v>Inversión</v>
          </cell>
          <cell r="M735" t="str">
            <v>Fortalecimiento</v>
          </cell>
          <cell r="N735" t="str">
            <v>Fortalecimiento a la gestión territorial de la educación Inicial, Preescolar, Básica y Media.   Nacional</v>
          </cell>
          <cell r="O735" t="str">
            <v>Fortalecimiento</v>
          </cell>
          <cell r="P735" t="str">
            <v>VEPBM</v>
          </cell>
          <cell r="Q735" t="str">
            <v>SUBDIRECCIÓN DE FORTALECIMIENTO INSTITUCIONAL</v>
          </cell>
          <cell r="R735" t="str">
            <v>Contratación Directa</v>
          </cell>
          <cell r="S735" t="str">
            <v>4 CON</v>
          </cell>
          <cell r="T735" t="str">
            <v>ET4</v>
          </cell>
        </row>
        <row r="736">
          <cell r="B736" t="str">
            <v>360-C-2201-0700-10-0-2201048-02</v>
          </cell>
          <cell r="C736" t="str">
            <v>360-C-2201-0700-10-0-2201048-02ET4</v>
          </cell>
          <cell r="D736" t="str">
            <v>360</v>
          </cell>
          <cell r="E736" t="str">
            <v>A</v>
          </cell>
          <cell r="F736" t="str">
            <v>PRESTAR SERVICIOS DE APOYO A LA GESTIÓN, EN LOS PROCESOS ADMINISTRATIVOS RELACIONADOS CON EL CARGUE Y PROCESAMIENTO DE INFORMACIÓN EN LOS SISTEMAS DISPUESTOS PARA LA DIRECCIÓN DE PRIMERA INFANCIA.</v>
          </cell>
          <cell r="G736" t="str">
            <v>C-2201-0700-10-0-2201048-02</v>
          </cell>
          <cell r="H736" t="str">
            <v>10</v>
          </cell>
          <cell r="I736" t="str">
            <v>CSF</v>
          </cell>
          <cell r="J736" t="str">
            <v>Ok Distribución Pto</v>
          </cell>
          <cell r="K736">
            <v>38640000</v>
          </cell>
          <cell r="L736" t="str">
            <v>Inversión</v>
          </cell>
          <cell r="M736" t="str">
            <v>Primera Infancia</v>
          </cell>
          <cell r="N736" t="str">
            <v>Fortalecimiento de la calidad del servicio educativo de primera infancia Nacional</v>
          </cell>
          <cell r="O736" t="str">
            <v>Primera Infancia</v>
          </cell>
          <cell r="P736" t="str">
            <v>VEPBM</v>
          </cell>
          <cell r="Q736" t="str">
            <v>SUBDIRECCIÓN DE COBERTURA DE PRIMERA INFANCIA</v>
          </cell>
          <cell r="R736" t="str">
            <v>Contratación Directa</v>
          </cell>
          <cell r="S736" t="str">
            <v>4 CON</v>
          </cell>
          <cell r="T736" t="str">
            <v>ET4</v>
          </cell>
        </row>
        <row r="737">
          <cell r="B737" t="str">
            <v>361-C-2201-0700-10-0-2201048-02</v>
          </cell>
          <cell r="C737" t="str">
            <v>361-C-2201-0700-10-0-2201048-02ET4</v>
          </cell>
          <cell r="D737" t="str">
            <v>361</v>
          </cell>
          <cell r="E737" t="str">
            <v>A</v>
          </cell>
          <cell r="F737" t="str">
            <v>PRESTAR SERVICIOS PROFESIONALES A LA SUBDIRECCIÓN DE COBERTURA DE PRIMERA INFANCIA PARA LA GESTIÓN TERRITORIAL Y LA IMPLEMENTACIÓN DEL MODELO DE GESTIÓN DE LA EDUCACIÓN INICIAL EN LAS SECRETARÍAS DE EDUCACIÓN DE LAS ENTIDADES TERRITORIALES CERTIFICADAS EN EL MARCO DEL SISTEMA DE GESTIÓN DE LA CALIDAD.</v>
          </cell>
          <cell r="G737" t="str">
            <v>C-2201-0700-10-0-2201048-02</v>
          </cell>
          <cell r="H737" t="str">
            <v>10</v>
          </cell>
          <cell r="I737" t="str">
            <v>CSF</v>
          </cell>
          <cell r="J737" t="str">
            <v>Ok Distribución Pto</v>
          </cell>
          <cell r="K737">
            <v>96000000</v>
          </cell>
          <cell r="L737" t="str">
            <v>Inversión</v>
          </cell>
          <cell r="M737" t="str">
            <v>Primera Infancia</v>
          </cell>
          <cell r="N737" t="str">
            <v>Fortalecimiento de la calidad del servicio educativo de primera infancia Nacional</v>
          </cell>
          <cell r="O737" t="str">
            <v>Primera Infancia</v>
          </cell>
          <cell r="P737" t="str">
            <v>VEPBM</v>
          </cell>
          <cell r="Q737" t="str">
            <v>SUBDIRECCIÓN DE COBERTURA DE PRIMERA INFANCIA</v>
          </cell>
          <cell r="R737" t="str">
            <v>Contratación Directa</v>
          </cell>
          <cell r="S737" t="str">
            <v>4 CON</v>
          </cell>
          <cell r="T737" t="str">
            <v>ET4</v>
          </cell>
        </row>
        <row r="738">
          <cell r="B738" t="str">
            <v>362-C-2201-0700-10-0-2201048-02</v>
          </cell>
          <cell r="C738" t="str">
            <v>362-C-2201-0700-10-0-2201048-02ET4</v>
          </cell>
          <cell r="D738" t="str">
            <v>362</v>
          </cell>
          <cell r="E738" t="str">
            <v>A</v>
          </cell>
          <cell r="F738" t="str">
            <v>PRESTAR SERVICIOS PROFESIONALES PARA APOYAR A LA SUBDIRECCIÓN DE COBERTURA DE PRIMERA INFANCIA EN LA ESTRUCTURACIÓN, IMPLEMENTACIÓN Y SEGUIMIENTO DE LAS ESTRATEGIAS DE ATENCIÓN INTEGRAL DE LOS NIÑOS Y LAS NIÑAS DE PRIMERA INFANCIA, LA ESTRATEGIA ¡TODOS LISTOS! Y LA RUTA DE TRÁNSITO ARMÓNICO, DE LA GESTIÓN TERRITORIAL, DEL MODELO DE GESTIÓN DE EDUCACIÓN INICIAL, DE LOS SISTEMAS DE INFORMACIÓN DE LA DIRECCIÓN DE PRIMERA INFANCIA Y DEL SISTEMA EDUCATIVO.</v>
          </cell>
          <cell r="G738" t="str">
            <v>C-2201-0700-10-0-2201048-02</v>
          </cell>
          <cell r="H738" t="str">
            <v>10</v>
          </cell>
          <cell r="I738" t="str">
            <v>CSF</v>
          </cell>
          <cell r="J738" t="str">
            <v>Ok Distribución Pto</v>
          </cell>
          <cell r="K738">
            <v>91999600</v>
          </cell>
          <cell r="L738" t="str">
            <v>Inversión</v>
          </cell>
          <cell r="M738" t="str">
            <v>Primera Infancia</v>
          </cell>
          <cell r="N738" t="str">
            <v>Fortalecimiento de la calidad del servicio educativo de primera infancia Nacional</v>
          </cell>
          <cell r="O738" t="str">
            <v>Primera Infancia</v>
          </cell>
          <cell r="P738" t="str">
            <v>VEPBM</v>
          </cell>
          <cell r="Q738" t="str">
            <v>SUBDIRECCIÓN DE COBERTURA DE PRIMERA INFANCIA</v>
          </cell>
          <cell r="R738" t="str">
            <v>Contratación Directa</v>
          </cell>
          <cell r="S738" t="str">
            <v>4 CON</v>
          </cell>
          <cell r="T738" t="str">
            <v>ET4</v>
          </cell>
        </row>
        <row r="739">
          <cell r="B739" t="str">
            <v>363-C-2201-0700-10-0-2201048-02</v>
          </cell>
          <cell r="C739" t="str">
            <v>363-C-2201-0700-10-0-2201048-02ET4</v>
          </cell>
          <cell r="D739" t="str">
            <v>363</v>
          </cell>
          <cell r="E739" t="str">
            <v>A</v>
          </cell>
          <cell r="F739" t="str">
            <v>PRESTAR SERVICIOS PROFESIONALES A LA SUBDIRECCIÓN DE COBERTURA DE PRIMERA INFANCIA PARA LA GESTIÓN TERRITORIAL Y EL ACOMPAÑAMIENTO Y SEGUIMIENTO DE ESTRATEGIAS PARA LA ATENCIÓN INTEGRAL DE LOS NIÑOS DE PRIMERA INFANCIA EN LA EDUCACIÓN INICIAL Y PREESCOLAR.</v>
          </cell>
          <cell r="G739" t="str">
            <v>C-2201-0700-10-0-2201048-02</v>
          </cell>
          <cell r="H739" t="str">
            <v>10</v>
          </cell>
          <cell r="I739" t="str">
            <v>CSF</v>
          </cell>
          <cell r="J739" t="str">
            <v>Ok Distribución Pto</v>
          </cell>
          <cell r="K739">
            <v>84000000</v>
          </cell>
          <cell r="L739" t="str">
            <v>Inversión</v>
          </cell>
          <cell r="M739" t="str">
            <v>Primera Infancia</v>
          </cell>
          <cell r="N739" t="str">
            <v>Fortalecimiento de la calidad del servicio educativo de primera infancia Nacional</v>
          </cell>
          <cell r="O739" t="str">
            <v>Primera Infancia</v>
          </cell>
          <cell r="P739" t="str">
            <v>VEPBM</v>
          </cell>
          <cell r="Q739" t="str">
            <v>SUBDIRECCIÓN DE COBERTURA DE PRIMERA INFANCIA</v>
          </cell>
          <cell r="R739" t="str">
            <v>Contratación Directa</v>
          </cell>
          <cell r="S739" t="str">
            <v>4 CON</v>
          </cell>
          <cell r="T739" t="str">
            <v>ET4</v>
          </cell>
        </row>
        <row r="740">
          <cell r="B740" t="str">
            <v>365-A-03-03-04-022</v>
          </cell>
          <cell r="C740" t="str">
            <v>365-A-03-03-04-022ET4</v>
          </cell>
          <cell r="D740" t="str">
            <v>365</v>
          </cell>
          <cell r="E740" t="str">
            <v>A</v>
          </cell>
          <cell r="F740" t="str">
            <v>PRESTAR SERVICIOS PROFESIONALES PARA ACOMPAÑAR A LA DIRECCIÓN DE CALIDAD PARA LA EDUCACION SUPERIOR EN LOS TEMAS ACADÉMICOS Y TÉCNICOS RELACIONADOS CON EL CONSEJO NACIONAL DE EDUCACIÓN SUPERIOR - CESU, LA SECRETARÍA TÉCNICA DE LA COMISIÓN PERMANENTE DEL SAC, LAS REUNIONES CON ASCUN, CUERPOS CONSULTIVOS, ASÍ COMO OTRAS ASOCIACIONES DE EDUCACIÓN SUPERIOR Y APOYAR EN EL DISEÑO DE LAS BASES CONCEPTUALES, NORMATIVAS Y TÉCNICAS PARA LA REESTRUCTURACIÓN DEL SISTEMA DE ASEGURAMIENTO DE LA CALIDAD.</v>
          </cell>
          <cell r="G740" t="str">
            <v>A-03-03-04-022</v>
          </cell>
          <cell r="H740" t="str">
            <v>16</v>
          </cell>
          <cell r="I740" t="str">
            <v>SSF</v>
          </cell>
          <cell r="J740" t="str">
            <v>Ok Distribución Pto</v>
          </cell>
          <cell r="K740">
            <v>79423300</v>
          </cell>
          <cell r="L740" t="str">
            <v>Funcionamiento</v>
          </cell>
          <cell r="M740" t="str">
            <v>Calidad ES</v>
          </cell>
          <cell r="N740" t="str">
            <v>CNA</v>
          </cell>
          <cell r="O740" t="str">
            <v>Aseguramiento ES</v>
          </cell>
          <cell r="P740" t="str">
            <v>VES</v>
          </cell>
          <cell r="Q740" t="str">
            <v>DIRECCIÓN DE LA CALIDAD PARA LA EDUCACIÓN SUPERIOR</v>
          </cell>
          <cell r="R740" t="str">
            <v>Contratación Directa</v>
          </cell>
          <cell r="S740" t="str">
            <v>4 CON</v>
          </cell>
          <cell r="T740" t="str">
            <v>ET4</v>
          </cell>
        </row>
        <row r="741">
          <cell r="B741" t="str">
            <v>366-A-03-03-04-022</v>
          </cell>
          <cell r="C741" t="str">
            <v>366-A-03-03-04-022ET4</v>
          </cell>
          <cell r="D741" t="str">
            <v>366</v>
          </cell>
          <cell r="E741" t="str">
            <v>A</v>
          </cell>
          <cell r="F741" t="str">
            <v>PRESTAR SERVICIOS PROFESIONALES PARA APOYAR LA REALIZACIÓN DE LAS SESIONES DEL CONSEJO NACIONAL DE EDUCACIÓN SUPERIOR - CESU, ASOCIACIONES ACADÉMICAS Y DEMÁS REUNIONES DEL VICEMINISTERIO DE EDUCACIÓN SUPERIOR, ASÍ COMO LA ATENCIÓN DE REQUERIMIENTOS QUE SE PRESENTEN A NIVEL INTERNO Y EXTERNO EN TÉRMINOS DE OPORTUNIDAD.</v>
          </cell>
          <cell r="G741" t="str">
            <v>A-03-03-04-022</v>
          </cell>
          <cell r="H741" t="str">
            <v>16</v>
          </cell>
          <cell r="I741" t="str">
            <v>SSF</v>
          </cell>
          <cell r="J741" t="str">
            <v>Ok Distribución Pto</v>
          </cell>
          <cell r="K741">
            <v>55000000</v>
          </cell>
          <cell r="L741" t="str">
            <v>Funcionamiento</v>
          </cell>
          <cell r="M741" t="str">
            <v>Calidad ES</v>
          </cell>
          <cell r="N741" t="str">
            <v>CNA</v>
          </cell>
          <cell r="O741" t="str">
            <v>Aseguramiento ES</v>
          </cell>
          <cell r="P741" t="str">
            <v>VES</v>
          </cell>
          <cell r="Q741" t="str">
            <v>DIRECCIÓN DE LA CALIDAD PARA LA EDUCACIÓN SUPERIOR</v>
          </cell>
          <cell r="R741" t="str">
            <v>Contratación Directa</v>
          </cell>
          <cell r="S741" t="str">
            <v>4 CON</v>
          </cell>
          <cell r="T741" t="str">
            <v>ET4</v>
          </cell>
        </row>
        <row r="742">
          <cell r="B742" t="str">
            <v>367-A-03-03-04-020</v>
          </cell>
          <cell r="C742" t="str">
            <v>367-A-03-03-04-020ET4</v>
          </cell>
          <cell r="D742" t="str">
            <v>367</v>
          </cell>
          <cell r="E742" t="str">
            <v>A</v>
          </cell>
          <cell r="F742" t="str">
            <v>PRESTAR SERVICIOS PROFESIONALES PARA ACOMPAÑAR, ORIENTAR Y ASISTIR A LA DIRECCIÓN DE CALIDAD PARA LA EDUCACIÓN SUPERIOR EN EL DISEÑO DE LAS BASES CONCEPTUALES, NORMATIVAS Y TÉCNICAS PARA LA REESTRUCTURACIÓN DEL SISTEMA DE ASEGURAMIENTO DE LA CALIDAD.</v>
          </cell>
          <cell r="G742" t="str">
            <v>A-03-03-04-020</v>
          </cell>
          <cell r="H742" t="str">
            <v>16</v>
          </cell>
          <cell r="I742" t="str">
            <v>SSF</v>
          </cell>
          <cell r="J742" t="str">
            <v>Ok Distribución Pto</v>
          </cell>
          <cell r="K742">
            <v>106150000</v>
          </cell>
          <cell r="L742" t="str">
            <v>Funcionamiento</v>
          </cell>
          <cell r="M742" t="str">
            <v>Calidad ES</v>
          </cell>
          <cell r="N742" t="str">
            <v>Conaces</v>
          </cell>
          <cell r="O742" t="str">
            <v>Aseguramiento ES</v>
          </cell>
          <cell r="P742" t="str">
            <v>VES</v>
          </cell>
          <cell r="Q742" t="str">
            <v>DIRECCIÓN DE LA CALIDAD PARA LA EDUCACIÓN SUPERIOR</v>
          </cell>
          <cell r="R742" t="str">
            <v>Contratación Directa</v>
          </cell>
          <cell r="S742" t="str">
            <v>4 CON</v>
          </cell>
          <cell r="T742" t="str">
            <v>ET4</v>
          </cell>
        </row>
        <row r="743">
          <cell r="B743" t="str">
            <v>368-C-2202-0700-32-0-2202014-02</v>
          </cell>
          <cell r="C743" t="str">
            <v>368-C-2202-0700-32-0-2202014-02ET4</v>
          </cell>
          <cell r="D743" t="str">
            <v>368</v>
          </cell>
          <cell r="E743" t="str">
            <v>A</v>
          </cell>
          <cell r="F743" t="str">
            <v xml:space="preserve">PRESTAR SERVICIOS PROFESIONALES PARA ACOMPAÑAR ORIENTAR Y ASISTIR A LA DIRECCIÓN DE CALIDAD PARA LA EDUCACIÓN SUPERIOR, EN EL ALISTAMIENTO Y REVISIÓN JURÍDICA PARA LA IMPLEMENTACIÓN DE LA MODIFICACIÓN NORMATIVA RESPECTO AL PROYECTO DE DECRETO DEL SISTEMA DE ASEGURAMIENTO DE LA CALIDAD </v>
          </cell>
          <cell r="G743" t="str">
            <v>C-2202-0700-32-0-2202014-02</v>
          </cell>
          <cell r="H743" t="str">
            <v>10</v>
          </cell>
          <cell r="I743" t="str">
            <v>CSF</v>
          </cell>
          <cell r="J743" t="str">
            <v>Ok Distribución Pto</v>
          </cell>
          <cell r="K743">
            <v>90000000</v>
          </cell>
          <cell r="L743" t="str">
            <v>Inversión</v>
          </cell>
          <cell r="M743" t="str">
            <v>Calidad ES</v>
          </cell>
          <cell r="N743" t="str">
            <v>Incremento de la calidad en la prestación del servicio público de educación superior en Colombia. Nacional</v>
          </cell>
          <cell r="O743" t="str">
            <v>Calidad ES</v>
          </cell>
          <cell r="P743" t="str">
            <v>VES</v>
          </cell>
          <cell r="Q743" t="str">
            <v>DIRECCIÓN DE LA CALIDAD PARA LA EDUCACIÓN SUPERIOR</v>
          </cell>
          <cell r="R743" t="str">
            <v>Contratación Directa</v>
          </cell>
          <cell r="S743" t="str">
            <v>4 CON</v>
          </cell>
          <cell r="T743" t="str">
            <v>ET4</v>
          </cell>
        </row>
        <row r="744">
          <cell r="B744" t="str">
            <v>37-C-2201-0700-12-0-2201048-02</v>
          </cell>
          <cell r="C744" t="str">
            <v>37-C-2201-0700-12-0-2201048-02ET4</v>
          </cell>
          <cell r="D744" t="str">
            <v>37</v>
          </cell>
          <cell r="E744" t="str">
            <v>A</v>
          </cell>
          <cell r="F744" t="str">
            <v>PRESTACIÓN DE SERVICIOS PROFESIONALES PARA ASESORAR, GESTIONAR Y REALIZAR SEGUIMIENTO A LOS PROCESOS DE GESTIÓN Y ARTICULACIÓN AL INTERIOR DEL VICEMINISTERIO DE PREESCOLAR BÁSICA Y MEDIA PARA FAVORECER EL FORTALECIMIENTO TERRITORIAL EN EL MARCO DE LAS LÍNEAS ESTRATÉGICAS DE LA SUBDIRECCIÓN DE FORTALECIMIENTO INSTITUCIONAL</v>
          </cell>
          <cell r="G744" t="str">
            <v>C-2201-0700-12-0-2201048-02</v>
          </cell>
          <cell r="H744" t="str">
            <v>10</v>
          </cell>
          <cell r="I744" t="str">
            <v>CSF</v>
          </cell>
          <cell r="J744" t="str">
            <v>Ok Distribución Pto</v>
          </cell>
          <cell r="K744">
            <v>69000000</v>
          </cell>
          <cell r="L744" t="str">
            <v>Inversión</v>
          </cell>
          <cell r="M744" t="str">
            <v>Fortalecimiento</v>
          </cell>
          <cell r="N744" t="str">
            <v>Fortalecimiento a la gestión territorial de la educación Inicial, Preescolar, Básica y Media.   Nacional</v>
          </cell>
          <cell r="O744" t="str">
            <v>Fortalecimiento</v>
          </cell>
          <cell r="P744" t="str">
            <v>VEPBM</v>
          </cell>
          <cell r="Q744" t="str">
            <v>SUBDIRECCIÓN DE FORTALECIMIENTO INSTITUCIONAL</v>
          </cell>
          <cell r="R744" t="str">
            <v>Contratación Directa</v>
          </cell>
          <cell r="S744" t="str">
            <v>4 CON</v>
          </cell>
          <cell r="T744" t="str">
            <v>ET4</v>
          </cell>
        </row>
        <row r="745">
          <cell r="B745" t="str">
            <v>370-C-2299-0700-9-0-2299054-02</v>
          </cell>
          <cell r="C745" t="str">
            <v>370-C-2299-0700-9-0-2299054-02ET4</v>
          </cell>
          <cell r="D745" t="str">
            <v>370</v>
          </cell>
          <cell r="E745" t="str">
            <v>A</v>
          </cell>
          <cell r="F745" t="str">
            <v>PRESTACIÓN DE SERVICIOS PROFESIONALES PARA APOYAR LA OFICINA ASESORA DE PLANEACIÓN Y FINANZAS EN LOS TEMAS FINANCIEROS Y PRESUPUESTALES EN COORDINACACIÓN CON LAS ENTIDADES DEL ORDEN NACIONAL, LAS ENTIDADES TERRITORIALES Y LOS ESPACIOS DE CONCERTACIÓN DE POLÍTICA EDUCATIVA CON GRUPOS ÉTNICOS</v>
          </cell>
          <cell r="G745" t="str">
            <v>C-2299-0700-9-0-2299054-02</v>
          </cell>
          <cell r="H745" t="str">
            <v>10</v>
          </cell>
          <cell r="I745" t="str">
            <v>CSF</v>
          </cell>
          <cell r="J745" t="str">
            <v>Ok Distribución Pto</v>
          </cell>
          <cell r="K745">
            <v>67912502</v>
          </cell>
          <cell r="L745" t="str">
            <v>Inversión</v>
          </cell>
          <cell r="M745" t="str">
            <v>Planeación y Finanzas</v>
          </cell>
          <cell r="N745" t="str">
            <v>Fortalecimiento de la planeación estratégica  del sector educativo  Nacional</v>
          </cell>
          <cell r="O745" t="str">
            <v>Transversales</v>
          </cell>
          <cell r="P745" t="str">
            <v>SGENERAL</v>
          </cell>
          <cell r="Q745" t="str">
            <v>OFICINA ASESORA DE PLANEACIÓN Y FINANZAS</v>
          </cell>
          <cell r="R745" t="str">
            <v>Contratación Directa</v>
          </cell>
          <cell r="S745" t="str">
            <v>4 CON</v>
          </cell>
          <cell r="T745" t="str">
            <v>ET4</v>
          </cell>
        </row>
        <row r="746">
          <cell r="B746" t="str">
            <v>371-A-02-02-02-008</v>
          </cell>
          <cell r="C746" t="str">
            <v>371-A-02-02-02-008ET4</v>
          </cell>
          <cell r="D746" t="str">
            <v>371</v>
          </cell>
          <cell r="E746" t="str">
            <v>A</v>
          </cell>
          <cell r="F746" t="str">
            <v xml:space="preserve">PRESTAR SERVICIOS PROFESIONALES PARA ACOMPAÑAR A LA OFICINA ASESORA JURÍDICA DEL MINISTERIO DE EDUCACIÓN NACIONAL EN LA ATENCIÓN Y DESARROLLO DE LAS FUNCIONES QUE TIENE ASIGNADAS EN EL DECRETO 5012 DE 2009 Y EN ESPECIAL, LA ELABORACIÓN Y REVISIÓN DE  CONCEPTOS JURIDICOS Y PROYECTOS NORMATIVOS._x000D_
</v>
          </cell>
          <cell r="G746" t="str">
            <v>A-02-02-02-008</v>
          </cell>
          <cell r="H746" t="str">
            <v>10</v>
          </cell>
          <cell r="I746" t="str">
            <v>CSF</v>
          </cell>
          <cell r="J746" t="str">
            <v>Ok Distribución Pto</v>
          </cell>
          <cell r="K746">
            <v>94760000</v>
          </cell>
          <cell r="L746" t="str">
            <v>Funcionamiento</v>
          </cell>
          <cell r="M746" t="str">
            <v>Talento Humano</v>
          </cell>
          <cell r="N746" t="str">
            <v>Gestión</v>
          </cell>
          <cell r="O746" t="str">
            <v>Gestión</v>
          </cell>
          <cell r="P746" t="str">
            <v>SGENERAL</v>
          </cell>
          <cell r="Q746" t="str">
            <v>OFICINA ASESORA JURÍDICA</v>
          </cell>
          <cell r="R746" t="str">
            <v>Contratación Directa</v>
          </cell>
          <cell r="S746" t="str">
            <v>4 CON</v>
          </cell>
          <cell r="T746" t="str">
            <v>ET4</v>
          </cell>
        </row>
        <row r="747">
          <cell r="B747" t="str">
            <v>372-A-02-02-02-008</v>
          </cell>
          <cell r="C747" t="str">
            <v>372-A-02-02-02-008ET4</v>
          </cell>
          <cell r="D747" t="str">
            <v>372</v>
          </cell>
          <cell r="E747" t="str">
            <v>A</v>
          </cell>
          <cell r="F747" t="str">
            <v>PRESTAR SERVICIOS PROFESIONALES PARA APOYAR A LA OFICINA ASESORA JURÍDICA EN EL ESTUDIO Y PROYECCIÓN DE ACTOS ADMINISTRATIVOS DE ALTA COMPLEJIDAD Y RESPUESTAS A ORGANOS DE CONTROL.</v>
          </cell>
          <cell r="G747" t="str">
            <v>A-02-02-02-008</v>
          </cell>
          <cell r="H747" t="str">
            <v>10</v>
          </cell>
          <cell r="I747" t="str">
            <v>CSF</v>
          </cell>
          <cell r="J747" t="str">
            <v>Ok Distribución Pto</v>
          </cell>
          <cell r="K747">
            <v>52000000</v>
          </cell>
          <cell r="L747" t="str">
            <v>Funcionamiento</v>
          </cell>
          <cell r="M747" t="str">
            <v>Talento Humano</v>
          </cell>
          <cell r="N747" t="str">
            <v>Gestión</v>
          </cell>
          <cell r="O747" t="str">
            <v>Gestión</v>
          </cell>
          <cell r="P747" t="str">
            <v>SGENERAL</v>
          </cell>
          <cell r="Q747" t="str">
            <v>OFICINA ASESORA JURÍDICA</v>
          </cell>
          <cell r="R747" t="str">
            <v>Contratación Directa</v>
          </cell>
          <cell r="S747" t="str">
            <v>4 CON</v>
          </cell>
          <cell r="T747" t="str">
            <v>ET4</v>
          </cell>
        </row>
        <row r="748">
          <cell r="B748" t="str">
            <v>373-A-02-02-02-008</v>
          </cell>
          <cell r="C748" t="str">
            <v>373-A-02-02-02-008ET4</v>
          </cell>
          <cell r="D748" t="str">
            <v>373</v>
          </cell>
          <cell r="E748" t="str">
            <v>A</v>
          </cell>
          <cell r="F748" t="str">
            <v>PRESTAR SERVICIOS PROFESIONALES PARA ACOMPAÑAR LA OFICINA ASESORA JURÍDICA DEL MINISTERIO DE EDUCACIÓN NACIONAL EN LA ATENCIÓN Y DESARROLLO DE LAS FUNCIONES QUE TIENE ASIGNADAS, CONFORME AL DECRETO 5012 DE 2009 Y EN ESPECIAL, LA ATENCIÓN DE ACCIONES CONSTITUCIONALES Y REVISIÓN DE ASUNTOS RELACIONADOS CON LA DEFENSA JUDICIAL Y EXTRAJUDICIAL DE LA ENTIDAD</v>
          </cell>
          <cell r="G748" t="str">
            <v>A-02-02-02-008</v>
          </cell>
          <cell r="H748" t="str">
            <v>10</v>
          </cell>
          <cell r="I748" t="str">
            <v>CSF</v>
          </cell>
          <cell r="J748" t="str">
            <v>Ok Distribución Pto</v>
          </cell>
          <cell r="K748">
            <v>98880000</v>
          </cell>
          <cell r="L748" t="str">
            <v>Funcionamiento</v>
          </cell>
          <cell r="M748" t="str">
            <v>Talento Humano</v>
          </cell>
          <cell r="N748" t="str">
            <v>Gestión</v>
          </cell>
          <cell r="O748" t="str">
            <v>Gestión</v>
          </cell>
          <cell r="P748" t="str">
            <v>SGENERAL</v>
          </cell>
          <cell r="Q748" t="str">
            <v>OFICINA ASESORA JURÍDICA</v>
          </cell>
          <cell r="R748" t="str">
            <v>Contratación Directa</v>
          </cell>
          <cell r="S748" t="str">
            <v>4 CON</v>
          </cell>
          <cell r="T748" t="str">
            <v>ET4</v>
          </cell>
        </row>
        <row r="749">
          <cell r="B749" t="str">
            <v>375-C-2202-0700-32-0-2202045-02</v>
          </cell>
          <cell r="C749" t="str">
            <v>375-C-2202-0700-32-0-2202045-02ET4</v>
          </cell>
          <cell r="D749" t="str">
            <v>375</v>
          </cell>
          <cell r="E749" t="str">
            <v>A</v>
          </cell>
          <cell r="F749" t="str">
            <v>PRESTAR SERVICIOS PROFESIONALES JURÍDICOS A LA SUBDIRECCIÓN DE INSPECCIÓN Y VIGILANCIA PARA APOYAR LAS ACTIVIDADES DE CARÁCTER PREVENTIVO EN LAS INSTITUCIONES DE EDUCACIÓN SUPERIOR.</v>
          </cell>
          <cell r="G749" t="str">
            <v>C-2202-0700-32-0-2202045-02</v>
          </cell>
          <cell r="H749" t="str">
            <v>10</v>
          </cell>
          <cell r="I749" t="str">
            <v>CSF</v>
          </cell>
          <cell r="J749" t="str">
            <v>Ok Distribución Pto</v>
          </cell>
          <cell r="K749">
            <v>27000000</v>
          </cell>
          <cell r="L749" t="str">
            <v>Inversión</v>
          </cell>
          <cell r="M749" t="str">
            <v>Calidad ES</v>
          </cell>
          <cell r="N749" t="str">
            <v>Incremento de la calidad en la prestación del servicio público de educación superior en Colombia. Nacional</v>
          </cell>
          <cell r="O749" t="str">
            <v>Calidad ES</v>
          </cell>
          <cell r="P749" t="str">
            <v>VES</v>
          </cell>
          <cell r="Q749" t="str">
            <v>SUBDIRECCIÓN DE INSPECCIÓN Y VIGILANCIA</v>
          </cell>
          <cell r="R749" t="str">
            <v>Contratación Directa</v>
          </cell>
          <cell r="S749" t="str">
            <v>4 CON</v>
          </cell>
          <cell r="T749" t="str">
            <v>ET4</v>
          </cell>
        </row>
        <row r="750">
          <cell r="B750" t="str">
            <v>376-C-2202-0700-32-0-2202045-02</v>
          </cell>
          <cell r="C750" t="str">
            <v>376-C-2202-0700-32-0-2202045-02ET4</v>
          </cell>
          <cell r="D750" t="str">
            <v>376</v>
          </cell>
          <cell r="E750" t="str">
            <v>A</v>
          </cell>
          <cell r="F750" t="str">
            <v>PRESTAR SERVICIOS PROFESIONALES JURÍDICOS A LA SUBDIRECCIÓN DE INSPECCIÓN Y VIGILANCIA PARA APOYAR LAS ACTIVIDADES DE CARÁCTER PREVENTIVO EN LAS INSTITUCIONES DE EDUCACIÓN SUPERIOR.</v>
          </cell>
          <cell r="G750" t="str">
            <v>C-2202-0700-32-0-2202045-02</v>
          </cell>
          <cell r="H750" t="str">
            <v>10</v>
          </cell>
          <cell r="I750" t="str">
            <v>CSF</v>
          </cell>
          <cell r="J750" t="str">
            <v>Ok Distribución Pto</v>
          </cell>
          <cell r="K750">
            <v>36000000</v>
          </cell>
          <cell r="L750" t="str">
            <v>Inversión</v>
          </cell>
          <cell r="M750" t="str">
            <v>Calidad ES</v>
          </cell>
          <cell r="N750" t="str">
            <v>Incremento de la calidad en la prestación del servicio público de educación superior en Colombia. Nacional</v>
          </cell>
          <cell r="O750" t="str">
            <v>Calidad ES</v>
          </cell>
          <cell r="P750" t="str">
            <v>VES</v>
          </cell>
          <cell r="Q750" t="str">
            <v>SUBDIRECCIÓN DE INSPECCIÓN Y VIGILANCIA</v>
          </cell>
          <cell r="R750" t="str">
            <v>Contratación Directa</v>
          </cell>
          <cell r="S750" t="str">
            <v>4 CON</v>
          </cell>
          <cell r="T750" t="str">
            <v>ET4</v>
          </cell>
        </row>
        <row r="751">
          <cell r="B751" t="str">
            <v>377-C-2202-0700-32-0-2202045-02</v>
          </cell>
          <cell r="C751" t="str">
            <v>377-C-2202-0700-32-0-2202045-02ET4</v>
          </cell>
          <cell r="D751" t="str">
            <v>377</v>
          </cell>
          <cell r="E751" t="str">
            <v>A</v>
          </cell>
          <cell r="F751" t="str">
            <v>PRESTACIÓN DE SERVICIOS PROFESIONALES JURÍDICOS PARA APOYAR A LA SUBDIRECCIÓN DE INSPECCIÓN Y VIGILANCIA EN LA GESTIÓN Y SUSTANCIACIÓN DE INVESTIGACIONES ADMINISTRATIVAS, ASÍ COMO EN LA PROYECCIÓN DE RESPUESTAS A SOLICITUDES, QUEJAS, CONSULTAS Y PETICIONES.</v>
          </cell>
          <cell r="G751" t="str">
            <v>C-2202-0700-32-0-2202045-02</v>
          </cell>
          <cell r="H751" t="str">
            <v>10</v>
          </cell>
          <cell r="I751" t="str">
            <v>CSF</v>
          </cell>
          <cell r="J751" t="str">
            <v>Ok Distribución Pto</v>
          </cell>
          <cell r="K751">
            <v>54000000</v>
          </cell>
          <cell r="L751" t="str">
            <v>Inversión</v>
          </cell>
          <cell r="M751" t="str">
            <v>Calidad ES</v>
          </cell>
          <cell r="N751" t="str">
            <v>Incremento de la calidad en la prestación del servicio público de educación superior en Colombia. Nacional</v>
          </cell>
          <cell r="O751" t="str">
            <v>Calidad ES</v>
          </cell>
          <cell r="P751" t="str">
            <v>VES</v>
          </cell>
          <cell r="Q751" t="str">
            <v>SUBDIRECCIÓN DE INSPECCIÓN Y VIGILANCIA</v>
          </cell>
          <cell r="R751" t="str">
            <v>Contratación Directa</v>
          </cell>
          <cell r="S751" t="str">
            <v>4 CON</v>
          </cell>
          <cell r="T751" t="str">
            <v>ET4</v>
          </cell>
        </row>
        <row r="752">
          <cell r="B752" t="str">
            <v>378-C-2202-0700-32-0-2202045-02</v>
          </cell>
          <cell r="C752" t="str">
            <v>378-C-2202-0700-32-0-2202045-02ET4</v>
          </cell>
          <cell r="D752" t="str">
            <v>378</v>
          </cell>
          <cell r="E752" t="str">
            <v>A</v>
          </cell>
          <cell r="F752" t="str">
            <v>PRESTACIÓN DE SERVICIOS PROFESIONALES JURÍDICOS PARA APOYAR A LA SUBDIRECCIÓN DE INSPECCIÓN Y VIGILANCIA EN LA GESTIÓN Y SUSTANCIACIÓN DE INVESTIGACIONES ADMINISTRATIVAS, ASÍ COMO EN LA PROYECCIÓN DE RESPUESTAS A SOLICITUDES, QUEJAS, CONSULTAS Y PETICIONES.</v>
          </cell>
          <cell r="G752" t="str">
            <v>C-2202-0700-32-0-2202045-02</v>
          </cell>
          <cell r="H752" t="str">
            <v>10</v>
          </cell>
          <cell r="I752" t="str">
            <v>CSF</v>
          </cell>
          <cell r="J752" t="str">
            <v>Ok Distribución Pto</v>
          </cell>
          <cell r="K752">
            <v>54000000</v>
          </cell>
          <cell r="L752" t="str">
            <v>Inversión</v>
          </cell>
          <cell r="M752" t="str">
            <v>Calidad ES</v>
          </cell>
          <cell r="N752" t="str">
            <v>Incremento de la calidad en la prestación del servicio público de educación superior en Colombia. Nacional</v>
          </cell>
          <cell r="O752" t="str">
            <v>Calidad ES</v>
          </cell>
          <cell r="P752" t="str">
            <v>VES</v>
          </cell>
          <cell r="Q752" t="str">
            <v>SUBDIRECCIÓN DE INSPECCIÓN Y VIGILANCIA</v>
          </cell>
          <cell r="R752" t="str">
            <v>Contratación Directa</v>
          </cell>
          <cell r="S752" t="str">
            <v>4 CON</v>
          </cell>
          <cell r="T752" t="str">
            <v>ET4</v>
          </cell>
        </row>
        <row r="753">
          <cell r="B753" t="str">
            <v>379-C-2202-0700-32-0-2202045-02</v>
          </cell>
          <cell r="C753" t="str">
            <v>379-C-2202-0700-32-0-2202045-02ET4</v>
          </cell>
          <cell r="D753" t="str">
            <v>379</v>
          </cell>
          <cell r="E753" t="str">
            <v>A</v>
          </cell>
          <cell r="F753" t="str">
            <v>PRESTAR SERVICIOS PROFESIONALES A LA SUBDIRECCIÓN DE INSPECCIÓN Y VIGILANCIA EN LOS ASUNTOS ECONÓMICOS, FINANCIEROS Y CONTABLES EN RELACIÓN CON LAS FUNCIONES PREVENTIVAS E INVESTIGATIVAS A LAS INSTITUCIONES DE EDUCACIÓN SUPERIOR</v>
          </cell>
          <cell r="G753" t="str">
            <v>C-2202-0700-32-0-2202045-02</v>
          </cell>
          <cell r="H753" t="str">
            <v>10</v>
          </cell>
          <cell r="I753" t="str">
            <v>CSF</v>
          </cell>
          <cell r="J753" t="str">
            <v>Ok Distribución Pto</v>
          </cell>
          <cell r="K753">
            <v>54000000</v>
          </cell>
          <cell r="L753" t="str">
            <v>Inversión</v>
          </cell>
          <cell r="M753" t="str">
            <v>Calidad ES</v>
          </cell>
          <cell r="N753" t="str">
            <v>Incremento de la calidad en la prestación del servicio público de educación superior en Colombia. Nacional</v>
          </cell>
          <cell r="O753" t="str">
            <v>Calidad ES</v>
          </cell>
          <cell r="P753" t="str">
            <v>VES</v>
          </cell>
          <cell r="Q753" t="str">
            <v>SUBDIRECCIÓN DE INSPECCIÓN Y VIGILANCIA</v>
          </cell>
          <cell r="R753" t="str">
            <v>Contratación Directa</v>
          </cell>
          <cell r="S753" t="str">
            <v>4 CON</v>
          </cell>
          <cell r="T753" t="str">
            <v>ET4</v>
          </cell>
        </row>
        <row r="754">
          <cell r="B754" t="str">
            <v>38-C-2201-0700-12-0-2201006-02</v>
          </cell>
          <cell r="C754" t="str">
            <v>38-C-2201-0700-12-0-2201006-02ET4</v>
          </cell>
          <cell r="D754" t="str">
            <v>38</v>
          </cell>
          <cell r="E754" t="str">
            <v>A</v>
          </cell>
          <cell r="F754" t="str">
            <v>PRESTACIÓN DE SERVICIOS PROFESIONALES PARA APOYAR LOS PROCESOS DE PLANEACIÓN, GESTION Y SEGUIMIENTO  PARA FAVORECER EL FORTALECIMIENTO TERRITORIAL EN EL MARCO DE LAS LÍNEAS ESTRATÉGICAS DE LA SUBDIRECCIÓN DE FORTALECIMIENTO INSTITUCIONAL</v>
          </cell>
          <cell r="G754" t="str">
            <v>C-2201-0700-12-0-2201006-02</v>
          </cell>
          <cell r="H754" t="str">
            <v>10</v>
          </cell>
          <cell r="I754" t="str">
            <v>CSF</v>
          </cell>
          <cell r="J754" t="str">
            <v>Ok Distribución Pto</v>
          </cell>
          <cell r="K754">
            <v>64400000</v>
          </cell>
          <cell r="L754" t="str">
            <v>Inversión</v>
          </cell>
          <cell r="M754" t="str">
            <v>Fortalecimiento</v>
          </cell>
          <cell r="N754" t="str">
            <v>Fortalecimiento a la gestión territorial de la educación Inicial, Preescolar, Básica y Media.   Nacional</v>
          </cell>
          <cell r="O754" t="str">
            <v>Fortalecimiento</v>
          </cell>
          <cell r="P754" t="str">
            <v>VEPBM</v>
          </cell>
          <cell r="Q754" t="str">
            <v>SUBDIRECCIÓN DE FORTALECIMIENTO INSTITUCIONAL</v>
          </cell>
          <cell r="R754" t="str">
            <v>Contratación Directa</v>
          </cell>
          <cell r="S754" t="str">
            <v>4 CON</v>
          </cell>
          <cell r="T754" t="str">
            <v>ET4</v>
          </cell>
        </row>
        <row r="755">
          <cell r="B755" t="str">
            <v>380-C-2202-0700-32-0-2202045-02</v>
          </cell>
          <cell r="C755" t="str">
            <v>380-C-2202-0700-32-0-2202045-02ET4</v>
          </cell>
          <cell r="D755" t="str">
            <v>380</v>
          </cell>
          <cell r="E755" t="str">
            <v>A</v>
          </cell>
          <cell r="F755" t="str">
            <v>PRESTAR SERVICIOS PROFESIONALES JURÍDICOS A LA SUBDIRECCIÓN DE INSPECCIÓN Y VIGILANCIA PARA APOYAR LAS ACTIVIDADES DE CARÁCTER PREVENTIVO EN LAS INSTITUCIONES DE EDUCACIÓN SUPERIOR.</v>
          </cell>
          <cell r="G755" t="str">
            <v>C-2202-0700-32-0-2202045-02</v>
          </cell>
          <cell r="H755" t="str">
            <v>10</v>
          </cell>
          <cell r="I755" t="str">
            <v>CSF</v>
          </cell>
          <cell r="J755" t="str">
            <v>Ok Distribución Pto</v>
          </cell>
          <cell r="K755">
            <v>45000000</v>
          </cell>
          <cell r="L755" t="str">
            <v>Inversión</v>
          </cell>
          <cell r="M755" t="str">
            <v>Calidad ES</v>
          </cell>
          <cell r="N755" t="str">
            <v>Incremento de la calidad en la prestación del servicio público de educación superior en Colombia. Nacional</v>
          </cell>
          <cell r="O755" t="str">
            <v>Calidad ES</v>
          </cell>
          <cell r="P755" t="str">
            <v>VES</v>
          </cell>
          <cell r="Q755" t="str">
            <v>SUBDIRECCIÓN DE INSPECCIÓN Y VIGILANCIA</v>
          </cell>
          <cell r="R755" t="str">
            <v>Contratación Directa</v>
          </cell>
          <cell r="S755" t="str">
            <v>4 CON</v>
          </cell>
          <cell r="T755" t="str">
            <v>ET4</v>
          </cell>
        </row>
        <row r="756">
          <cell r="B756" t="str">
            <v>382-A-02-02-02-008</v>
          </cell>
          <cell r="C756" t="str">
            <v>382-A-02-02-02-008ET4</v>
          </cell>
          <cell r="D756" t="str">
            <v>382</v>
          </cell>
          <cell r="E756" t="str">
            <v>A</v>
          </cell>
          <cell r="F756" t="str">
            <v xml:space="preserve">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GESTIÓN._x000D_
</v>
          </cell>
          <cell r="G756" t="str">
            <v>A-02-02-02-008</v>
          </cell>
          <cell r="H756" t="str">
            <v>10</v>
          </cell>
          <cell r="I756" t="str">
            <v>CSF</v>
          </cell>
          <cell r="J756" t="str">
            <v>Ok Distribución Pto</v>
          </cell>
          <cell r="K756">
            <v>76632000</v>
          </cell>
          <cell r="L756" t="str">
            <v>Funcionamiento</v>
          </cell>
          <cell r="M756" t="str">
            <v>Talento Humano</v>
          </cell>
          <cell r="N756" t="str">
            <v>Gestión</v>
          </cell>
          <cell r="O756" t="str">
            <v>Gestión</v>
          </cell>
          <cell r="P756" t="str">
            <v>SGENERAL</v>
          </cell>
          <cell r="Q756" t="str">
            <v>OFICINA ASESORA JURÍDICA</v>
          </cell>
          <cell r="R756" t="str">
            <v>Contratación Directa</v>
          </cell>
          <cell r="S756" t="str">
            <v>4 CON</v>
          </cell>
          <cell r="T756" t="str">
            <v>ET4</v>
          </cell>
        </row>
        <row r="757">
          <cell r="B757" t="str">
            <v>386-A-02-02-02-008</v>
          </cell>
          <cell r="C757" t="str">
            <v>386-A-02-02-02-008ET4</v>
          </cell>
          <cell r="D757" t="str">
            <v>386</v>
          </cell>
          <cell r="E757" t="str">
            <v>A</v>
          </cell>
          <cell r="F757" t="str">
            <v xml:space="preserve">PRESTAR SERVICIOS PROFESIONALES PARA REALIZAR ACTIVIDADES ADMINISTRATIVAS Y ACOMPAÑAMIENTO EN LOS PROCESOS FINANCIEROS, CONTABLES Y PRESUPUESTABLES  DE LA OFICINA ASESORA JURÍDICA DEL MINISTERIO DE EDUCACIÓN NACIONAL._x000D_
</v>
          </cell>
          <cell r="G757" t="str">
            <v>A-02-02-02-008</v>
          </cell>
          <cell r="H757" t="str">
            <v>10</v>
          </cell>
          <cell r="I757" t="str">
            <v>CSF</v>
          </cell>
          <cell r="J757" t="str">
            <v>Ok Distribución Pto</v>
          </cell>
          <cell r="K757">
            <v>76632000</v>
          </cell>
          <cell r="L757" t="str">
            <v>Funcionamiento</v>
          </cell>
          <cell r="M757" t="str">
            <v>Talento Humano</v>
          </cell>
          <cell r="N757" t="str">
            <v>Gestión</v>
          </cell>
          <cell r="O757" t="str">
            <v>Gestión</v>
          </cell>
          <cell r="P757" t="str">
            <v>SGENERAL</v>
          </cell>
          <cell r="Q757" t="str">
            <v>OFICINA ASESORA JURÍDICA</v>
          </cell>
          <cell r="R757" t="str">
            <v>Contratación Directa</v>
          </cell>
          <cell r="S757" t="str">
            <v>4 CON</v>
          </cell>
          <cell r="T757" t="str">
            <v>ET4</v>
          </cell>
        </row>
        <row r="758">
          <cell r="B758" t="str">
            <v>387-A-02-02-02-008</v>
          </cell>
          <cell r="C758" t="str">
            <v>387-A-02-02-02-008ET4</v>
          </cell>
          <cell r="D758" t="str">
            <v>387</v>
          </cell>
          <cell r="E758" t="str">
            <v>A</v>
          </cell>
          <cell r="F758" t="str">
            <v xml:space="preserve">PRESTAR SERVICIOS PROFESIONALES PARA APOYAR A LA OFICINA ASESORA JURÍDICA DEL MINISTERIO DE EDUCACIÓN NACIONAL EN LAS DIFERENTES GESTIONES PRECONTRACTUALES, CONTRACTUALES Y POSCONTRACTUALES, ASI MISMO, APOYAR LA SUPERVISIÓN DE LOS CONTRATOS QUE LE SEAN ASIGNADOS._x000D_
</v>
          </cell>
          <cell r="G758" t="str">
            <v>A-02-02-02-008</v>
          </cell>
          <cell r="H758" t="str">
            <v>10</v>
          </cell>
          <cell r="I758" t="str">
            <v>CSF</v>
          </cell>
          <cell r="J758" t="str">
            <v>Ok Distribución Pto</v>
          </cell>
          <cell r="K758">
            <v>76632000</v>
          </cell>
          <cell r="L758" t="str">
            <v>Funcionamiento</v>
          </cell>
          <cell r="M758" t="str">
            <v>Talento Humano</v>
          </cell>
          <cell r="N758" t="str">
            <v>Gestión</v>
          </cell>
          <cell r="O758" t="str">
            <v>Gestión</v>
          </cell>
          <cell r="P758" t="str">
            <v>SGENERAL</v>
          </cell>
          <cell r="Q758" t="str">
            <v>OFICINA ASESORA JURÍDICA</v>
          </cell>
          <cell r="R758" t="str">
            <v>Contratación Directa</v>
          </cell>
          <cell r="S758" t="str">
            <v>4 CON</v>
          </cell>
          <cell r="T758" t="str">
            <v>ET4</v>
          </cell>
        </row>
        <row r="759">
          <cell r="B759" t="str">
            <v>388-A-02-02-02-008</v>
          </cell>
          <cell r="C759" t="str">
            <v>388-A-02-02-02-008ET4</v>
          </cell>
          <cell r="D759" t="str">
            <v>388</v>
          </cell>
          <cell r="E759" t="str">
            <v>A</v>
          </cell>
          <cell r="F759" t="str">
            <v xml:space="preserve">PRESTAR SERVICIOS PROFESIONALES PARA REALIZAR EL ANÁLISIS Y LA VERIFICACIÓN DE LA PROYECCIÓN DE RESPUESTAS A CONSULTAS, DERECHOS DE PETICIÓN Y CONCEPTOS SOLICITADOS A LA OFICINA ASESORA JURÍDICA DEL MINISTERIO DE EDUCACIÓN NACIONAL._x000D_
</v>
          </cell>
          <cell r="G759" t="str">
            <v>A-02-02-02-008</v>
          </cell>
          <cell r="H759" t="str">
            <v>10</v>
          </cell>
          <cell r="I759" t="str">
            <v>CSF</v>
          </cell>
          <cell r="J759" t="str">
            <v>Ok Distribución Pto</v>
          </cell>
          <cell r="K759">
            <v>94760000</v>
          </cell>
          <cell r="L759" t="str">
            <v>Funcionamiento</v>
          </cell>
          <cell r="M759" t="str">
            <v>Talento Humano</v>
          </cell>
          <cell r="N759" t="str">
            <v>Gestión</v>
          </cell>
          <cell r="O759" t="str">
            <v>Gestión</v>
          </cell>
          <cell r="P759" t="str">
            <v>SGENERAL</v>
          </cell>
          <cell r="Q759" t="str">
            <v>OFICINA ASESORA JURÍDICA</v>
          </cell>
          <cell r="R759" t="str">
            <v>Contratación Directa</v>
          </cell>
          <cell r="S759" t="str">
            <v>4 CON</v>
          </cell>
          <cell r="T759" t="str">
            <v>ET4</v>
          </cell>
        </row>
        <row r="760">
          <cell r="B760" t="str">
            <v>389-C-2202-0700-45-0-2202046-02</v>
          </cell>
          <cell r="C760" t="str">
            <v>389-C-2202-0700-45-0-2202046-02ET4</v>
          </cell>
          <cell r="D760" t="str">
            <v>389</v>
          </cell>
          <cell r="E760" t="str">
            <v>A</v>
          </cell>
          <cell r="F760" t="str">
            <v>PRESTAR SERVICIOS PROFESIONALES  EN LA SUBDIRECCIÓN DE APOYO A LA GESTIÓN DE LAS IES, PARA REALIZAR SEGUIMIENTO A LAS ESTRATEGIAS DE ACCESO Y PERMANENCIA EN APOYO A LOS ESTUDIANTES</v>
          </cell>
          <cell r="G760" t="str">
            <v>C-2202-0700-45-0-2202046-02</v>
          </cell>
          <cell r="H760" t="str">
            <v>11</v>
          </cell>
          <cell r="I760" t="str">
            <v>CSF</v>
          </cell>
          <cell r="J760" t="str">
            <v>Ok Distribución Pto</v>
          </cell>
          <cell r="K760">
            <v>-38000000</v>
          </cell>
          <cell r="L760" t="str">
            <v>Inversión</v>
          </cell>
          <cell r="M760" t="str">
            <v>Fomento</v>
          </cell>
          <cell r="N760" t="str">
            <v>Ampliación de mecanismos de fomento de la Educación Superior Nacional</v>
          </cell>
          <cell r="O760" t="str">
            <v>Fomento ES</v>
          </cell>
          <cell r="P760" t="str">
            <v>VES</v>
          </cell>
          <cell r="Q760" t="str">
            <v>SUBDIRECCIÓN DE APOYO A LA GESTIÓN DE LAS INST. DE EDU. SUPERIOR</v>
          </cell>
          <cell r="R760" t="str">
            <v>Contratación Directa</v>
          </cell>
          <cell r="S760" t="str">
            <v>4 CON</v>
          </cell>
          <cell r="T760" t="str">
            <v>ET4</v>
          </cell>
        </row>
        <row r="761">
          <cell r="B761" t="str">
            <v>389-C-2202-0700-45-0-2202046-02</v>
          </cell>
          <cell r="C761" t="str">
            <v>389-C-2202-0700-45-0-2202046-02ET4</v>
          </cell>
          <cell r="D761" t="str">
            <v>389</v>
          </cell>
          <cell r="E761" t="str">
            <v>A</v>
          </cell>
          <cell r="F761" t="str">
            <v>PRESTAR SERVICIOS PROFESIONALES  EN LA SUBDIRECCIÓN DE APOYO A LA GESTIÓN DE LAS IES, PARA REALIZAR SEGUIMIENTO A LAS ESTRATEGIAS DE ACCESO Y PERMANENCIA EN APOYO A LOS ESTUDIANTES</v>
          </cell>
          <cell r="G761" t="str">
            <v>C-2202-0700-45-0-2202046-02</v>
          </cell>
          <cell r="H761" t="str">
            <v>11</v>
          </cell>
          <cell r="I761" t="str">
            <v>CSF</v>
          </cell>
          <cell r="J761" t="str">
            <v>Ok Distribución Pto</v>
          </cell>
          <cell r="K761">
            <v>41800000</v>
          </cell>
          <cell r="L761" t="str">
            <v>Inversión</v>
          </cell>
          <cell r="M761" t="str">
            <v>Fomento</v>
          </cell>
          <cell r="N761" t="str">
            <v>Ampliación de mecanismos de fomento de la Educación Superior Nacional</v>
          </cell>
          <cell r="O761" t="str">
            <v>Fomento ES</v>
          </cell>
          <cell r="P761" t="str">
            <v>VES</v>
          </cell>
          <cell r="Q761" t="str">
            <v>SUBDIRECCIÓN DE APOYO A LA GESTIÓN DE LAS INST. DE EDU. SUPERIOR</v>
          </cell>
          <cell r="R761" t="str">
            <v>Contratación Directa</v>
          </cell>
          <cell r="S761" t="str">
            <v>4 CON</v>
          </cell>
          <cell r="T761" t="str">
            <v>ET4</v>
          </cell>
        </row>
        <row r="762">
          <cell r="B762" t="str">
            <v>39-C-2201-0700-12-0-2201048-02</v>
          </cell>
          <cell r="C762" t="str">
            <v>39-C-2201-0700-12-0-2201048-02ET4</v>
          </cell>
          <cell r="D762" t="str">
            <v>39</v>
          </cell>
          <cell r="E762" t="str">
            <v>A</v>
          </cell>
          <cell r="F762" t="str">
            <v>PRESTACIÓN DE SERVICIOS PROFESIONALES PARA APOYAR EL SEGUIMIENTO A LOS PROCESOS DE GESTIÓN Y ARTICULACIÓN INTERINSTITUCIONAL Y TERRITORIAL EN EL MARCO DE LAS LÍNEAS ESTRATÉGICAS DE LA SUBDIRECCIÓN DE FORTALECIMIENTO INSTITUCIONAL.</v>
          </cell>
          <cell r="G762" t="str">
            <v>C-2201-0700-12-0-2201048-02</v>
          </cell>
          <cell r="H762" t="str">
            <v>10</v>
          </cell>
          <cell r="I762" t="str">
            <v>CSF</v>
          </cell>
          <cell r="J762" t="str">
            <v>Ok Distribución Pto</v>
          </cell>
          <cell r="K762">
            <v>73600000</v>
          </cell>
          <cell r="L762" t="str">
            <v>Inversión</v>
          </cell>
          <cell r="M762" t="str">
            <v>Fortalecimiento</v>
          </cell>
          <cell r="N762" t="str">
            <v>Fortalecimiento a la gestión territorial de la educación Inicial, Preescolar, Básica y Media.   Nacional</v>
          </cell>
          <cell r="O762" t="str">
            <v>Fortalecimiento</v>
          </cell>
          <cell r="P762" t="str">
            <v>VEPBM</v>
          </cell>
          <cell r="Q762" t="str">
            <v>SUBDIRECCIÓN DE FORTALECIMIENTO INSTITUCIONAL</v>
          </cell>
          <cell r="R762" t="str">
            <v>Contratación Directa</v>
          </cell>
          <cell r="S762" t="str">
            <v>4 CON</v>
          </cell>
          <cell r="T762" t="str">
            <v>ET4</v>
          </cell>
        </row>
        <row r="763">
          <cell r="B763" t="str">
            <v>391-A-02-02-02-008</v>
          </cell>
          <cell r="C763" t="str">
            <v>391-A-02-02-02-008ET4</v>
          </cell>
          <cell r="D763" t="str">
            <v>391</v>
          </cell>
          <cell r="E763" t="str">
            <v>A</v>
          </cell>
          <cell r="F763" t="str">
            <v xml:space="preserve">PRESTAR SERVICIOS PROFESIONALES PARA PROYECTAR RESPUESTAS A CONSULTAS, DERECHOS DE PETICIÓN Y CONCEPTOS SOLICITADOS A LA OFICINA ASESORA JURÍDICA DEL MINISTERIO DE EDUCACIÓN NACIONAL._x000D_
</v>
          </cell>
          <cell r="G763" t="str">
            <v>A-02-02-02-008</v>
          </cell>
          <cell r="H763" t="str">
            <v>10</v>
          </cell>
          <cell r="I763" t="str">
            <v>CSF</v>
          </cell>
          <cell r="J763" t="str">
            <v>Ok Distribución Pto</v>
          </cell>
          <cell r="K763">
            <v>71070000</v>
          </cell>
          <cell r="L763" t="str">
            <v>Funcionamiento</v>
          </cell>
          <cell r="M763" t="str">
            <v>Talento Humano</v>
          </cell>
          <cell r="N763" t="str">
            <v>Gestión</v>
          </cell>
          <cell r="O763" t="str">
            <v>Gestión</v>
          </cell>
          <cell r="P763" t="str">
            <v>SGENERAL</v>
          </cell>
          <cell r="Q763" t="str">
            <v>OFICINA ASESORA JURÍDICA</v>
          </cell>
          <cell r="R763" t="str">
            <v>Contratación Directa</v>
          </cell>
          <cell r="S763" t="str">
            <v>4 CON</v>
          </cell>
          <cell r="T763" t="str">
            <v>ET4</v>
          </cell>
        </row>
        <row r="764">
          <cell r="B764" t="str">
            <v>392-C-2202-0700-45-0-2202038-02</v>
          </cell>
          <cell r="C764" t="str">
            <v>392-C-2202-0700-45-0-2202038-02ET4</v>
          </cell>
          <cell r="D764" t="str">
            <v>392</v>
          </cell>
          <cell r="E764" t="str">
            <v>A</v>
          </cell>
          <cell r="F764" t="str">
            <v>PRESTAR SERVICIOS PROFESIONALES A LA SUBDIRECCIÓN DE GESTIÓN FINANCIERA, EN EL GRUPO DE RECAUDO, PARA EL REGISTRO DE LAS OPERACIONES Y LA CONCILIACIÓN DE INFORMACIÓN DE LOS INGRESOS DEL MINISTERIO DE EDUCACIÓN NACIONAL, EN PARTICULAR LOS RECAUDADOS MEDIANTE LA APLICACIÓN DE LA LEY 1697 DE 2013 Y DEMÁS NORMATIVIDAD VIGENTE.</v>
          </cell>
          <cell r="G764" t="str">
            <v>C-2202-0700-45-0-2202038-02</v>
          </cell>
          <cell r="H764" t="str">
            <v>11</v>
          </cell>
          <cell r="I764" t="str">
            <v>CSF</v>
          </cell>
          <cell r="J764" t="str">
            <v>Ok Distribución Pto</v>
          </cell>
          <cell r="K764">
            <v>49440000</v>
          </cell>
          <cell r="L764" t="str">
            <v>Inversión</v>
          </cell>
          <cell r="M764" t="str">
            <v>Fomento</v>
          </cell>
          <cell r="N764" t="str">
            <v>Ampliación de mecanismos de fomento de la Educación Superior Nacional</v>
          </cell>
          <cell r="O764" t="str">
            <v>Fomento ES</v>
          </cell>
          <cell r="P764" t="str">
            <v>VES</v>
          </cell>
          <cell r="Q764" t="str">
            <v>SUBDIRECCIÓN DE GESTIÓN FINANCIERA</v>
          </cell>
          <cell r="R764" t="str">
            <v>Contratación Directa</v>
          </cell>
          <cell r="S764" t="str">
            <v>4 CON</v>
          </cell>
          <cell r="T764" t="str">
            <v>ET4</v>
          </cell>
        </row>
        <row r="765">
          <cell r="B765" t="str">
            <v>393-A-02-02-02-008</v>
          </cell>
          <cell r="C765" t="str">
            <v>393-A-02-02-02-008ET4</v>
          </cell>
          <cell r="D765" t="str">
            <v>393</v>
          </cell>
          <cell r="E765" t="str">
            <v>A</v>
          </cell>
          <cell r="F765" t="str">
            <v xml:space="preserve">PRESTAR SERVICIOS PROFESIONALES PARA PROYECTAR RESPUESTAS A CONSULTAS, DERECHOS DE PETICIÓN Y CONCEPTOS SOLICITADOS A LA OFICINA ASESORA JURÍDICA DEL MINISTERIO DE EDUCACIÓN NACIONAL._x000D_
</v>
          </cell>
          <cell r="G765" t="str">
            <v>A-02-02-02-008</v>
          </cell>
          <cell r="H765" t="str">
            <v>10</v>
          </cell>
          <cell r="I765" t="str">
            <v>CSF</v>
          </cell>
          <cell r="J765" t="str">
            <v>Ok Distribución Pto</v>
          </cell>
          <cell r="K765">
            <v>57211350</v>
          </cell>
          <cell r="L765" t="str">
            <v>Funcionamiento</v>
          </cell>
          <cell r="M765" t="str">
            <v>Talento Humano</v>
          </cell>
          <cell r="N765" t="str">
            <v>Gestión</v>
          </cell>
          <cell r="O765" t="str">
            <v>Gestión</v>
          </cell>
          <cell r="P765" t="str">
            <v>SGENERAL</v>
          </cell>
          <cell r="Q765" t="str">
            <v>OFICINA ASESORA JURÍDICA</v>
          </cell>
          <cell r="R765" t="str">
            <v>Contratación Directa</v>
          </cell>
          <cell r="S765" t="str">
            <v>4 CON</v>
          </cell>
          <cell r="T765" t="str">
            <v>ET4</v>
          </cell>
        </row>
        <row r="766">
          <cell r="B766" t="str">
            <v>394-C-2202-0700-45-0-2202038-02</v>
          </cell>
          <cell r="C766" t="str">
            <v>394-C-2202-0700-45-0-2202038-02ET4</v>
          </cell>
          <cell r="D766" t="str">
            <v>394</v>
          </cell>
          <cell r="E766" t="str">
            <v>A</v>
          </cell>
          <cell r="F766" t="str">
            <v>PRESTACION DE SERVICIOS PARA APOYAR LA GESTIÓN ADMINISTRATIVA DEL EQUIPO JURIDICO, FINANCIERO Y DE LOS DELEGADOS DE LA MINISTRA ANTE LOS CONSEJOS SUPERIORES Y DIRECTIVOS DE LAS INSTITUCIONES DE EDUCACION SUPERIOR DEL PAIS</v>
          </cell>
          <cell r="G766" t="str">
            <v>C-2202-0700-45-0-2202038-02</v>
          </cell>
          <cell r="H766" t="str">
            <v>11</v>
          </cell>
          <cell r="I766" t="str">
            <v>CSF</v>
          </cell>
          <cell r="J766" t="str">
            <v>Ok Distribución Pto</v>
          </cell>
          <cell r="K766">
            <v>44400000</v>
          </cell>
          <cell r="L766" t="str">
            <v>Inversión</v>
          </cell>
          <cell r="M766" t="str">
            <v>Fomento</v>
          </cell>
          <cell r="N766" t="str">
            <v>Ampliación de mecanismos de fomento de la Educación Superior Nacional</v>
          </cell>
          <cell r="O766" t="str">
            <v>Fomento ES</v>
          </cell>
          <cell r="P766" t="str">
            <v>VES</v>
          </cell>
          <cell r="Q766" t="str">
            <v>SUBDIRECCIÓN DE DESARROLLO SECTORIAL DE LA EDUCACIÓN SUPERIOR</v>
          </cell>
          <cell r="R766" t="str">
            <v>Contratación Directa</v>
          </cell>
          <cell r="S766" t="str">
            <v>4 CON</v>
          </cell>
          <cell r="T766" t="str">
            <v>ET4</v>
          </cell>
        </row>
        <row r="767">
          <cell r="B767" t="str">
            <v>395-A-02-02-02-008</v>
          </cell>
          <cell r="C767" t="str">
            <v>395-A-02-02-02-008ET4</v>
          </cell>
          <cell r="D767" t="str">
            <v>395</v>
          </cell>
          <cell r="E767" t="str">
            <v>A</v>
          </cell>
          <cell r="F767" t="str">
            <v xml:space="preserve">PRESTAR SERVICIOS PROFESIONALES PARA PROYECTAR RESPUESTAS A CONSULTAS, DERECHOS DE PETICIÓN Y CONCEPTOS SOLICITADOS A LA OFICINA ASESORA JURÍDICA DEL MINISTERIO DE EDUCACIÓN NACIONAL._x000D_
</v>
          </cell>
          <cell r="G767" t="str">
            <v>A-02-02-02-008</v>
          </cell>
          <cell r="H767" t="str">
            <v>10</v>
          </cell>
          <cell r="I767" t="str">
            <v>CSF</v>
          </cell>
          <cell r="J767" t="str">
            <v>Ok Distribución Pto</v>
          </cell>
          <cell r="K767">
            <v>61800000</v>
          </cell>
          <cell r="L767" t="str">
            <v>Funcionamiento</v>
          </cell>
          <cell r="M767" t="str">
            <v>Talento Humano</v>
          </cell>
          <cell r="N767" t="str">
            <v>Gestión</v>
          </cell>
          <cell r="O767" t="str">
            <v>Gestión</v>
          </cell>
          <cell r="P767" t="str">
            <v>SGENERAL</v>
          </cell>
          <cell r="Q767" t="str">
            <v>OFICINA ASESORA JURÍDICA</v>
          </cell>
          <cell r="R767" t="str">
            <v>Contratación Directa</v>
          </cell>
          <cell r="S767" t="str">
            <v>4 CON</v>
          </cell>
          <cell r="T767" t="str">
            <v>ET4</v>
          </cell>
        </row>
        <row r="768">
          <cell r="B768" t="str">
            <v>396-A-02-02-02-008</v>
          </cell>
          <cell r="C768" t="str">
            <v>396-A-02-02-02-008ET4</v>
          </cell>
          <cell r="D768" t="str">
            <v>396</v>
          </cell>
          <cell r="E768" t="str">
            <v>A</v>
          </cell>
          <cell r="F768" t="str">
            <v xml:space="preserve">PRESTAR SERVICIOS PROFESIONALES PARA APOYAR A LA OFICINA ASESORA JURÍDICA DEL MINISTERIO DE EDUCACIÓN NACIONAL EN MATERIA DE REPRESENTACIÓN JUDICIAL Y EXTRAJUDICIAL Y EN LA ATENCIÓN DE ACCIONES DE TUTELA._x000D_
</v>
          </cell>
          <cell r="G768" t="str">
            <v>A-02-02-02-008</v>
          </cell>
          <cell r="H768" t="str">
            <v>10</v>
          </cell>
          <cell r="I768" t="str">
            <v>CSF</v>
          </cell>
          <cell r="J768" t="str">
            <v>Ok Distribución Pto</v>
          </cell>
          <cell r="K768">
            <v>72000000</v>
          </cell>
          <cell r="L768" t="str">
            <v>Funcionamiento</v>
          </cell>
          <cell r="M768" t="str">
            <v>Talento Humano</v>
          </cell>
          <cell r="N768" t="str">
            <v>Gestión</v>
          </cell>
          <cell r="O768" t="str">
            <v>Gestión</v>
          </cell>
          <cell r="P768" t="str">
            <v>SGENERAL</v>
          </cell>
          <cell r="Q768" t="str">
            <v>OFICINA ASESORA JURÍDICA</v>
          </cell>
          <cell r="R768" t="str">
            <v>Contratación Directa</v>
          </cell>
          <cell r="S768" t="str">
            <v>4 CON</v>
          </cell>
          <cell r="T768" t="str">
            <v>ET4</v>
          </cell>
        </row>
        <row r="769">
          <cell r="B769" t="str">
            <v>397-C-2299-0700-8-0-2299058-02</v>
          </cell>
          <cell r="C769" t="str">
            <v>397-C-2299-0700-8-0-2299058-02ET4</v>
          </cell>
          <cell r="D769" t="str">
            <v>397</v>
          </cell>
          <cell r="E769" t="str">
            <v>A</v>
          </cell>
          <cell r="F769" t="str">
            <v>PRESTACIÓN DE SERVICIOS PROFESIONALES PARA ASISTIR JURÍDICAMENTE A LA OFICINA ASESORA DE COMUNICACIONES EN LOS PROCESOS CONTRACTUALES, JURÍDICOS, ADMINISTRATIVOS Y TÉCNICOS A CARGO DE LA OFICINA</v>
          </cell>
          <cell r="G769" t="str">
            <v>C-2299-0700-8-0-2299058-02</v>
          </cell>
          <cell r="H769" t="str">
            <v>10</v>
          </cell>
          <cell r="I769" t="str">
            <v>CSF</v>
          </cell>
          <cell r="J769" t="str">
            <v>Ok Distribución Pto</v>
          </cell>
          <cell r="K769">
            <v>29000000</v>
          </cell>
          <cell r="L769" t="str">
            <v>Inversión</v>
          </cell>
          <cell r="M769" t="str">
            <v>Comunicaciones y Cooperación</v>
          </cell>
          <cell r="N769" t="str">
            <v>Fortalecimiento del acceso a información estratégica e institucional del sector educativo  Nacional</v>
          </cell>
          <cell r="O769" t="str">
            <v>Transversales</v>
          </cell>
          <cell r="P769" t="str">
            <v>SGENERAL</v>
          </cell>
          <cell r="Q769" t="str">
            <v>OFICINA ASESORA DE COMUNICACIONES</v>
          </cell>
          <cell r="R769" t="str">
            <v>Contratación Directa</v>
          </cell>
          <cell r="S769" t="str">
            <v>4 CON</v>
          </cell>
          <cell r="T769" t="str">
            <v>ET4</v>
          </cell>
        </row>
        <row r="770">
          <cell r="B770" t="str">
            <v>398-A-02-02-02-008</v>
          </cell>
          <cell r="C770" t="str">
            <v>398-A-02-02-02-008ET4</v>
          </cell>
          <cell r="D770" t="str">
            <v>398</v>
          </cell>
          <cell r="E770" t="str">
            <v>A</v>
          </cell>
          <cell r="F770" t="str">
            <v xml:space="preserve">PRESTAR SERVICIOS PROFESIONALES PARA APOYAR A LA OFICINA ASESORA JURÍDICA DEL MINISTERIO DE EDUCACIÓN NACIONAL EN MATERIA DE REPRESENTACIÓN JUDICIAL Y EXTRAJUDICIAL Y EN LA ATENCIÓN DE ACCIONES DE TUTELA._x000D_
</v>
          </cell>
          <cell r="G770" t="str">
            <v>A-02-02-02-008</v>
          </cell>
          <cell r="H770" t="str">
            <v>10</v>
          </cell>
          <cell r="I770" t="str">
            <v>CSF</v>
          </cell>
          <cell r="J770" t="str">
            <v>Ok Distribución Pto</v>
          </cell>
          <cell r="K770">
            <v>47380000</v>
          </cell>
          <cell r="L770" t="str">
            <v>Funcionamiento</v>
          </cell>
          <cell r="M770" t="str">
            <v>Talento Humano</v>
          </cell>
          <cell r="N770" t="str">
            <v>Gestión</v>
          </cell>
          <cell r="O770" t="str">
            <v>Gestión</v>
          </cell>
          <cell r="P770" t="str">
            <v>SGENERAL</v>
          </cell>
          <cell r="Q770" t="str">
            <v>OFICINA ASESORA JURÍDICA</v>
          </cell>
          <cell r="R770" t="str">
            <v>Contratación Directa</v>
          </cell>
          <cell r="S770" t="str">
            <v>4 CON</v>
          </cell>
          <cell r="T770" t="str">
            <v>ET4</v>
          </cell>
        </row>
        <row r="771">
          <cell r="B771" t="str">
            <v>399-A-02-02-02-008</v>
          </cell>
          <cell r="C771" t="str">
            <v>399-A-02-02-02-008ET4</v>
          </cell>
          <cell r="D771" t="str">
            <v>399</v>
          </cell>
          <cell r="E771" t="str">
            <v>A</v>
          </cell>
          <cell r="F771" t="str">
            <v xml:space="preserve">PRESTAR SERVICIOS DE APOYO A LA GESTIÓN EN LA OFICINA ASESORA JURÍDICA DEL MINISTERIO DE EDUCACIÓN NACIONAL, PARA REALIZAR LAS ACTIVIDADES ASISTENCIALES QUE REQUIEREN LOS DIFERENTES GRUPOS Y EQUIPOS DE TRABAJO, EN VIRTUD DE LAS FUNCIONES ASIGNADAS POR EL DECRETO 5012 DE 2009_x000D_
</v>
          </cell>
          <cell r="G771" t="str">
            <v>A-02-02-02-008</v>
          </cell>
          <cell r="H771" t="str">
            <v>10</v>
          </cell>
          <cell r="I771" t="str">
            <v>CSF</v>
          </cell>
          <cell r="J771" t="str">
            <v>Ok Distribución Pto</v>
          </cell>
          <cell r="K771">
            <v>27253800</v>
          </cell>
          <cell r="L771" t="str">
            <v>Funcionamiento</v>
          </cell>
          <cell r="M771" t="str">
            <v>Talento Humano</v>
          </cell>
          <cell r="N771" t="str">
            <v>Gestión</v>
          </cell>
          <cell r="O771" t="str">
            <v>Gestión</v>
          </cell>
          <cell r="P771" t="str">
            <v>SGENERAL</v>
          </cell>
          <cell r="Q771" t="str">
            <v>OFICINA ASESORA JURÍDICA</v>
          </cell>
          <cell r="R771" t="str">
            <v>Contratación Directa</v>
          </cell>
          <cell r="S771" t="str">
            <v>4 CON</v>
          </cell>
          <cell r="T771" t="str">
            <v>ET4</v>
          </cell>
        </row>
        <row r="772">
          <cell r="B772" t="str">
            <v>4-C-2201-0700-15-0-2201006-02</v>
          </cell>
          <cell r="C772" t="str">
            <v>4-C-2201-0700-15-0-2201006-02ET2</v>
          </cell>
          <cell r="D772" t="str">
            <v>4</v>
          </cell>
          <cell r="E772" t="str">
            <v>A</v>
          </cell>
          <cell r="F772" t="str">
            <v>SUMINISTRO DE TÓNER, TINTAS Y CARTUCHOS PARA LAS IMPRESORAS</v>
          </cell>
          <cell r="G772" t="str">
            <v>C-2201-0700-15-0-2201006-02</v>
          </cell>
          <cell r="H772" t="str">
            <v>10</v>
          </cell>
          <cell r="I772" t="str">
            <v>CSF</v>
          </cell>
          <cell r="J772" t="str">
            <v>Ok Distribución Pto</v>
          </cell>
          <cell r="K772">
            <v>11504092</v>
          </cell>
          <cell r="L772" t="str">
            <v>Inversión</v>
          </cell>
          <cell r="M772" t="str">
            <v>Cobertura</v>
          </cell>
          <cell r="N772" t="str">
            <v>Implementación de estrategias de  acceso y permanencia educativa en condiciones de equidad, para la población vulnerable a nivel nacional</v>
          </cell>
          <cell r="O772" t="str">
            <v>Permanencia</v>
          </cell>
          <cell r="P772" t="str">
            <v>VEPBM</v>
          </cell>
          <cell r="Q772" t="str">
            <v>SUBDIRECCIÓN DE GESTIÓN ADMINISTRATIVA Y OPERACIONES</v>
          </cell>
          <cell r="R772" t="str">
            <v>Acuerdo Marco</v>
          </cell>
          <cell r="S772" t="str">
            <v>2 PES</v>
          </cell>
          <cell r="T772" t="str">
            <v>ET2</v>
          </cell>
        </row>
        <row r="773">
          <cell r="B773" t="str">
            <v>4-A-02-02-01-003</v>
          </cell>
          <cell r="C773" t="str">
            <v>4-A-02-02-01-003ET2</v>
          </cell>
          <cell r="D773" t="str">
            <v>4</v>
          </cell>
          <cell r="E773" t="str">
            <v>A</v>
          </cell>
          <cell r="F773" t="str">
            <v>SUMINISTRO DE TÓNER, TINTAS Y CARTUCHOS PARA LAS IMPRESORAS</v>
          </cell>
          <cell r="G773" t="str">
            <v>A-02-02-01-003</v>
          </cell>
          <cell r="H773" t="str">
            <v>16</v>
          </cell>
          <cell r="I773" t="str">
            <v>SSF</v>
          </cell>
          <cell r="J773" t="str">
            <v>Ok Distribución Pto</v>
          </cell>
          <cell r="K773">
            <v>52254667.579999998</v>
          </cell>
          <cell r="L773" t="str">
            <v>Funcionamiento</v>
          </cell>
          <cell r="M773" t="str">
            <v>Administrativa</v>
          </cell>
          <cell r="N773" t="str">
            <v>Gestión</v>
          </cell>
          <cell r="O773" t="str">
            <v>Gestión</v>
          </cell>
          <cell r="P773" t="str">
            <v>SGENERAL</v>
          </cell>
          <cell r="Q773" t="str">
            <v>SUBDIRECCIÓN DE GESTIÓN ADMINISTRATIVA Y OPERACIONES</v>
          </cell>
          <cell r="R773" t="str">
            <v>Acuerdo Marco</v>
          </cell>
          <cell r="S773" t="str">
            <v>2 PES</v>
          </cell>
          <cell r="T773" t="str">
            <v>ET2</v>
          </cell>
        </row>
        <row r="774">
          <cell r="B774" t="str">
            <v>4-C-2299-0700-8-0-2299058-02</v>
          </cell>
          <cell r="C774" t="str">
            <v>4-C-2299-0700-8-0-2299058-02ET2</v>
          </cell>
          <cell r="D774" t="str">
            <v>4</v>
          </cell>
          <cell r="E774" t="str">
            <v>A</v>
          </cell>
          <cell r="F774" t="str">
            <v>SUMINISTRO DE TÓNER, TINTAS Y CARTUCHOS PARA LAS IMPRESORAS</v>
          </cell>
          <cell r="G774" t="str">
            <v>C-2299-0700-8-0-2299058-02</v>
          </cell>
          <cell r="H774" t="str">
            <v>10</v>
          </cell>
          <cell r="I774" t="str">
            <v>CSF</v>
          </cell>
          <cell r="J774" t="str">
            <v>Ok Distribución Pto</v>
          </cell>
          <cell r="K774">
            <v>4000000</v>
          </cell>
          <cell r="L774" t="str">
            <v>Inversión</v>
          </cell>
          <cell r="M774" t="str">
            <v>Comunicaciones y Cooperación</v>
          </cell>
          <cell r="N774" t="str">
            <v>Fortalecimiento del acceso a información estratégica e institucional del sector educativo  Nacional</v>
          </cell>
          <cell r="O774" t="str">
            <v>Transversales</v>
          </cell>
          <cell r="P774" t="str">
            <v>SGENERAL</v>
          </cell>
          <cell r="Q774" t="str">
            <v>SUBDIRECCIÓN DE GESTIÓN ADMINISTRATIVA Y OPERACIONES</v>
          </cell>
          <cell r="R774" t="str">
            <v>Acuerdo Marco</v>
          </cell>
          <cell r="S774" t="str">
            <v>2 PES</v>
          </cell>
          <cell r="T774" t="str">
            <v>ET2</v>
          </cell>
        </row>
        <row r="775">
          <cell r="B775" t="str">
            <v>4-C-2202-0700-45-0-2202038-02</v>
          </cell>
          <cell r="C775" t="str">
            <v>4-C-2202-0700-45-0-2202038-02ET2</v>
          </cell>
          <cell r="D775" t="str">
            <v>4</v>
          </cell>
          <cell r="E775" t="str">
            <v>A</v>
          </cell>
          <cell r="F775" t="str">
            <v>SUMINISTRO DE TÓNER, TINTAS Y CARTUCHOS PARA LAS IMPRESORAS</v>
          </cell>
          <cell r="G775" t="str">
            <v>C-2202-0700-45-0-2202038-02</v>
          </cell>
          <cell r="H775" t="str">
            <v>11</v>
          </cell>
          <cell r="I775" t="str">
            <v>CSF</v>
          </cell>
          <cell r="J775" t="str">
            <v>Ok Distribución Pto</v>
          </cell>
          <cell r="K775">
            <v>28300366</v>
          </cell>
          <cell r="L775" t="str">
            <v>Inversión</v>
          </cell>
          <cell r="M775" t="str">
            <v>Fomento</v>
          </cell>
          <cell r="N775" t="str">
            <v>Ampliación de mecanismos de fomento de la Educación Superior Nacional</v>
          </cell>
          <cell r="O775" t="str">
            <v>Fomento ES</v>
          </cell>
          <cell r="P775" t="str">
            <v>VES</v>
          </cell>
          <cell r="Q775" t="str">
            <v>SUBDIRECCIÓN DE GESTIÓN ADMINISTRATIVA Y OPERACIONES</v>
          </cell>
          <cell r="R775" t="str">
            <v>Acuerdo Marco</v>
          </cell>
          <cell r="S775" t="str">
            <v>2 PES</v>
          </cell>
          <cell r="T775" t="str">
            <v>ET2</v>
          </cell>
        </row>
        <row r="776">
          <cell r="B776" t="str">
            <v>4-A-03-03-04-021</v>
          </cell>
          <cell r="C776" t="str">
            <v>4-A-03-03-04-021ET2</v>
          </cell>
          <cell r="D776" t="str">
            <v>4</v>
          </cell>
          <cell r="E776" t="str">
            <v>A</v>
          </cell>
          <cell r="F776" t="str">
            <v>SUMINISTRO DE TÓNER, TINTAS Y CARTUCHOS PARA LAS IMPRESORAS</v>
          </cell>
          <cell r="G776" t="str">
            <v>A-03-03-04-021</v>
          </cell>
          <cell r="H776" t="str">
            <v>16</v>
          </cell>
          <cell r="I776" t="str">
            <v>SSF</v>
          </cell>
          <cell r="J776" t="str">
            <v>Ok Distribución Pto</v>
          </cell>
          <cell r="K776">
            <v>5000000</v>
          </cell>
          <cell r="L776" t="str">
            <v>Funcionamiento</v>
          </cell>
          <cell r="M776" t="str">
            <v>Calidad ES</v>
          </cell>
          <cell r="N776" t="str">
            <v>CNA</v>
          </cell>
          <cell r="O776" t="str">
            <v>Aseguramiento ES</v>
          </cell>
          <cell r="P776" t="str">
            <v>VES</v>
          </cell>
          <cell r="Q776" t="str">
            <v>SUBDIRECCIÓN DE GESTIÓN ADMINISTRATIVA Y OPERACIONES</v>
          </cell>
          <cell r="R776" t="str">
            <v>Acuerdo Marco</v>
          </cell>
          <cell r="S776" t="str">
            <v>2 PES</v>
          </cell>
          <cell r="T776" t="str">
            <v>ET2</v>
          </cell>
        </row>
        <row r="777">
          <cell r="B777" t="str">
            <v>4-C-2202-0700-32-0-2202045-02</v>
          </cell>
          <cell r="C777" t="str">
            <v>4-C-2202-0700-32-0-2202045-02ET2</v>
          </cell>
          <cell r="D777" t="str">
            <v>4</v>
          </cell>
          <cell r="E777" t="str">
            <v>A</v>
          </cell>
          <cell r="F777" t="str">
            <v>SUMINISTRO DE TÓNER, TINTAS Y CARTUCHOS PARA LAS IMPRESORAS</v>
          </cell>
          <cell r="G777" t="str">
            <v>C-2202-0700-32-0-2202045-02</v>
          </cell>
          <cell r="H777" t="str">
            <v>10</v>
          </cell>
          <cell r="I777" t="str">
            <v>CSF</v>
          </cell>
          <cell r="J777" t="str">
            <v>Ok Distribución Pto</v>
          </cell>
          <cell r="K777">
            <v>1542267</v>
          </cell>
          <cell r="L777" t="str">
            <v>Inversión</v>
          </cell>
          <cell r="M777" t="str">
            <v>Calidad ES</v>
          </cell>
          <cell r="N777" t="str">
            <v>Incremento de la calidad en la prestación del servicio público de educación superior en Colombia. Nacional</v>
          </cell>
          <cell r="O777" t="str">
            <v>Calidad ES</v>
          </cell>
          <cell r="P777" t="str">
            <v>VES</v>
          </cell>
          <cell r="Q777" t="str">
            <v>SUBDIRECCIÓN DE GESTIÓN ADMINISTRATIVA Y OPERACIONES</v>
          </cell>
          <cell r="R777" t="str">
            <v>Acuerdo Marco</v>
          </cell>
          <cell r="S777" t="str">
            <v>2 PES</v>
          </cell>
          <cell r="T777" t="str">
            <v>ET2</v>
          </cell>
        </row>
        <row r="778">
          <cell r="B778" t="str">
            <v>4-C-2202-0700-32-0-2202014-02</v>
          </cell>
          <cell r="C778" t="str">
            <v>4-C-2202-0700-32-0-2202014-02ET2</v>
          </cell>
          <cell r="D778" t="str">
            <v>4</v>
          </cell>
          <cell r="E778" t="str">
            <v>A</v>
          </cell>
          <cell r="F778" t="str">
            <v>SUMINISTRO DE TÓNER, TINTAS Y CARTUCHOS PARA LAS IMPRESORAS</v>
          </cell>
          <cell r="G778" t="str">
            <v>C-2202-0700-32-0-2202014-02</v>
          </cell>
          <cell r="H778" t="str">
            <v>10</v>
          </cell>
          <cell r="I778" t="str">
            <v>CSF</v>
          </cell>
          <cell r="J778" t="str">
            <v>Ok Distribución Pto</v>
          </cell>
          <cell r="K778">
            <v>8000000</v>
          </cell>
          <cell r="L778" t="str">
            <v>Inversión</v>
          </cell>
          <cell r="M778" t="str">
            <v>Calidad ES</v>
          </cell>
          <cell r="N778" t="str">
            <v>Incremento de la calidad en la prestación del servicio público de educación superior en Colombia. Nacional</v>
          </cell>
          <cell r="O778" t="str">
            <v>Calidad ES</v>
          </cell>
          <cell r="P778" t="str">
            <v>VES</v>
          </cell>
          <cell r="Q778" t="str">
            <v>SUBDIRECCIÓN DE GESTIÓN ADMINISTRATIVA Y OPERACIONES</v>
          </cell>
          <cell r="R778" t="str">
            <v>Acuerdo Marco</v>
          </cell>
          <cell r="S778" t="str">
            <v>2 PES</v>
          </cell>
          <cell r="T778" t="str">
            <v>ET2</v>
          </cell>
        </row>
        <row r="779">
          <cell r="B779" t="str">
            <v>4-C-2201-0700-16-0-2201052-02</v>
          </cell>
          <cell r="C779" t="str">
            <v>4-C-2201-0700-16-0-2201052-02ET2</v>
          </cell>
          <cell r="D779" t="str">
            <v>4</v>
          </cell>
          <cell r="E779" t="str">
            <v>A</v>
          </cell>
          <cell r="F779" t="str">
            <v>SUMINISTRO DE TÓNER, TINTAS Y CARTUCHOS PARA LAS IMPRESORAS</v>
          </cell>
          <cell r="G779" t="str">
            <v>C-2201-0700-16-0-2201052-02</v>
          </cell>
          <cell r="H779" t="str">
            <v>16</v>
          </cell>
          <cell r="I779" t="str">
            <v>SSF</v>
          </cell>
          <cell r="J779" t="str">
            <v>Ok Distribución Pto</v>
          </cell>
          <cell r="K779">
            <v>4840942</v>
          </cell>
          <cell r="L779" t="str">
            <v>Inversión</v>
          </cell>
          <cell r="M779" t="str">
            <v>Cobertura</v>
          </cell>
          <cell r="N779" t="str">
            <v>Construcción, mejoramiento y dotación de espacios de aprendizaje para prestación del servicio educativo e implementación de estrategias de calidad y cobertura Nacional</v>
          </cell>
          <cell r="O779" t="str">
            <v>Infraestructura</v>
          </cell>
          <cell r="P779" t="str">
            <v>VEPBM</v>
          </cell>
          <cell r="Q779" t="str">
            <v>SUBDIRECCIÓN DE GESTIÓN ADMINISTRATIVA Y OPERACIONES</v>
          </cell>
          <cell r="R779" t="str">
            <v>Acuerdo Marco</v>
          </cell>
          <cell r="S779" t="str">
            <v>2 PES</v>
          </cell>
          <cell r="T779" t="str">
            <v>ET2</v>
          </cell>
        </row>
        <row r="780">
          <cell r="B780" t="str">
            <v>4-C-2201-0700-13-0-2201006-02</v>
          </cell>
          <cell r="C780" t="str">
            <v>4-C-2201-0700-13-0-2201006-02ET2</v>
          </cell>
          <cell r="D780" t="str">
            <v>4</v>
          </cell>
          <cell r="E780" t="str">
            <v>A</v>
          </cell>
          <cell r="F780" t="str">
            <v>SUMINISTRO DE TÓNER, TINTAS Y CARTUCHOS PARA LAS IMPRESORAS</v>
          </cell>
          <cell r="G780" t="str">
            <v>C-2201-0700-13-0-2201006-02</v>
          </cell>
          <cell r="H780" t="str">
            <v>10</v>
          </cell>
          <cell r="I780" t="str">
            <v>CSF</v>
          </cell>
          <cell r="J780" t="str">
            <v>Ok Distribución Pto</v>
          </cell>
          <cell r="K780">
            <v>8187855</v>
          </cell>
          <cell r="L780" t="str">
            <v>Inversión</v>
          </cell>
          <cell r="M780" t="str">
            <v>Calidad EPBM</v>
          </cell>
          <cell r="N780" t="str">
            <v>Mejoramiento de la calidad educativa preescolar, básica y media. Nacional</v>
          </cell>
          <cell r="O780" t="str">
            <v>Calidad</v>
          </cell>
          <cell r="P780" t="str">
            <v>VEPBM</v>
          </cell>
          <cell r="Q780" t="str">
            <v>SUBDIRECCIÓN DE GESTIÓN ADMINISTRATIVA Y OPERACIONES</v>
          </cell>
          <cell r="R780" t="str">
            <v>Acuerdo Marco</v>
          </cell>
          <cell r="S780" t="str">
            <v>2 PES</v>
          </cell>
          <cell r="T780" t="str">
            <v>ET2</v>
          </cell>
        </row>
        <row r="781">
          <cell r="B781" t="str">
            <v>4-C-2201-0700-12-0-2201015-02</v>
          </cell>
          <cell r="C781" t="str">
            <v>4-C-2201-0700-12-0-2201015-02ET2</v>
          </cell>
          <cell r="D781" t="str">
            <v>4</v>
          </cell>
          <cell r="E781" t="str">
            <v>A</v>
          </cell>
          <cell r="F781" t="str">
            <v>SUMINISTRO DE TÓNER, TINTAS Y CARTUCHOS PARA LAS IMPRESORAS</v>
          </cell>
          <cell r="G781" t="str">
            <v>C-2201-0700-12-0-2201015-02</v>
          </cell>
          <cell r="H781" t="str">
            <v>10</v>
          </cell>
          <cell r="I781" t="str">
            <v>CSF</v>
          </cell>
          <cell r="J781" t="str">
            <v>Ok Distribución Pto</v>
          </cell>
          <cell r="K781">
            <v>11100000</v>
          </cell>
          <cell r="L781" t="str">
            <v>Inversión</v>
          </cell>
          <cell r="M781" t="str">
            <v>Fortalecimiento</v>
          </cell>
          <cell r="N781" t="str">
            <v>Fortalecimiento a la gestión territorial de la educación Inicial, Preescolar, Básica y Media.   Nacional</v>
          </cell>
          <cell r="O781" t="str">
            <v>Fortalecimiento</v>
          </cell>
          <cell r="P781" t="str">
            <v>VEPBM</v>
          </cell>
          <cell r="Q781" t="str">
            <v>SUBDIRECCIÓN DE GESTIÓN ADMINISTRATIVA Y OPERACIONES</v>
          </cell>
          <cell r="R781" t="str">
            <v>Acuerdo Marco</v>
          </cell>
          <cell r="S781" t="str">
            <v>2 PES</v>
          </cell>
          <cell r="T781" t="str">
            <v>ET2</v>
          </cell>
        </row>
        <row r="782">
          <cell r="B782" t="str">
            <v>4-C-2201-0700-10-0-2201002-02</v>
          </cell>
          <cell r="C782" t="str">
            <v>4-C-2201-0700-10-0-2201002-02ET2</v>
          </cell>
          <cell r="D782" t="str">
            <v>4</v>
          </cell>
          <cell r="E782" t="str">
            <v>A</v>
          </cell>
          <cell r="F782" t="str">
            <v>SUMINISTRO DE TÓNER, TINTAS Y CARTUCHOS PARA LAS IMPRESORAS</v>
          </cell>
          <cell r="G782" t="str">
            <v>C-2201-0700-10-0-2201002-02</v>
          </cell>
          <cell r="H782" t="str">
            <v>10</v>
          </cell>
          <cell r="I782" t="str">
            <v>CSF</v>
          </cell>
          <cell r="J782" t="str">
            <v>Ok Distribución Pto</v>
          </cell>
          <cell r="K782">
            <v>9922500</v>
          </cell>
          <cell r="L782" t="str">
            <v>Inversión</v>
          </cell>
          <cell r="M782" t="str">
            <v>Primera Infancia</v>
          </cell>
          <cell r="N782" t="str">
            <v>Fortalecimiento de la calidad del servicio educativo de primera infancia Nacional</v>
          </cell>
          <cell r="O782" t="str">
            <v>Primera Infancia</v>
          </cell>
          <cell r="P782" t="str">
            <v>VEPBM</v>
          </cell>
          <cell r="Q782" t="str">
            <v>SUBDIRECCIÓN DE GESTIÓN ADMINISTRATIVA Y OPERACIONES</v>
          </cell>
          <cell r="R782" t="str">
            <v>Acuerdo Marco</v>
          </cell>
          <cell r="S782" t="str">
            <v>2 PES</v>
          </cell>
          <cell r="T782" t="str">
            <v>ET2</v>
          </cell>
        </row>
        <row r="783">
          <cell r="B783" t="str">
            <v>40-C-2201-0700-12-0-2201015-02</v>
          </cell>
          <cell r="C783" t="str">
            <v>40-C-2201-0700-12-0-2201015-02ET4</v>
          </cell>
          <cell r="D783" t="str">
            <v>40</v>
          </cell>
          <cell r="E783" t="str">
            <v>A</v>
          </cell>
          <cell r="F783" t="str">
            <v>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v>
          </cell>
          <cell r="G783" t="str">
            <v>C-2201-0700-12-0-2201015-02</v>
          </cell>
          <cell r="H783" t="str">
            <v>10</v>
          </cell>
          <cell r="I783" t="str">
            <v>CSF</v>
          </cell>
          <cell r="J783" t="str">
            <v>Ok Distribución Pto</v>
          </cell>
          <cell r="K783">
            <v>71610750</v>
          </cell>
          <cell r="L783" t="str">
            <v>Inversión</v>
          </cell>
          <cell r="M783" t="str">
            <v>Fortalecimiento</v>
          </cell>
          <cell r="N783" t="str">
            <v>Fortalecimiento a la gestión territorial de la educación Inicial, Preescolar, Básica y Media.   Nacional</v>
          </cell>
          <cell r="O783" t="str">
            <v>Fortalecimiento</v>
          </cell>
          <cell r="P783" t="str">
            <v>VEPBM</v>
          </cell>
          <cell r="Q783" t="str">
            <v>SUBDIRECCIÓN DE MONITOREO Y CONTROL</v>
          </cell>
          <cell r="R783" t="str">
            <v>Contratación Directa</v>
          </cell>
          <cell r="S783" t="str">
            <v>4 CON</v>
          </cell>
          <cell r="T783" t="str">
            <v>ET4</v>
          </cell>
        </row>
        <row r="784">
          <cell r="B784" t="str">
            <v>400-C-2299-0700-8-0-2299058-02</v>
          </cell>
          <cell r="C784" t="str">
            <v>400-C-2299-0700-8-0-2299058-02ET4</v>
          </cell>
          <cell r="D784" t="str">
            <v>400</v>
          </cell>
          <cell r="E784" t="str">
            <v>A</v>
          </cell>
          <cell r="F784" t="str">
            <v>PRESTACIÓN DE SERVICIOS PROFESIONALES PARA ASISTIR A LA OFICINA ASESORA DE COMUNICACIONES EN LA EJECUCIÓN Y ADMINISTRACIÓN DEL PRESUPUESTO ASIGNADO PARA EL DESARROLLO DE LAS ESTRATEGIAS DE COMUNICACIÓN</v>
          </cell>
          <cell r="G784" t="str">
            <v>C-2299-0700-8-0-2299058-02</v>
          </cell>
          <cell r="H784" t="str">
            <v>10</v>
          </cell>
          <cell r="I784" t="str">
            <v>CSF</v>
          </cell>
          <cell r="J784" t="str">
            <v>Ok Distribución Pto</v>
          </cell>
          <cell r="K784">
            <v>25000000</v>
          </cell>
          <cell r="L784" t="str">
            <v>Inversión</v>
          </cell>
          <cell r="M784" t="str">
            <v>Comunicaciones y Cooperación</v>
          </cell>
          <cell r="N784" t="str">
            <v>Fortalecimiento del acceso a información estratégica e institucional del sector educativo  Nacional</v>
          </cell>
          <cell r="O784" t="str">
            <v>Transversales</v>
          </cell>
          <cell r="P784" t="str">
            <v>SGENERAL</v>
          </cell>
          <cell r="Q784" t="str">
            <v>OFICINA ASESORA DE COMUNICACIONES</v>
          </cell>
          <cell r="R784" t="str">
            <v>Contratación Directa</v>
          </cell>
          <cell r="S784" t="str">
            <v>4 CON</v>
          </cell>
          <cell r="T784" t="str">
            <v>ET4</v>
          </cell>
        </row>
        <row r="785">
          <cell r="B785" t="str">
            <v>401-A-02-02-02-008</v>
          </cell>
          <cell r="C785" t="str">
            <v>401-A-02-02-02-008ET4</v>
          </cell>
          <cell r="D785" t="str">
            <v>401</v>
          </cell>
          <cell r="E785" t="str">
            <v>A</v>
          </cell>
          <cell r="F785" t="str">
            <v xml:space="preserve">PRESTACIÓN DE SERVICIOS PROFESIONALES PARA ASISTIR, ACONSEJAR Y COORDINAR DE ACTIVIDADES ESTRATEGICAS DEL AREA FINANCIERA, DE CONFORMIDAD CON LA MEDIDA CAUTELAR CORRECTIVA DE ASUNCIÓN TEMPORAL DE LA COMPETENCIA DE LA PRESTACIÓN DEL SERVICIO DE EDUCACIÓN EN EL DEPARTAMENTO DE LA GUAJIRA._x000D_
</v>
          </cell>
          <cell r="G785" t="str">
            <v>A-02-02-02-008</v>
          </cell>
          <cell r="H785" t="str">
            <v>16</v>
          </cell>
          <cell r="I785" t="str">
            <v>SSF</v>
          </cell>
          <cell r="J785" t="str">
            <v>Ok Distribución Pto</v>
          </cell>
          <cell r="K785">
            <v>129762360</v>
          </cell>
          <cell r="L785" t="str">
            <v>Funcionamiento</v>
          </cell>
          <cell r="M785" t="str">
            <v>Talento Humano</v>
          </cell>
          <cell r="N785" t="str">
            <v>Gestión</v>
          </cell>
          <cell r="O785" t="str">
            <v>Gestión</v>
          </cell>
          <cell r="P785" t="str">
            <v>SGENERAL</v>
          </cell>
          <cell r="Q785" t="str">
            <v>SUBDIRECCIÓN DE MONITOREO Y CONTROL</v>
          </cell>
          <cell r="R785" t="str">
            <v>Contratación Directa</v>
          </cell>
          <cell r="S785" t="str">
            <v>4 CON</v>
          </cell>
          <cell r="T785" t="str">
            <v>ET4</v>
          </cell>
        </row>
        <row r="786">
          <cell r="B786" t="str">
            <v>403-A-02-02-02-008</v>
          </cell>
          <cell r="C786" t="str">
            <v>403-A-02-02-02-008ET4</v>
          </cell>
          <cell r="D786" t="str">
            <v>403</v>
          </cell>
          <cell r="E786" t="str">
            <v>A</v>
          </cell>
          <cell r="F786" t="str">
            <v xml:space="preserve">PRESTAR SERVICIOS PROFESIONALES PARA ACOMPAÑAR A LA OFICINA ASESORA JURIDICA DEL MINISTERIO DE EDUCACIÓN NACIONAL EN LA REVISIÓN Y ELABORACIÓN DE PROYECTOS NORMATIVOS DE INTERÉS DEL SECTOR EDUCATIVO._x000D_
</v>
          </cell>
          <cell r="G786" t="str">
            <v>A-02-02-02-008</v>
          </cell>
          <cell r="H786" t="str">
            <v>10</v>
          </cell>
          <cell r="I786" t="str">
            <v>CSF</v>
          </cell>
          <cell r="J786" t="str">
            <v>Ok Distribución Pto</v>
          </cell>
          <cell r="K786">
            <v>82915000</v>
          </cell>
          <cell r="L786" t="str">
            <v>Funcionamiento</v>
          </cell>
          <cell r="M786" t="str">
            <v>Talento Humano</v>
          </cell>
          <cell r="N786" t="str">
            <v>Gestión</v>
          </cell>
          <cell r="O786" t="str">
            <v>Gestión</v>
          </cell>
          <cell r="P786" t="str">
            <v>SGENERAL</v>
          </cell>
          <cell r="Q786" t="str">
            <v>OFICINA ASESORA JURÍDICA</v>
          </cell>
          <cell r="R786" t="str">
            <v>Contratación Directa</v>
          </cell>
          <cell r="S786" t="str">
            <v>4 CON</v>
          </cell>
          <cell r="T786" t="str">
            <v>ET4</v>
          </cell>
        </row>
        <row r="787">
          <cell r="B787" t="str">
            <v>404-C-2299-0700-8-0-2299058-02</v>
          </cell>
          <cell r="C787" t="str">
            <v>404-C-2299-0700-8-0-2299058-02ET4</v>
          </cell>
          <cell r="D787" t="str">
            <v>404</v>
          </cell>
          <cell r="E787" t="str">
            <v>A</v>
          </cell>
          <cell r="F787" t="str">
            <v>PRESTACIÓN DE SERVICIOS PROFESIONALES PARA ASISTIR A LA OFICINA ASESORA DE COMUNICACIONES EN LA ELABORACIÓN DE CONTENIDO ESTRATÉGICO DE CARÁCTER ESPECIAL</v>
          </cell>
          <cell r="G787" t="str">
            <v>C-2299-0700-8-0-2299058-02</v>
          </cell>
          <cell r="H787" t="str">
            <v>10</v>
          </cell>
          <cell r="I787" t="str">
            <v>CSF</v>
          </cell>
          <cell r="J787" t="str">
            <v>Ok Distribución Pto</v>
          </cell>
          <cell r="K787">
            <v>38110000</v>
          </cell>
          <cell r="L787" t="str">
            <v>Inversión</v>
          </cell>
          <cell r="M787" t="str">
            <v>Comunicaciones y Cooperación</v>
          </cell>
          <cell r="N787" t="str">
            <v>Fortalecimiento del acceso a información estratégica e institucional del sector educativo  Nacional</v>
          </cell>
          <cell r="O787" t="str">
            <v>Transversales</v>
          </cell>
          <cell r="P787" t="str">
            <v>SGENERAL</v>
          </cell>
          <cell r="Q787" t="str">
            <v>OFICINA ASESORA DE COMUNICACIONES</v>
          </cell>
          <cell r="R787" t="str">
            <v>Contratación Directa</v>
          </cell>
          <cell r="S787" t="str">
            <v>4 CON</v>
          </cell>
          <cell r="T787" t="str">
            <v>ET4</v>
          </cell>
        </row>
        <row r="788">
          <cell r="B788" t="str">
            <v>405-A-02-02-02-008</v>
          </cell>
          <cell r="C788" t="str">
            <v>405-A-02-02-02-008ET4</v>
          </cell>
          <cell r="D788" t="str">
            <v>405</v>
          </cell>
          <cell r="E788" t="str">
            <v>A</v>
          </cell>
          <cell r="F788" t="str">
            <v xml:space="preserve">PRESTAR SERVICIOS PROFESIONALES PARA ACOMPAÑAR A LA OFICINA ASESORA JURIDICA DEL MINISTERIO DE EDUCACIÓN NACIONAL EN LA REVISIÓN Y ELABORACIÓN DE PROYECTOS NORMATIVOS DE INTERÉS DEL SECTOR EDUCATIVO._x000D_
</v>
          </cell>
          <cell r="G788" t="str">
            <v>A-02-02-02-008</v>
          </cell>
          <cell r="H788" t="str">
            <v>10</v>
          </cell>
          <cell r="I788" t="str">
            <v>CSF</v>
          </cell>
          <cell r="J788" t="str">
            <v>Ok Distribución Pto</v>
          </cell>
          <cell r="K788">
            <v>82915000</v>
          </cell>
          <cell r="L788" t="str">
            <v>Funcionamiento</v>
          </cell>
          <cell r="M788" t="str">
            <v>Talento Humano</v>
          </cell>
          <cell r="N788" t="str">
            <v>Gestión</v>
          </cell>
          <cell r="O788" t="str">
            <v>Gestión</v>
          </cell>
          <cell r="P788" t="str">
            <v>SGENERAL</v>
          </cell>
          <cell r="Q788" t="str">
            <v>OFICINA ASESORA JURÍDICA</v>
          </cell>
          <cell r="R788" t="str">
            <v>Contratación Directa</v>
          </cell>
          <cell r="S788" t="str">
            <v>4 CON</v>
          </cell>
          <cell r="T788" t="str">
            <v>ET4</v>
          </cell>
        </row>
        <row r="789">
          <cell r="B789" t="str">
            <v>406-A-02-02-02-008</v>
          </cell>
          <cell r="C789" t="str">
            <v>406-A-02-02-02-008ET4</v>
          </cell>
          <cell r="D789" t="str">
            <v>406</v>
          </cell>
          <cell r="E789" t="str">
            <v>A</v>
          </cell>
          <cell r="F789" t="str">
            <v xml:space="preserve">PRESTAR SERVICIOS PROFESIONALES PARA APOYAR A LA OFICINA ASESORA JURÍDICA DEL MINISTERIO DE EDUCACIÓN NACIONAL EN LA REVISIÓN Y ELABORACIÓN DE PROYECTOS NORMATIVOS DE INTERÉS DEL SECTOR EDUCATIVO._x000D_
</v>
          </cell>
          <cell r="G789" t="str">
            <v>A-02-02-02-008</v>
          </cell>
          <cell r="H789" t="str">
            <v>10</v>
          </cell>
          <cell r="I789" t="str">
            <v>CSF</v>
          </cell>
          <cell r="J789" t="str">
            <v>Ok Distribución Pto</v>
          </cell>
          <cell r="K789">
            <v>74400000</v>
          </cell>
          <cell r="L789" t="str">
            <v>Funcionamiento</v>
          </cell>
          <cell r="M789" t="str">
            <v>Talento Humano</v>
          </cell>
          <cell r="N789" t="str">
            <v>Gestión</v>
          </cell>
          <cell r="O789" t="str">
            <v>Gestión</v>
          </cell>
          <cell r="P789" t="str">
            <v>SGENERAL</v>
          </cell>
          <cell r="Q789" t="str">
            <v>OFICINA ASESORA JURÍDICA</v>
          </cell>
          <cell r="R789" t="str">
            <v>Contratación Directa</v>
          </cell>
          <cell r="S789" t="str">
            <v>4 CON</v>
          </cell>
          <cell r="T789" t="str">
            <v>ET4</v>
          </cell>
        </row>
        <row r="790">
          <cell r="B790" t="str">
            <v>407-C-2299-0700-8-0-2299058-02</v>
          </cell>
          <cell r="C790" t="str">
            <v>407-C-2299-0700-8-0-2299058-02ET4</v>
          </cell>
          <cell r="D790" t="str">
            <v>407</v>
          </cell>
          <cell r="E790" t="str">
            <v>A</v>
          </cell>
          <cell r="F790" t="str">
            <v>PRESTACIÓN DE SERVICIOS PROFESIONALES PARA REALIZAR EL MONTAJE, PUBLICACIÓN Y ACTUALIZACIÓN DE LA INFORMACIÓN EN LOS MEDIOS ELECTRÓNICOS DEL MINISTERIO EN LA PLATAFORMA NEWTENBERG CON EL FIN DE FORTALECER LA GESTIÓN SECTORIAL Y  LA CULTURA INSTITUCIONAL</v>
          </cell>
          <cell r="G790" t="str">
            <v>C-2299-0700-8-0-2299058-02</v>
          </cell>
          <cell r="H790" t="str">
            <v>10</v>
          </cell>
          <cell r="I790" t="str">
            <v>CSF</v>
          </cell>
          <cell r="J790" t="str">
            <v>Ok Distribución Pto</v>
          </cell>
          <cell r="K790">
            <v>20000000</v>
          </cell>
          <cell r="L790" t="str">
            <v>Inversión</v>
          </cell>
          <cell r="M790" t="str">
            <v>Comunicaciones y Cooperación</v>
          </cell>
          <cell r="N790" t="str">
            <v>Fortalecimiento del acceso a información estratégica e institucional del sector educativo  Nacional</v>
          </cell>
          <cell r="O790" t="str">
            <v>Transversales</v>
          </cell>
          <cell r="P790" t="str">
            <v>SGENERAL</v>
          </cell>
          <cell r="Q790" t="str">
            <v>OFICINA ASESORA DE COMUNICACIONES</v>
          </cell>
          <cell r="R790" t="str">
            <v>Contratación Directa</v>
          </cell>
          <cell r="S790" t="str">
            <v>4 CON</v>
          </cell>
          <cell r="T790" t="str">
            <v>ET4</v>
          </cell>
        </row>
        <row r="791">
          <cell r="B791" t="str">
            <v>408-C-2299-0700-8-0-2299058-02</v>
          </cell>
          <cell r="C791" t="str">
            <v>408-C-2299-0700-8-0-2299058-02ET4</v>
          </cell>
          <cell r="D791" t="str">
            <v>408</v>
          </cell>
          <cell r="E791" t="str">
            <v>A</v>
          </cell>
          <cell r="F791" t="str">
            <v>PRESTAR SERVICIOS PROFESIONALES PARA ASISTIR A LA OFICINA ASESORA DE COMUNICACIONES EN LA REALIZACIÓN, REVISIÓN, AJUSTE, ADAPTACIÓN, MODIFICACIÓN, PRODUCCIÓN Y DISEÑOS DE PIEZAS GRÁFICAS.</v>
          </cell>
          <cell r="G791" t="str">
            <v>C-2299-0700-8-0-2299058-02</v>
          </cell>
          <cell r="H791" t="str">
            <v>10</v>
          </cell>
          <cell r="I791" t="str">
            <v>CSF</v>
          </cell>
          <cell r="J791" t="str">
            <v>Ok Distribución Pto</v>
          </cell>
          <cell r="K791">
            <v>51300000</v>
          </cell>
          <cell r="L791" t="str">
            <v>Inversión</v>
          </cell>
          <cell r="M791" t="str">
            <v>Comunicaciones y Cooperación</v>
          </cell>
          <cell r="N791" t="str">
            <v>Fortalecimiento del acceso a información estratégica e institucional del sector educativo  Nacional</v>
          </cell>
          <cell r="O791" t="str">
            <v>Transversales</v>
          </cell>
          <cell r="P791" t="str">
            <v>SGENERAL</v>
          </cell>
          <cell r="Q791" t="str">
            <v>OFICINA ASESORA DE COMUNICACIONES</v>
          </cell>
          <cell r="R791" t="str">
            <v>Contratación Directa</v>
          </cell>
          <cell r="S791" t="str">
            <v>4 CON</v>
          </cell>
          <cell r="T791" t="str">
            <v>ET4</v>
          </cell>
        </row>
        <row r="792">
          <cell r="B792" t="str">
            <v>409-A-02-02-02-008</v>
          </cell>
          <cell r="C792" t="str">
            <v>409-A-02-02-02-008ET4</v>
          </cell>
          <cell r="D792" t="str">
            <v>409</v>
          </cell>
          <cell r="E792" t="str">
            <v>A</v>
          </cell>
          <cell r="F792" t="str">
            <v xml:space="preserve">PRESTAR SERVICIOS PROFESIONALES PARA APOYAR A LA OFICINA ASESORA JURÍDICA DEL MINISTERIO DE EDUCACIÓN NACIONAL EN LA ELABORACIÓN Y REVISIÓN DE PROYECTOS NORMATIVOS DE INTERÉS DEL SECTOR EDUCATIVO, ASÍ COMO EN EL ANÁLISIS Y VERIFICACIÓN DE LAS POLÍTICAS DE EDUCACIÓN CON RESPECTO DE LAS NORMAS INTERNAS Y EXTERNAS DEL SECTOR._x000D_
</v>
          </cell>
          <cell r="G792" t="str">
            <v>A-02-02-02-008</v>
          </cell>
          <cell r="H792" t="str">
            <v>10</v>
          </cell>
          <cell r="I792" t="str">
            <v>CSF</v>
          </cell>
          <cell r="J792" t="str">
            <v>Ok Distribución Pto</v>
          </cell>
          <cell r="K792">
            <v>22538457</v>
          </cell>
          <cell r="L792" t="str">
            <v>Funcionamiento</v>
          </cell>
          <cell r="M792" t="str">
            <v>Talento Humano</v>
          </cell>
          <cell r="N792" t="str">
            <v>Gestión</v>
          </cell>
          <cell r="O792" t="str">
            <v>Gestión</v>
          </cell>
          <cell r="P792" t="str">
            <v>SGENERAL</v>
          </cell>
          <cell r="Q792" t="str">
            <v>OFICINA ASESORA JURÍDICA</v>
          </cell>
          <cell r="R792" t="str">
            <v>Contratación Directa</v>
          </cell>
          <cell r="S792" t="str">
            <v>4 CON</v>
          </cell>
          <cell r="T792" t="str">
            <v>ET4</v>
          </cell>
        </row>
        <row r="793">
          <cell r="B793" t="str">
            <v>41-C-2201-0700-12-0-2201048-02</v>
          </cell>
          <cell r="C793" t="str">
            <v>41-C-2201-0700-12-0-2201048-02ET4</v>
          </cell>
          <cell r="D793" t="str">
            <v>41</v>
          </cell>
          <cell r="E793" t="str">
            <v>A</v>
          </cell>
          <cell r="F793" t="str">
            <v xml:space="preserve">PRESTACIÓN DE SERVICIOS PROFESIONALES PARA ORIENTAR Y ACOMPAÑAR TECNICAMENTE A LA SUBDIRECCIÓN DE MONITOREO Y CONTROL FRENTE AL MEJORAMIENTO, MANTENIMIENTO Y ARTICULACIÓN DE LOS SISTEMAS DE INFORMACIÓN ADMINISTRADOS FUNCIONALMENTE POR EL AREA </v>
          </cell>
          <cell r="G793" t="str">
            <v>C-2201-0700-12-0-2201048-02</v>
          </cell>
          <cell r="H793" t="str">
            <v>10</v>
          </cell>
          <cell r="I793" t="str">
            <v>CSF</v>
          </cell>
          <cell r="J793" t="str">
            <v>Ok Distribución Pto</v>
          </cell>
          <cell r="K793">
            <v>76384800</v>
          </cell>
          <cell r="L793" t="str">
            <v>Inversión</v>
          </cell>
          <cell r="M793" t="str">
            <v>Fortalecimiento</v>
          </cell>
          <cell r="N793" t="str">
            <v>Fortalecimiento a la gestión territorial de la educación Inicial, Preescolar, Básica y Media.   Nacional</v>
          </cell>
          <cell r="O793" t="str">
            <v>Fortalecimiento</v>
          </cell>
          <cell r="P793" t="str">
            <v>VEPBM</v>
          </cell>
          <cell r="Q793" t="str">
            <v>SUBDIRECCIÓN DE MONITOREO Y CONTROL</v>
          </cell>
          <cell r="R793" t="str">
            <v>Contratación Directa</v>
          </cell>
          <cell r="S793" t="str">
            <v>4 CON</v>
          </cell>
          <cell r="T793" t="str">
            <v>ET4</v>
          </cell>
        </row>
        <row r="794">
          <cell r="B794" t="str">
            <v>410-A-02-02-02-008</v>
          </cell>
          <cell r="C794" t="str">
            <v>410-A-02-02-02-008ET4</v>
          </cell>
          <cell r="D794" t="str">
            <v>410</v>
          </cell>
          <cell r="E794" t="str">
            <v>A</v>
          </cell>
          <cell r="F794" t="str">
            <v xml:space="preserve">PRESTAR SERVICIOS DE APOYO A LA GESTION EN LA OFICINA ASESORA JURÍDICA DEL MINISTERIO DE EDUCACIÓN NACIONAL PARA REALIZAR LA CONSOLIDACIÓN, ANÁLISIS Y PROCESAMIENTO DE LA INFORMACIÓN INHERENTE AL PROCEDIMIENTO DE JURISDICCIÓN COACTIVA._x000D_
</v>
          </cell>
          <cell r="G794" t="str">
            <v>A-02-02-02-008</v>
          </cell>
          <cell r="H794" t="str">
            <v>10</v>
          </cell>
          <cell r="I794" t="str">
            <v>CSF</v>
          </cell>
          <cell r="J794" t="str">
            <v>Ok Distribución Pto</v>
          </cell>
          <cell r="K794">
            <v>42827400</v>
          </cell>
          <cell r="L794" t="str">
            <v>Funcionamiento</v>
          </cell>
          <cell r="M794" t="str">
            <v>Talento Humano</v>
          </cell>
          <cell r="N794" t="str">
            <v>Gestión</v>
          </cell>
          <cell r="O794" t="str">
            <v>Gestión</v>
          </cell>
          <cell r="P794" t="str">
            <v>SGENERAL</v>
          </cell>
          <cell r="Q794" t="str">
            <v>OFICINA ASESORA JURÍDICA</v>
          </cell>
          <cell r="R794" t="str">
            <v>Contratación Directa</v>
          </cell>
          <cell r="S794" t="str">
            <v>4 CON</v>
          </cell>
          <cell r="T794" t="str">
            <v>ET4</v>
          </cell>
        </row>
        <row r="795">
          <cell r="B795" t="str">
            <v>411-C-2299-0700-8-0-2299058-02</v>
          </cell>
          <cell r="C795" t="str">
            <v>411-C-2299-0700-8-0-2299058-02ET4</v>
          </cell>
          <cell r="D795" t="str">
            <v>411</v>
          </cell>
          <cell r="E795" t="str">
            <v>A</v>
          </cell>
          <cell r="F795" t="str">
            <v>PRESTACIÓN DE SERVICIOS PROFESIONALES PARA ASISTIR Y ACOMPAÑAR AL DESPACHO DE LA MINISTRA DE EDUCACIÓN NACIONAL EN LA INTRODUCCIÓN, DESARROLLO, CONCLUCIONES Y ELABORACIÓN DE NARRATIVAS Y MEMORIAS PROPIAS DE LA FUNDAMENTACIÓN DEL DISCURSO EN MATERIA DE EDUCACIÓN.</v>
          </cell>
          <cell r="G795" t="str">
            <v>C-2299-0700-8-0-2299058-02</v>
          </cell>
          <cell r="H795" t="str">
            <v>10</v>
          </cell>
          <cell r="I795" t="str">
            <v>CSF</v>
          </cell>
          <cell r="J795" t="str">
            <v>Ok Distribución Pto</v>
          </cell>
          <cell r="K795">
            <v>119200000</v>
          </cell>
          <cell r="L795" t="str">
            <v>Inversión</v>
          </cell>
          <cell r="M795" t="str">
            <v>Comunicaciones y Cooperación</v>
          </cell>
          <cell r="N795" t="str">
            <v>Fortalecimiento del acceso a información estratégica e institucional del sector educativo  Nacional</v>
          </cell>
          <cell r="O795" t="str">
            <v>Transversales</v>
          </cell>
          <cell r="P795" t="str">
            <v>SGENERAL</v>
          </cell>
          <cell r="Q795" t="str">
            <v>OFICINA ASESORA DE COMUNICACIONES</v>
          </cell>
          <cell r="R795" t="str">
            <v>Contratación Directa</v>
          </cell>
          <cell r="S795" t="str">
            <v>4 CON</v>
          </cell>
          <cell r="T795" t="str">
            <v>ET4</v>
          </cell>
        </row>
        <row r="796">
          <cell r="B796" t="str">
            <v>412-A-02-02-02-008</v>
          </cell>
          <cell r="C796" t="str">
            <v>412-A-02-02-02-008ET4</v>
          </cell>
          <cell r="D796" t="str">
            <v>412</v>
          </cell>
          <cell r="E796" t="str">
            <v>A</v>
          </cell>
          <cell r="F796" t="str">
            <v xml:space="preserve">PRESTAR SERVICIOS PROFESIONALES PARA ACOMPAÑAR A LA OFICINA ASESORA JURÍDICA DEL MINISTERIO DE EDUCACIÓN NACIONAL EN LA REVISIÓN Y ELABORACIÓN DE PROYECTOS NORMATIVOS DE INTERÉS DEL SECTOR EDUCATIVO._x000D_
</v>
          </cell>
          <cell r="G796" t="str">
            <v>A-02-02-02-008</v>
          </cell>
          <cell r="H796" t="str">
            <v>10</v>
          </cell>
          <cell r="I796" t="str">
            <v>CSF</v>
          </cell>
          <cell r="J796" t="str">
            <v>Ok Distribución Pto</v>
          </cell>
          <cell r="K796">
            <v>56000000</v>
          </cell>
          <cell r="L796" t="str">
            <v>Funcionamiento</v>
          </cell>
          <cell r="M796" t="str">
            <v>Talento Humano</v>
          </cell>
          <cell r="N796" t="str">
            <v>Gestión</v>
          </cell>
          <cell r="O796" t="str">
            <v>Gestión</v>
          </cell>
          <cell r="P796" t="str">
            <v>SGENERAL</v>
          </cell>
          <cell r="Q796" t="str">
            <v>OFICINA ASESORA JURÍDICA</v>
          </cell>
          <cell r="R796" t="str">
            <v>Contratación Directa</v>
          </cell>
          <cell r="S796" t="str">
            <v>4 CON</v>
          </cell>
          <cell r="T796" t="str">
            <v>ET4</v>
          </cell>
        </row>
        <row r="797">
          <cell r="B797" t="str">
            <v>413-C-2299-0700-8-0-2299058-02</v>
          </cell>
          <cell r="C797" t="str">
            <v>413-C-2299-0700-8-0-2299058-02ET4</v>
          </cell>
          <cell r="D797" t="str">
            <v>413</v>
          </cell>
          <cell r="E797" t="str">
            <v>A</v>
          </cell>
          <cell r="F797" t="str">
            <v>PRESTAR SERVICIOS PROFESIONALES A LA OFICINA DE COMUNICACIONES PARA ASISTIR EN EL DISEÑO, REVISIÓN Y AJUSTES DE PIEZAS GRÁFICAS ORIENTADAS A PROMOVER LOS DIFERENTES PROGRAMAS Y PROYECTOS DEL MINISTERIO DE EDUCACIÓN NACIONAL.</v>
          </cell>
          <cell r="G797" t="str">
            <v>C-2299-0700-8-0-2299058-02</v>
          </cell>
          <cell r="H797" t="str">
            <v>10</v>
          </cell>
          <cell r="I797" t="str">
            <v>CSF</v>
          </cell>
          <cell r="J797" t="str">
            <v>Ok Distribución Pto</v>
          </cell>
          <cell r="K797">
            <v>29000000</v>
          </cell>
          <cell r="L797" t="str">
            <v>Inversión</v>
          </cell>
          <cell r="M797" t="str">
            <v>Comunicaciones y Cooperación</v>
          </cell>
          <cell r="N797" t="str">
            <v>Fortalecimiento del acceso a información estratégica e institucional del sector educativo  Nacional</v>
          </cell>
          <cell r="O797" t="str">
            <v>Transversales</v>
          </cell>
          <cell r="P797" t="str">
            <v>SGENERAL</v>
          </cell>
          <cell r="Q797" t="str">
            <v>OFICINA ASESORA DE COMUNICACIONES</v>
          </cell>
          <cell r="R797" t="str">
            <v>Contratación Directa</v>
          </cell>
          <cell r="S797" t="str">
            <v>4 CON</v>
          </cell>
          <cell r="T797" t="str">
            <v>ET4</v>
          </cell>
        </row>
        <row r="798">
          <cell r="B798" t="str">
            <v>415-A-02-02-02-008</v>
          </cell>
          <cell r="C798" t="str">
            <v>415-A-02-02-02-008ET4</v>
          </cell>
          <cell r="D798" t="str">
            <v>415</v>
          </cell>
          <cell r="E798" t="str">
            <v>A</v>
          </cell>
          <cell r="F798" t="str">
            <v xml:space="preserve">PRESTAR SERVICIOS PROFESIONALES PARA APOYAR EL CUMPLIMIENTO DE LAS FUNCIONES ASIGNADAS A LA OFICINA ASESORA JURÍDICA DEL MINISTERIO DE EDUCACIÓN NACIONAL EN MATERIA DE COBRO PERSUASIVO Y COACTIVO._x000D_
</v>
          </cell>
          <cell r="G798" t="str">
            <v>A-02-02-02-008</v>
          </cell>
          <cell r="H798" t="str">
            <v>10</v>
          </cell>
          <cell r="I798" t="str">
            <v>CSF</v>
          </cell>
          <cell r="J798" t="str">
            <v>Ok Distribución Pto</v>
          </cell>
          <cell r="K798">
            <v>49749000</v>
          </cell>
          <cell r="L798" t="str">
            <v>Funcionamiento</v>
          </cell>
          <cell r="M798" t="str">
            <v>Talento Humano</v>
          </cell>
          <cell r="N798" t="str">
            <v>Gestión</v>
          </cell>
          <cell r="O798" t="str">
            <v>Gestión</v>
          </cell>
          <cell r="P798" t="str">
            <v>SGENERAL</v>
          </cell>
          <cell r="Q798" t="str">
            <v>OFICINA ASESORA JURÍDICA</v>
          </cell>
          <cell r="R798" t="str">
            <v>Contratación Directa</v>
          </cell>
          <cell r="S798" t="str">
            <v>4 CON</v>
          </cell>
          <cell r="T798" t="str">
            <v>ET4</v>
          </cell>
        </row>
        <row r="799">
          <cell r="B799" t="str">
            <v>416-A-02-02-02-008</v>
          </cell>
          <cell r="C799" t="str">
            <v>416-A-02-02-02-008ET4</v>
          </cell>
          <cell r="D799" t="str">
            <v>416</v>
          </cell>
          <cell r="E799" t="str">
            <v>A</v>
          </cell>
          <cell r="F799" t="str">
            <v xml:space="preserve">PRESTAR SERVICIOS PROFESIONALES PARA APOYAR EL CUMPLIMIENTO DE LAS FUNCIONES ASIGNADAS A LA OFICINA ASESORA JURÍDICA DEL MINISTERIO DE EDUCACIÓN NACIONAL EN MATERIA DE COBRO PERSUASIVO Y COACTIVO, ASÍ COMO LO RELACIONADO CON ASUNTOS DEL FOMAG. _x000D_
</v>
          </cell>
          <cell r="G799" t="str">
            <v>A-02-02-02-008</v>
          </cell>
          <cell r="H799" t="str">
            <v>10</v>
          </cell>
          <cell r="I799" t="str">
            <v>CSF</v>
          </cell>
          <cell r="J799" t="str">
            <v>Ok Distribución Pto</v>
          </cell>
          <cell r="K799">
            <v>51088000</v>
          </cell>
          <cell r="L799" t="str">
            <v>Funcionamiento</v>
          </cell>
          <cell r="M799" t="str">
            <v>Talento Humano</v>
          </cell>
          <cell r="N799" t="str">
            <v>Gestión</v>
          </cell>
          <cell r="O799" t="str">
            <v>Gestión</v>
          </cell>
          <cell r="P799" t="str">
            <v>SGENERAL</v>
          </cell>
          <cell r="Q799" t="str">
            <v>OFICINA ASESORA JURÍDICA</v>
          </cell>
          <cell r="R799" t="str">
            <v>Contratación Directa</v>
          </cell>
          <cell r="S799" t="str">
            <v>4 CON</v>
          </cell>
          <cell r="T799" t="str">
            <v>ET4</v>
          </cell>
        </row>
        <row r="800">
          <cell r="B800" t="str">
            <v>417-A-02-02-02-008</v>
          </cell>
          <cell r="C800" t="str">
            <v>417-A-02-02-02-008ET4</v>
          </cell>
          <cell r="D800" t="str">
            <v>417</v>
          </cell>
          <cell r="E800" t="str">
            <v>A</v>
          </cell>
          <cell r="F800" t="str">
            <v xml:space="preserve">PRESTAR SERVICIOS PROFESIONALES PARA APOYAR EL CUMPLIMIENTO DE LAS FUNCIONES ASIGNADAS A LA OFICINA ASESORA JURÍDICA DEL MINISTERIO DE EDUCACIÓN NACIONAL EN MATERIA DE COBRO PERSUASIVO Y COACTIVO._x000D_
</v>
          </cell>
          <cell r="G800" t="str">
            <v>A-02-02-02-008</v>
          </cell>
          <cell r="H800" t="str">
            <v>10</v>
          </cell>
          <cell r="I800" t="str">
            <v>CSF</v>
          </cell>
          <cell r="J800" t="str">
            <v>Ok Distribución Pto</v>
          </cell>
          <cell r="K800">
            <v>51912000</v>
          </cell>
          <cell r="L800" t="str">
            <v>Funcionamiento</v>
          </cell>
          <cell r="M800" t="str">
            <v>Talento Humano</v>
          </cell>
          <cell r="N800" t="str">
            <v>Gestión</v>
          </cell>
          <cell r="O800" t="str">
            <v>Gestión</v>
          </cell>
          <cell r="P800" t="str">
            <v>SGENERAL</v>
          </cell>
          <cell r="Q800" t="str">
            <v>OFICINA ASESORA JURÍDICA</v>
          </cell>
          <cell r="R800" t="str">
            <v>Contratación Directa</v>
          </cell>
          <cell r="S800" t="str">
            <v>4 CON</v>
          </cell>
          <cell r="T800" t="str">
            <v>ET4</v>
          </cell>
        </row>
        <row r="801">
          <cell r="B801" t="str">
            <v>418-C-2299-0700-8-0-2299058-02</v>
          </cell>
          <cell r="C801" t="str">
            <v>418-C-2299-0700-8-0-2299058-02ET4</v>
          </cell>
          <cell r="D801" t="str">
            <v>418</v>
          </cell>
          <cell r="E801" t="str">
            <v>A</v>
          </cell>
          <cell r="F801" t="str">
            <v>PRESTACIÓN DE SERVICIOS PROFESIONALES PARA ASISTIR A LA OFICINA ASESORA DE COMUNICACIONES EN LA IMPLEMENTACIÓN Y EJECUCIÓN DE LAS ESTRATEGIAS DE COMUNICACIÓN Y SU FORTALECIMIENTO.</v>
          </cell>
          <cell r="G801" t="str">
            <v>C-2299-0700-8-0-2299058-02</v>
          </cell>
          <cell r="H801" t="str">
            <v>10</v>
          </cell>
          <cell r="I801" t="str">
            <v>CSF</v>
          </cell>
          <cell r="J801" t="str">
            <v>Ok Distribución Pto</v>
          </cell>
          <cell r="K801">
            <v>28500000</v>
          </cell>
          <cell r="L801" t="str">
            <v>Inversión</v>
          </cell>
          <cell r="M801" t="str">
            <v>Comunicaciones y Cooperación</v>
          </cell>
          <cell r="N801" t="str">
            <v>Fortalecimiento del acceso a información estratégica e institucional del sector educativo  Nacional</v>
          </cell>
          <cell r="O801" t="str">
            <v>Transversales</v>
          </cell>
          <cell r="P801" t="str">
            <v>SGENERAL</v>
          </cell>
          <cell r="Q801" t="str">
            <v>OFICINA ASESORA DE COMUNICACIONES</v>
          </cell>
          <cell r="R801" t="str">
            <v>Contratación Directa</v>
          </cell>
          <cell r="S801" t="str">
            <v>4 CON</v>
          </cell>
          <cell r="T801" t="str">
            <v>ET4</v>
          </cell>
        </row>
        <row r="802">
          <cell r="B802" t="str">
            <v>419-C-2202-0700-45-0-2202046-02</v>
          </cell>
          <cell r="C802" t="str">
            <v>419-C-2202-0700-45-0-2202046-02ET4</v>
          </cell>
          <cell r="D802" t="str">
            <v>419</v>
          </cell>
          <cell r="E802" t="str">
            <v>A</v>
          </cell>
          <cell r="F802" t="str">
            <v>PRESTAR SERVICIOS PROFESIONALES  EN LA SUBDIRECCIÓN DE APOYO A LA GESTIÓN DE LAS IES EN EL DESARROLLO OPERATIVO PARA LA IMPLEMENTACIÓN DE ACCIONES PARA EL FOMENTO DE LA PERMANENCIA EN LA EDUCACIÓN SUPERIOR EN LOS PROGRAMAS FOMENTADOS POR EL MEN.</v>
          </cell>
          <cell r="G802" t="str">
            <v>C-2202-0700-45-0-2202046-02</v>
          </cell>
          <cell r="H802" t="str">
            <v>11</v>
          </cell>
          <cell r="I802" t="str">
            <v>CSF</v>
          </cell>
          <cell r="J802" t="str">
            <v>Ok Distribución Pto</v>
          </cell>
          <cell r="K802">
            <v>51912000</v>
          </cell>
          <cell r="L802" t="str">
            <v>Inversión</v>
          </cell>
          <cell r="M802" t="str">
            <v>Fomento</v>
          </cell>
          <cell r="N802" t="str">
            <v>Ampliación de mecanismos de fomento de la Educación Superior Nacional</v>
          </cell>
          <cell r="O802" t="str">
            <v>Fomento ES</v>
          </cell>
          <cell r="P802" t="str">
            <v>VES</v>
          </cell>
          <cell r="Q802" t="str">
            <v>SUBDIRECCIÓN DE APOYO A LA GESTIÓN DE LAS INST. DE EDU. SUPERIOR</v>
          </cell>
          <cell r="R802" t="str">
            <v>Contratación Directa</v>
          </cell>
          <cell r="S802" t="str">
            <v>4 CON</v>
          </cell>
          <cell r="T802" t="str">
            <v>ET4</v>
          </cell>
        </row>
        <row r="803">
          <cell r="B803" t="str">
            <v>42-C-2201-0700-12-0-2201015-02</v>
          </cell>
          <cell r="C803" t="str">
            <v>42-C-2201-0700-12-0-2201015-02ET4</v>
          </cell>
          <cell r="D803" t="str">
            <v>42</v>
          </cell>
          <cell r="E803" t="str">
            <v>A</v>
          </cell>
          <cell r="F803" t="str">
            <v>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v>
          </cell>
          <cell r="G803" t="str">
            <v>C-2201-0700-12-0-2201015-02</v>
          </cell>
          <cell r="H803" t="str">
            <v>10</v>
          </cell>
          <cell r="I803" t="str">
            <v>CSF</v>
          </cell>
          <cell r="J803" t="str">
            <v>Ok Distribución Pto</v>
          </cell>
          <cell r="K803">
            <v>76384800</v>
          </cell>
          <cell r="L803" t="str">
            <v>Inversión</v>
          </cell>
          <cell r="M803" t="str">
            <v>Fortalecimiento</v>
          </cell>
          <cell r="N803" t="str">
            <v>Fortalecimiento a la gestión territorial de la educación Inicial, Preescolar, Básica y Media.   Nacional</v>
          </cell>
          <cell r="O803" t="str">
            <v>Fortalecimiento</v>
          </cell>
          <cell r="P803" t="str">
            <v>VEPBM</v>
          </cell>
          <cell r="Q803" t="str">
            <v>SUBDIRECCIÓN DE MONITOREO Y CONTROL</v>
          </cell>
          <cell r="R803" t="str">
            <v>Contratación Directa</v>
          </cell>
          <cell r="S803" t="str">
            <v>4 CON</v>
          </cell>
          <cell r="T803" t="str">
            <v>ET4</v>
          </cell>
        </row>
        <row r="804">
          <cell r="B804" t="str">
            <v>420-A-02-02-02-008</v>
          </cell>
          <cell r="C804" t="str">
            <v>420-A-02-02-02-008ET4</v>
          </cell>
          <cell r="D804" t="str">
            <v>420</v>
          </cell>
          <cell r="E804" t="str">
            <v>A</v>
          </cell>
          <cell r="F804" t="str">
            <v xml:space="preserve">PRESTAR SERVICIOS PROFESIONALES PARA APOYAR EL CUMPLIMIENTO DE LAS FUNCIONES ASIGNADAS A LA OFICINA ASESORA JURÍDICA DEL MINISTERIO DE EDUCACIÓN NACIONAL EN MATERIA DE COBRO PERSUASIVO Y COACTIVO._x000D_
</v>
          </cell>
          <cell r="G804" t="str">
            <v>A-02-02-02-008</v>
          </cell>
          <cell r="H804" t="str">
            <v>10</v>
          </cell>
          <cell r="I804" t="str">
            <v>CSF</v>
          </cell>
          <cell r="J804" t="str">
            <v>Ok Distribución Pto</v>
          </cell>
          <cell r="K804">
            <v>59201310</v>
          </cell>
          <cell r="L804" t="str">
            <v>Funcionamiento</v>
          </cell>
          <cell r="M804" t="str">
            <v>Talento Humano</v>
          </cell>
          <cell r="N804" t="str">
            <v>Gestión</v>
          </cell>
          <cell r="O804" t="str">
            <v>Gestión</v>
          </cell>
          <cell r="P804" t="str">
            <v>SGENERAL</v>
          </cell>
          <cell r="Q804" t="str">
            <v>OFICINA ASESORA JURÍDICA</v>
          </cell>
          <cell r="R804" t="str">
            <v>Contratación Directa</v>
          </cell>
          <cell r="S804" t="str">
            <v>4 CON</v>
          </cell>
          <cell r="T804" t="str">
            <v>ET4</v>
          </cell>
        </row>
        <row r="805">
          <cell r="B805" t="str">
            <v>421-C-2299-0700-8-0-2299058-02</v>
          </cell>
          <cell r="C805" t="str">
            <v>421-C-2299-0700-8-0-2299058-02ET4</v>
          </cell>
          <cell r="D805" t="str">
            <v>421</v>
          </cell>
          <cell r="E805" t="str">
            <v>A</v>
          </cell>
          <cell r="F805" t="str">
            <v>PRESTAR SERVICIOS DE APOYO A LA GESTIÓN EN LA OFICINA ASESORA DE COMUNICACIONES PARA LA DIAGRAMACIÓN DE PIEZAS GRAFICAS ORIENTADAS A LA DIVULGACIÓN DE LA GESTIÓN Y EL FORTALECIMIENTO DE LA CULTURA INSTITUCIONAL.</v>
          </cell>
          <cell r="G805" t="str">
            <v>C-2299-0700-8-0-2299058-02</v>
          </cell>
          <cell r="H805" t="str">
            <v>10</v>
          </cell>
          <cell r="I805" t="str">
            <v>CSF</v>
          </cell>
          <cell r="J805" t="str">
            <v>Ok Distribución Pto</v>
          </cell>
          <cell r="K805">
            <v>19000000</v>
          </cell>
          <cell r="L805" t="str">
            <v>Inversión</v>
          </cell>
          <cell r="M805" t="str">
            <v>Comunicaciones y Cooperación</v>
          </cell>
          <cell r="N805" t="str">
            <v>Fortalecimiento del acceso a información estratégica e institucional del sector educativo  Nacional</v>
          </cell>
          <cell r="O805" t="str">
            <v>Transversales</v>
          </cell>
          <cell r="P805" t="str">
            <v>SGENERAL</v>
          </cell>
          <cell r="Q805" t="str">
            <v>OFICINA ASESORA DE COMUNICACIONES</v>
          </cell>
          <cell r="R805" t="str">
            <v>Contratación Directa</v>
          </cell>
          <cell r="S805" t="str">
            <v>4 CON</v>
          </cell>
          <cell r="T805" t="str">
            <v>ET4</v>
          </cell>
        </row>
        <row r="806">
          <cell r="B806" t="str">
            <v>422-C-2202-0700-45-0-2202013-02</v>
          </cell>
          <cell r="C806" t="str">
            <v>422-C-2202-0700-45-0-2202013-02ET4</v>
          </cell>
          <cell r="D806" t="str">
            <v>422</v>
          </cell>
          <cell r="E806" t="str">
            <v>A</v>
          </cell>
          <cell r="F806" t="str">
            <v>PRESTAR SERVICIOS PROFESIONALES A LA SUBDIRECCIÓN DE APOYO A LA GESTIÓN DE LAS INSTITUCIONES DE EDUCACIÓN SUPERIOR, PARA DESARROLLAR LA AGENDA DE IMPULSO A LA EDUCACIÓN SUPERIOR EN TEMAS DE CIENCIA, TECNOLOGÍA E INNOVACIÓN, SOPORTANDO ACCIONES A TRAVÉS DEL ACOMPAÑAMIENTO EN LA FORMULACIÓN, EJECUCIÓN SEGUIMIENTO Y DIVULGACIÓN DEL PROGRAMA CON EL FIN DE FOMENTAR EL DESARROLLO Y LA CALIDAD DE LA EDUCACIÓN SUPERIOR.</v>
          </cell>
          <cell r="G806" t="str">
            <v>C-2202-0700-45-0-2202013-02</v>
          </cell>
          <cell r="H806" t="str">
            <v>11</v>
          </cell>
          <cell r="I806" t="str">
            <v>CSF</v>
          </cell>
          <cell r="J806" t="str">
            <v>Ok Distribución Pto</v>
          </cell>
          <cell r="K806">
            <v>86569440</v>
          </cell>
          <cell r="L806" t="str">
            <v>Inversión</v>
          </cell>
          <cell r="M806" t="str">
            <v>Fomento</v>
          </cell>
          <cell r="N806" t="str">
            <v>Ampliación de mecanismos de fomento de la Educación Superior Nacional</v>
          </cell>
          <cell r="O806" t="str">
            <v>Fomento ES</v>
          </cell>
          <cell r="P806" t="str">
            <v>VES</v>
          </cell>
          <cell r="Q806" t="str">
            <v>SUBDIRECCIÓN DE APOYO A LA GESTIÓN DE LAS INST. DE EDU. SUPERIOR</v>
          </cell>
          <cell r="R806" t="str">
            <v>Contratación Directa</v>
          </cell>
          <cell r="S806" t="str">
            <v>4 CON</v>
          </cell>
          <cell r="T806" t="str">
            <v>ET4</v>
          </cell>
        </row>
        <row r="807">
          <cell r="B807" t="str">
            <v>424-A-02-02-02-008</v>
          </cell>
          <cell r="C807" t="str">
            <v>424-A-02-02-02-008ET4</v>
          </cell>
          <cell r="D807" t="str">
            <v>424</v>
          </cell>
          <cell r="E807" t="str">
            <v>A</v>
          </cell>
          <cell r="F807" t="str">
            <v xml:space="preserve">PRESTACIÓN DE SERVICIOS PROFESIONALES PARA COORDINAR LA CENTRAL DE CUENTAS E IMPUESTOS DE LA ADMINISTRACIÒN TEMPORAL, DE CONFORMIDAD CON LA MEDIDA CORRECTIVA DE ASUNCIÓN TEMPORAL DE LA COMPETENCIA PARA LA ADMINISTRACIÓN DEL SERVICIO EDUCATIVO EN EL DEPARTAMENTO DE LA GUAJIRA._x000D_
</v>
          </cell>
          <cell r="G807" t="str">
            <v>A-02-02-02-008</v>
          </cell>
          <cell r="H807" t="str">
            <v>16</v>
          </cell>
          <cell r="I807" t="str">
            <v>SSF</v>
          </cell>
          <cell r="J807" t="str">
            <v>Ok Distribución Pto</v>
          </cell>
          <cell r="K807">
            <v>68200000</v>
          </cell>
          <cell r="L807" t="str">
            <v>Funcionamiento</v>
          </cell>
          <cell r="M807" t="str">
            <v>Talento Humano</v>
          </cell>
          <cell r="N807" t="str">
            <v>Gestión</v>
          </cell>
          <cell r="O807" t="str">
            <v>Gestión</v>
          </cell>
          <cell r="P807" t="str">
            <v>SGENERAL</v>
          </cell>
          <cell r="Q807" t="str">
            <v>SUBDIRECCIÓN DE MONITOREO Y CONTROL</v>
          </cell>
          <cell r="R807" t="str">
            <v>Contratación Directa</v>
          </cell>
          <cell r="S807" t="str">
            <v>4 CON</v>
          </cell>
          <cell r="T807" t="str">
            <v>ET4</v>
          </cell>
        </row>
        <row r="808">
          <cell r="B808" t="str">
            <v>425-A-02-02-02-008</v>
          </cell>
          <cell r="C808" t="str">
            <v>425-A-02-02-02-008ET4</v>
          </cell>
          <cell r="D808" t="str">
            <v>425</v>
          </cell>
          <cell r="E808" t="str">
            <v>A</v>
          </cell>
          <cell r="F808" t="str">
            <v xml:space="preserve">PRESTAR LOS SERVICIOS PROFESIONALES Y APOYAR A LA SUBDIRECCION DE CONTRATACIÓN EN LA ESTRUCTURACIÓN, MODIFICACIÓN Y REVISIÓN DE LOS COMPONENTES FINANCIEROS DE LOS PROCESOS DE CONTRATACIÓN QUE SE ADELANTEN POR EL MINISTERIO DE EDUCACIÓN NACIONAL._x000D_
</v>
          </cell>
          <cell r="G808" t="str">
            <v>A-02-02-02-008</v>
          </cell>
          <cell r="H808" t="str">
            <v>10</v>
          </cell>
          <cell r="I808" t="str">
            <v>CSF</v>
          </cell>
          <cell r="J808" t="str">
            <v>Ok Distribución Pto</v>
          </cell>
          <cell r="K808">
            <v>84000000</v>
          </cell>
          <cell r="L808" t="str">
            <v>Funcionamiento</v>
          </cell>
          <cell r="M808" t="str">
            <v>Talento Humano</v>
          </cell>
          <cell r="N808" t="str">
            <v>Gestión</v>
          </cell>
          <cell r="O808" t="str">
            <v>Gestión</v>
          </cell>
          <cell r="P808" t="str">
            <v>SGENERAL</v>
          </cell>
          <cell r="Q808" t="str">
            <v>SUBDIRECCIÓN DE CONTRATACIÓN</v>
          </cell>
          <cell r="R808" t="str">
            <v>Contratación Directa</v>
          </cell>
          <cell r="S808" t="str">
            <v>4 CON</v>
          </cell>
          <cell r="T808" t="str">
            <v>ET4</v>
          </cell>
        </row>
        <row r="809">
          <cell r="B809" t="str">
            <v>426-A-02-02-02-008</v>
          </cell>
          <cell r="C809" t="str">
            <v>426-A-02-02-02-008ET4</v>
          </cell>
          <cell r="D809" t="str">
            <v>426</v>
          </cell>
          <cell r="E809" t="str">
            <v>A</v>
          </cell>
          <cell r="F809" t="str">
            <v xml:space="preserve">PRESTAR LOS SERVICIOS PROFESIONALES Y APOYAR A LA SUBDIRECCIÓN DE CONTRATACIÓN EN LA ESTRUCTURACIÓN Y  TRÁMITE DE LOS PROCESOS PRECONTRACTUALES Y CONTRACTUALES QUE SE ADELANTEN POR PARTE DEL MEN._x000D_
</v>
          </cell>
          <cell r="G809" t="str">
            <v>A-02-02-02-008</v>
          </cell>
          <cell r="H809" t="str">
            <v>10</v>
          </cell>
          <cell r="I809" t="str">
            <v>CSF</v>
          </cell>
          <cell r="J809" t="str">
            <v>Ok Distribución Pto</v>
          </cell>
          <cell r="K809">
            <v>93600000</v>
          </cell>
          <cell r="L809" t="str">
            <v>Funcionamiento</v>
          </cell>
          <cell r="M809" t="str">
            <v>Talento Humano</v>
          </cell>
          <cell r="N809" t="str">
            <v>Gestión</v>
          </cell>
          <cell r="O809" t="str">
            <v>Gestión</v>
          </cell>
          <cell r="P809" t="str">
            <v>SGENERAL</v>
          </cell>
          <cell r="Q809" t="str">
            <v>SUBDIRECCIÓN DE CONTRATACIÓN</v>
          </cell>
          <cell r="R809" t="str">
            <v>Contratación Directa</v>
          </cell>
          <cell r="S809" t="str">
            <v>4 CON</v>
          </cell>
          <cell r="T809" t="str">
            <v>ET4</v>
          </cell>
        </row>
        <row r="810">
          <cell r="B810" t="str">
            <v>427-C-2299-0700-8-0-2299058-02</v>
          </cell>
          <cell r="C810" t="str">
            <v>427-C-2299-0700-8-0-2299058-02ET4</v>
          </cell>
          <cell r="D810" t="str">
            <v>427</v>
          </cell>
          <cell r="E810" t="str">
            <v>A</v>
          </cell>
          <cell r="F810" t="str">
            <v>PRESTACIÓN DE SERVICIOS PROFESIONALES PARA ORIENTAR Y ASISTIR AL DESPACHO DE LA MINISTRA DE EDUCACIÓN NACIONAL EN TEMAS DE COMUNICACIÓN ESTRATÉGICA PARA LA DIVULGACIÓN DE LA POLÍTICA EDUCATIVA</v>
          </cell>
          <cell r="G810" t="str">
            <v>C-2299-0700-8-0-2299058-02</v>
          </cell>
          <cell r="H810" t="str">
            <v>10</v>
          </cell>
          <cell r="I810" t="str">
            <v>CSF</v>
          </cell>
          <cell r="J810" t="str">
            <v>Ok Distribución Pto</v>
          </cell>
          <cell r="K810">
            <v>158884422</v>
          </cell>
          <cell r="L810" t="str">
            <v>Inversión</v>
          </cell>
          <cell r="M810" t="str">
            <v>Comunicaciones y Cooperación</v>
          </cell>
          <cell r="N810" t="str">
            <v>Fortalecimiento del acceso a información estratégica e institucional del sector educativo  Nacional</v>
          </cell>
          <cell r="O810" t="str">
            <v>Transversales</v>
          </cell>
          <cell r="P810" t="str">
            <v>SGENERAL</v>
          </cell>
          <cell r="Q810" t="str">
            <v>OFICINA ASESORA DE COMUNICACIONES</v>
          </cell>
          <cell r="R810" t="str">
            <v>Contratación Directa</v>
          </cell>
          <cell r="S810" t="str">
            <v>4 CON</v>
          </cell>
          <cell r="T810" t="str">
            <v>ET4</v>
          </cell>
        </row>
        <row r="811">
          <cell r="B811" t="str">
            <v>428-A-02-02-02-008</v>
          </cell>
          <cell r="C811" t="str">
            <v>428-A-02-02-02-008ET4</v>
          </cell>
          <cell r="D811" t="str">
            <v>428</v>
          </cell>
          <cell r="E811" t="str">
            <v>A</v>
          </cell>
          <cell r="F811" t="str">
            <v xml:space="preserve">PRESTAR LOS SERVICIOS PROFESIONALES Y APOYAR A LA SUBDIRECCIÓN DE CONTRATACIÓN EN LA ESTRUCTURACIÓN Y  TRÁMITE DE LOS PROCESOS PRECONTRACTUALES Y CONTRACTUALES QUE SE ADELANTEN POR PARTE DEL MEN._x000D_
</v>
          </cell>
          <cell r="G811" t="str">
            <v>A-02-02-02-008</v>
          </cell>
          <cell r="H811" t="str">
            <v>10</v>
          </cell>
          <cell r="I811" t="str">
            <v>CSF</v>
          </cell>
          <cell r="J811" t="str">
            <v>Ok Distribución Pto</v>
          </cell>
          <cell r="K811">
            <v>93600000</v>
          </cell>
          <cell r="L811" t="str">
            <v>Funcionamiento</v>
          </cell>
          <cell r="M811" t="str">
            <v>Talento Humano</v>
          </cell>
          <cell r="N811" t="str">
            <v>Gestión</v>
          </cell>
          <cell r="O811" t="str">
            <v>Gestión</v>
          </cell>
          <cell r="P811" t="str">
            <v>SGENERAL</v>
          </cell>
          <cell r="Q811" t="str">
            <v>SUBDIRECCIÓN DE CONTRATACIÓN</v>
          </cell>
          <cell r="R811" t="str">
            <v>Contratación Directa</v>
          </cell>
          <cell r="S811" t="str">
            <v>4 CON</v>
          </cell>
          <cell r="T811" t="str">
            <v>ET4</v>
          </cell>
        </row>
        <row r="812">
          <cell r="B812" t="str">
            <v>429-A-02-02-02-008</v>
          </cell>
          <cell r="C812" t="str">
            <v>429-A-02-02-02-008ET4</v>
          </cell>
          <cell r="D812" t="str">
            <v>429</v>
          </cell>
          <cell r="E812" t="str">
            <v>A</v>
          </cell>
          <cell r="F812" t="str">
            <v xml:space="preserve">PRESTAR LOS SERVICIOS PROFESIONALES Y APOYAR A LA SUBDIRECCIÓN DE CONTRATACIÓN EN LA ESTRUCTURACIÓN Y  TRÁMITE DE LOS PROCESOS PRECONTRACTUALES Y CONTRACTUALES QUE SE ADELANTEN POR PARTE DEL MEN._x000D_
</v>
          </cell>
          <cell r="G812" t="str">
            <v>A-02-02-02-008</v>
          </cell>
          <cell r="H812" t="str">
            <v>10</v>
          </cell>
          <cell r="I812" t="str">
            <v>CSF</v>
          </cell>
          <cell r="J812" t="str">
            <v>Ok Distribución Pto</v>
          </cell>
          <cell r="K812">
            <v>93600000</v>
          </cell>
          <cell r="L812" t="str">
            <v>Funcionamiento</v>
          </cell>
          <cell r="M812" t="str">
            <v>Talento Humano</v>
          </cell>
          <cell r="N812" t="str">
            <v>Gestión</v>
          </cell>
          <cell r="O812" t="str">
            <v>Gestión</v>
          </cell>
          <cell r="P812" t="str">
            <v>SGENERAL</v>
          </cell>
          <cell r="Q812" t="str">
            <v>SUBDIRECCIÓN DE CONTRATACIÓN</v>
          </cell>
          <cell r="R812" t="str">
            <v>Contratación Directa</v>
          </cell>
          <cell r="S812" t="str">
            <v>4 CON</v>
          </cell>
          <cell r="T812" t="str">
            <v>ET4</v>
          </cell>
        </row>
        <row r="813">
          <cell r="B813" t="str">
            <v>43-C-2201-0700-12-0-2201006-02</v>
          </cell>
          <cell r="C813" t="str">
            <v>43-C-2201-0700-12-0-2201006-02ET4</v>
          </cell>
          <cell r="D813" t="str">
            <v>43</v>
          </cell>
          <cell r="E813" t="str">
            <v>A</v>
          </cell>
          <cell r="F813" t="str">
            <v>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v>
          </cell>
          <cell r="G813" t="str">
            <v>C-2201-0700-12-0-2201006-02</v>
          </cell>
          <cell r="H813" t="str">
            <v>10</v>
          </cell>
          <cell r="I813" t="str">
            <v>CSF</v>
          </cell>
          <cell r="J813" t="str">
            <v>Ok Distribución Pto</v>
          </cell>
          <cell r="K813">
            <v>48695310</v>
          </cell>
          <cell r="L813" t="str">
            <v>Inversión</v>
          </cell>
          <cell r="M813" t="str">
            <v>Fortalecimiento</v>
          </cell>
          <cell r="N813" t="str">
            <v>Fortalecimiento a la gestión territorial de la educación Inicial, Preescolar, Básica y Media.   Nacional</v>
          </cell>
          <cell r="O813" t="str">
            <v>Fortalecimiento</v>
          </cell>
          <cell r="P813" t="str">
            <v>VEPBM</v>
          </cell>
          <cell r="Q813" t="str">
            <v>DIRECCÍON DE FORTALECIMIENTO A LA GESTIÓN TERRITORIAL</v>
          </cell>
          <cell r="R813" t="str">
            <v>Contratación Directa</v>
          </cell>
          <cell r="S813" t="str">
            <v>4 CON</v>
          </cell>
          <cell r="T813" t="str">
            <v>ET4</v>
          </cell>
        </row>
        <row r="814">
          <cell r="B814" t="str">
            <v>430-A-02-02-02-008</v>
          </cell>
          <cell r="C814" t="str">
            <v>430-A-02-02-02-008ET4</v>
          </cell>
          <cell r="D814" t="str">
            <v>430</v>
          </cell>
          <cell r="E814" t="str">
            <v>A</v>
          </cell>
          <cell r="F814" t="str">
            <v xml:space="preserve">PRESTAR  SERVICIOS PROFESIONALES PARA APOYAR A LA OFICINA ASESORA JURÍDICA DEL MINISTERIO DE EDUCACIÓN NACIONAL EN MATERIA DE REPRESENTACIÓN JUDICIAL Y EXTRAJUDICIAL Y EN LA ATENCIÓN DE ACCIONES DE TUTELA._x000D_
</v>
          </cell>
          <cell r="G814" t="str">
            <v>A-02-02-02-008</v>
          </cell>
          <cell r="H814" t="str">
            <v>10</v>
          </cell>
          <cell r="I814" t="str">
            <v>CSF</v>
          </cell>
          <cell r="J814" t="str">
            <v>Ok Distribución Pto</v>
          </cell>
          <cell r="K814">
            <v>82915000</v>
          </cell>
          <cell r="L814" t="str">
            <v>Funcionamiento</v>
          </cell>
          <cell r="M814" t="str">
            <v>Talento Humano</v>
          </cell>
          <cell r="N814" t="str">
            <v>Gestión</v>
          </cell>
          <cell r="O814" t="str">
            <v>Gestión</v>
          </cell>
          <cell r="P814" t="str">
            <v>SGENERAL</v>
          </cell>
          <cell r="Q814" t="str">
            <v>OFICINA ASESORA JURÍDICA</v>
          </cell>
          <cell r="R814" t="str">
            <v>Contratación Directa</v>
          </cell>
          <cell r="S814" t="str">
            <v>4 CON</v>
          </cell>
          <cell r="T814" t="str">
            <v>ET4</v>
          </cell>
        </row>
        <row r="815">
          <cell r="B815" t="str">
            <v>431-A-02-02-02-008</v>
          </cell>
          <cell r="C815" t="str">
            <v>431-A-02-02-02-008ET4</v>
          </cell>
          <cell r="D815" t="str">
            <v>431</v>
          </cell>
          <cell r="E815" t="str">
            <v>A</v>
          </cell>
          <cell r="F815" t="str">
            <v xml:space="preserve">PRESTAR SERVICIOS PROFESIONALES PARA APOYAR A LA OFICINA ASESORA JURÍDICA DEL MINISTERIO DE EDUCACIÓN NACIONAL EN MATERIA DE REPRESENTACIÓN JUDICIAL Y EXTRAJUDICIAL Y EN LA ATENCIÓN DE ACCIONES DE TUTELA_x000D_
</v>
          </cell>
          <cell r="G815" t="str">
            <v>A-02-02-02-008</v>
          </cell>
          <cell r="H815" t="str">
            <v>10</v>
          </cell>
          <cell r="I815" t="str">
            <v>CSF</v>
          </cell>
          <cell r="J815" t="str">
            <v>Ok Distribución Pto</v>
          </cell>
          <cell r="K815">
            <v>49440000</v>
          </cell>
          <cell r="L815" t="str">
            <v>Funcionamiento</v>
          </cell>
          <cell r="M815" t="str">
            <v>Talento Humano</v>
          </cell>
          <cell r="N815" t="str">
            <v>Gestión</v>
          </cell>
          <cell r="O815" t="str">
            <v>Gestión</v>
          </cell>
          <cell r="P815" t="str">
            <v>SGENERAL</v>
          </cell>
          <cell r="Q815" t="str">
            <v>OFICINA ASESORA JURÍDICA</v>
          </cell>
          <cell r="R815" t="str">
            <v>Contratación Directa</v>
          </cell>
          <cell r="S815" t="str">
            <v>4 CON</v>
          </cell>
          <cell r="T815" t="str">
            <v>ET4</v>
          </cell>
        </row>
        <row r="816">
          <cell r="B816" t="str">
            <v>432-A-02-02-02-008</v>
          </cell>
          <cell r="C816" t="str">
            <v>432-A-02-02-02-008ET4</v>
          </cell>
          <cell r="D816" t="str">
            <v>432</v>
          </cell>
          <cell r="E816" t="str">
            <v>A</v>
          </cell>
          <cell r="F816" t="str">
            <v xml:space="preserve">PRESTAR SERVICIOS PROFESIONALES PARA APOYAR A LA OFICINA ASESORA JURÍDICA DEL MINISTERIO DE EDUCACIÓN NACIONAL EN MATERIA DE REPRESENTACIÓN JUDICIAL Y EXTRAJUDICIAL Y EN LA ATENCIÓN DE ACCIONES DE TUTELA_x000D_
</v>
          </cell>
          <cell r="G816" t="str">
            <v>A-02-02-02-008</v>
          </cell>
          <cell r="H816" t="str">
            <v>10</v>
          </cell>
          <cell r="I816" t="str">
            <v>CSF</v>
          </cell>
          <cell r="J816" t="str">
            <v>Ok Distribución Pto</v>
          </cell>
          <cell r="K816">
            <v>39140000</v>
          </cell>
          <cell r="L816" t="str">
            <v>Funcionamiento</v>
          </cell>
          <cell r="M816" t="str">
            <v>Talento Humano</v>
          </cell>
          <cell r="N816" t="str">
            <v>Gestión</v>
          </cell>
          <cell r="O816" t="str">
            <v>Gestión</v>
          </cell>
          <cell r="P816" t="str">
            <v>SGENERAL</v>
          </cell>
          <cell r="Q816" t="str">
            <v>OFICINA ASESORA JURÍDICA</v>
          </cell>
          <cell r="R816" t="str">
            <v>Contratación Directa</v>
          </cell>
          <cell r="S816" t="str">
            <v>4 CON</v>
          </cell>
          <cell r="T816" t="str">
            <v>ET4</v>
          </cell>
        </row>
        <row r="817">
          <cell r="B817" t="str">
            <v>433-A-02-02-02-008</v>
          </cell>
          <cell r="C817" t="str">
            <v>433-A-02-02-02-008ET4</v>
          </cell>
          <cell r="D817" t="str">
            <v>433</v>
          </cell>
          <cell r="E817" t="str">
            <v>A</v>
          </cell>
          <cell r="F817" t="str">
            <v xml:space="preserve">PRESTAR SERVICIOS PROFESIONALES EN LA OFICINA ASESORA JURÍDICA DEL MINISTERIO DE EDUCACIÓN NACIONAL  CON RELACION A LA  SELECCIÓN, ORGANIZACIÓN Y REGISTRO DE LA INFORMACIÓN DERIVADA DE LA  REPRESENTACIÓN JUDICIAL Y EXTRAJUDICIAL Y EN LA ATENCIÓN DE ACCIONES DE TUTELA_x000D_
</v>
          </cell>
          <cell r="G817" t="str">
            <v>A-02-02-02-008</v>
          </cell>
          <cell r="H817" t="str">
            <v>10</v>
          </cell>
          <cell r="I817" t="str">
            <v>CSF</v>
          </cell>
          <cell r="J817" t="str">
            <v>Ok Distribución Pto</v>
          </cell>
          <cell r="K817">
            <v>27837804</v>
          </cell>
          <cell r="L817" t="str">
            <v>Funcionamiento</v>
          </cell>
          <cell r="M817" t="str">
            <v>Talento Humano</v>
          </cell>
          <cell r="N817" t="str">
            <v>Gestión</v>
          </cell>
          <cell r="O817" t="str">
            <v>Gestión</v>
          </cell>
          <cell r="P817" t="str">
            <v>SGENERAL</v>
          </cell>
          <cell r="Q817" t="str">
            <v>OFICINA ASESORA JURÍDICA</v>
          </cell>
          <cell r="R817" t="str">
            <v>Contratación Directa</v>
          </cell>
          <cell r="S817" t="str">
            <v>4 CON</v>
          </cell>
          <cell r="T817" t="str">
            <v>ET4</v>
          </cell>
        </row>
        <row r="818">
          <cell r="B818" t="str">
            <v>434-A-02-02-02-008</v>
          </cell>
          <cell r="C818" t="str">
            <v>434-A-02-02-02-008ET4</v>
          </cell>
          <cell r="D818" t="str">
            <v>434</v>
          </cell>
          <cell r="E818" t="str">
            <v>A</v>
          </cell>
          <cell r="F818" t="str">
            <v xml:space="preserve">PRESTAR SERVICIOS PROFESIONALES EN LA OFICINA ASESORA JURÍDICA DEL MINISTERIO DE EDUCACIÓN NACIONAL  CON RELACION A LA  SELECCIÓN, ORGANIZACIÓN Y REGISTRO DE LA INFORMACIÓN DERIVADA DE LA  REPRESENTACIÓN JUDICIAL Y EXTRAJUDICIAL Y EN LA ATENCIÓN DE ACCIONES DE TUTELA_x000D_
</v>
          </cell>
          <cell r="G818" t="str">
            <v>A-02-02-02-008</v>
          </cell>
          <cell r="H818" t="str">
            <v>10</v>
          </cell>
          <cell r="I818" t="str">
            <v>CSF</v>
          </cell>
          <cell r="J818" t="str">
            <v>Ok Distribución Pto</v>
          </cell>
          <cell r="K818">
            <v>18558544</v>
          </cell>
          <cell r="L818" t="str">
            <v>Funcionamiento</v>
          </cell>
          <cell r="M818" t="str">
            <v>Talento Humano</v>
          </cell>
          <cell r="N818" t="str">
            <v>Gestión</v>
          </cell>
          <cell r="O818" t="str">
            <v>Gestión</v>
          </cell>
          <cell r="P818" t="str">
            <v>SGENERAL</v>
          </cell>
          <cell r="Q818" t="str">
            <v>OFICINA ASESORA JURÍDICA</v>
          </cell>
          <cell r="R818" t="str">
            <v>Contratación Directa</v>
          </cell>
          <cell r="S818" t="str">
            <v>4 CON</v>
          </cell>
          <cell r="T818" t="str">
            <v>ET4</v>
          </cell>
        </row>
        <row r="819">
          <cell r="B819" t="str">
            <v>435-A-02-02-02-008</v>
          </cell>
          <cell r="C819" t="str">
            <v>435-A-02-02-02-008ET4</v>
          </cell>
          <cell r="D819" t="str">
            <v>435</v>
          </cell>
          <cell r="E819" t="str">
            <v>A</v>
          </cell>
          <cell r="F819" t="str">
            <v xml:space="preserve">PRESTAR SERVICIOS PROFESIONALES A LA OFICINA ASESORA JURÍDICA DEL MINISTERIO DE EDUCACIÓN NACIONAL PARA APOYAR  LA GESTIÓN DOCUMENTAL DE LOS INFORMES Y ANEXOS  MENSUALES QUE PRESENTEN LOS CONTRATISTAS EXTERNOS, ASI MISMO, HACER SEGUIMIENTO DE LOS PROCESOS DE RESTITUCIÓN DE TIERRAS Y JUSTICIA Y PAZ._x000D_
</v>
          </cell>
          <cell r="G819" t="str">
            <v>A-02-02-02-008</v>
          </cell>
          <cell r="H819" t="str">
            <v>10</v>
          </cell>
          <cell r="I819" t="str">
            <v>CSF</v>
          </cell>
          <cell r="J819" t="str">
            <v>Ok Distribución Pto</v>
          </cell>
          <cell r="K819">
            <v>35535000</v>
          </cell>
          <cell r="L819" t="str">
            <v>Funcionamiento</v>
          </cell>
          <cell r="M819" t="str">
            <v>Talento Humano</v>
          </cell>
          <cell r="N819" t="str">
            <v>Gestión</v>
          </cell>
          <cell r="O819" t="str">
            <v>Gestión</v>
          </cell>
          <cell r="P819" t="str">
            <v>SGENERAL</v>
          </cell>
          <cell r="Q819" t="str">
            <v>OFICINA ASESORA JURÍDICA</v>
          </cell>
          <cell r="R819" t="str">
            <v>Contratación Directa</v>
          </cell>
          <cell r="S819" t="str">
            <v>4 CON</v>
          </cell>
          <cell r="T819" t="str">
            <v>ET4</v>
          </cell>
        </row>
        <row r="820">
          <cell r="B820" t="str">
            <v>436-A-02-02-02-008</v>
          </cell>
          <cell r="C820" t="str">
            <v>436-A-02-02-02-008ET4</v>
          </cell>
          <cell r="D820" t="str">
            <v>436</v>
          </cell>
          <cell r="E820" t="str">
            <v>A</v>
          </cell>
          <cell r="F820" t="str">
            <v xml:space="preserve">PRESTAR LOS SERVICIOS PROFESIONALES Y APOYAR A LA SUBDIRECCIÓN DE CONTRATACIÓN EN LA ESTRUCTURACIÓN Y  TRÁMITE DE LOS PROCESOS PRECONTRACTUALES Y CONTRACTUALES QUE SE ADELANTEN POR PARTE DEL MEN._x000D_
</v>
          </cell>
          <cell r="G820" t="str">
            <v>A-02-02-02-008</v>
          </cell>
          <cell r="H820" t="str">
            <v>10</v>
          </cell>
          <cell r="I820" t="str">
            <v>CSF</v>
          </cell>
          <cell r="J820" t="str">
            <v>Ok Distribución Pto</v>
          </cell>
          <cell r="K820">
            <v>84000000</v>
          </cell>
          <cell r="L820" t="str">
            <v>Funcionamiento</v>
          </cell>
          <cell r="M820" t="str">
            <v>Talento Humano</v>
          </cell>
          <cell r="N820" t="str">
            <v>Gestión</v>
          </cell>
          <cell r="O820" t="str">
            <v>Gestión</v>
          </cell>
          <cell r="P820" t="str">
            <v>SGENERAL</v>
          </cell>
          <cell r="Q820" t="str">
            <v>SUBDIRECCIÓN DE CONTRATACIÓN</v>
          </cell>
          <cell r="R820" t="str">
            <v>Contratación Directa</v>
          </cell>
          <cell r="S820" t="str">
            <v>4 CON</v>
          </cell>
          <cell r="T820" t="str">
            <v>ET4</v>
          </cell>
        </row>
        <row r="821">
          <cell r="B821" t="str">
            <v>437-A-02-02-02-008</v>
          </cell>
          <cell r="C821" t="str">
            <v>437-A-02-02-02-008ET4</v>
          </cell>
          <cell r="D821" t="str">
            <v>437</v>
          </cell>
          <cell r="E821" t="str">
            <v>A</v>
          </cell>
          <cell r="F821" t="str">
            <v xml:space="preserve">PRESTAR SERVICIOS DE APOYO A LA GESTIÓN EN LA OFICINA ASESORA JURÍDICA DEL MINISTERIO DE EDUCACIÓN NACIONAL, PARA REALIZAR LAS ACTIVIDADES ASISTENCIALES QUE REQUIERAN LOS DIFERENTES GRUPOS Y EQUIPOS DE TRABAJO, EN VIRTUD DE LAS FUNCIONES ASIGNADAS POR EL DECRETO 5012 DE 2009._x000D_
</v>
          </cell>
          <cell r="G821" t="str">
            <v>A-02-02-02-008</v>
          </cell>
          <cell r="H821" t="str">
            <v>10</v>
          </cell>
          <cell r="I821" t="str">
            <v>CSF</v>
          </cell>
          <cell r="J821" t="str">
            <v>Ok Distribución Pto</v>
          </cell>
          <cell r="K821">
            <v>26118225</v>
          </cell>
          <cell r="L821" t="str">
            <v>Funcionamiento</v>
          </cell>
          <cell r="M821" t="str">
            <v>Talento Humano</v>
          </cell>
          <cell r="N821" t="str">
            <v>Gestión</v>
          </cell>
          <cell r="O821" t="str">
            <v>Gestión</v>
          </cell>
          <cell r="P821" t="str">
            <v>SGENERAL</v>
          </cell>
          <cell r="Q821" t="str">
            <v>OFICINA ASESORA JURÍDICA</v>
          </cell>
          <cell r="R821" t="str">
            <v>Contratación Directa</v>
          </cell>
          <cell r="S821" t="str">
            <v>4 CON</v>
          </cell>
          <cell r="T821" t="str">
            <v>ET4</v>
          </cell>
        </row>
        <row r="822">
          <cell r="B822" t="str">
            <v>439-A-02-02-02-008</v>
          </cell>
          <cell r="C822" t="str">
            <v>439-A-02-02-02-008ET4</v>
          </cell>
          <cell r="D822" t="str">
            <v>439</v>
          </cell>
          <cell r="E822" t="str">
            <v>A</v>
          </cell>
          <cell r="F822" t="str">
            <v xml:space="preserve">PRESTAR LOS SERVICIOS PROFESIONALES EN LA ELABORACIÓN, CONSOLIDACIÓN Y ACTUALIZACIÓN DE INFORMES  QUE REQUIERA LA SUBDIRECCIÓN DE CONTRATACIÓN _x000D_
</v>
          </cell>
          <cell r="G822" t="str">
            <v>A-02-02-02-008</v>
          </cell>
          <cell r="H822" t="str">
            <v>10</v>
          </cell>
          <cell r="I822" t="str">
            <v>CSF</v>
          </cell>
          <cell r="J822" t="str">
            <v>Ok Distribución Pto</v>
          </cell>
          <cell r="K822">
            <v>12300000</v>
          </cell>
          <cell r="L822" t="str">
            <v>Funcionamiento</v>
          </cell>
          <cell r="M822" t="str">
            <v>Talento Humano</v>
          </cell>
          <cell r="N822" t="str">
            <v>Gestión</v>
          </cell>
          <cell r="O822" t="str">
            <v>Gestión</v>
          </cell>
          <cell r="P822" t="str">
            <v>SGENERAL</v>
          </cell>
          <cell r="Q822" t="str">
            <v>SUBDIRECCIÓN DE CONTRATACIÓN</v>
          </cell>
          <cell r="R822" t="str">
            <v>Contratación Directa</v>
          </cell>
          <cell r="S822" t="str">
            <v>4 CON</v>
          </cell>
          <cell r="T822" t="str">
            <v>ET4</v>
          </cell>
        </row>
        <row r="823">
          <cell r="B823" t="str">
            <v>44-C-2201-0700-14-0-2201006-02</v>
          </cell>
          <cell r="C823" t="str">
            <v>44-C-2201-0700-14-0-2201006-02ET4</v>
          </cell>
          <cell r="D823" t="str">
            <v>44</v>
          </cell>
          <cell r="E823" t="str">
            <v>A</v>
          </cell>
          <cell r="F823" t="str">
            <v>PRESTAR SERVICIOS PROFESIONALES PARA APOYAR TÉCNICAMENTE A LA DIRECCIÓN DE COBERTURA EN LOS PROCESOS DE CONCERTACIÓN DE LA POLÍTICA EDUCATIVA DE LOS GRUPOS ÉTNICOS Y SU ARTICULACIÓN CON LAS ENTIDADES TERRITORIALES CERTIFICADAS.</v>
          </cell>
          <cell r="G823" t="str">
            <v>C-2201-0700-14-0-2201006-02</v>
          </cell>
          <cell r="H823" t="str">
            <v>10</v>
          </cell>
          <cell r="I823" t="str">
            <v>CSF</v>
          </cell>
          <cell r="J823" t="str">
            <v>Ok Distribución Pto</v>
          </cell>
          <cell r="K823">
            <v>96260758</v>
          </cell>
          <cell r="L823" t="str">
            <v>Inversión</v>
          </cell>
          <cell r="M823" t="str">
            <v>Fortalecimiento</v>
          </cell>
          <cell r="N823" t="str">
            <v>Fortalecimiento de la educación con enfoque diferencial para los niños, niñas y jóvenes de los grupos étnicos a nivel  Nacional</v>
          </cell>
          <cell r="O823" t="str">
            <v>Etnoeducación</v>
          </cell>
          <cell r="P823" t="str">
            <v>VEPBM</v>
          </cell>
          <cell r="Q823" t="str">
            <v>DIRECCÍON DE FORTALECIMIENTO A LA GESTIÓN TERRITORIAL</v>
          </cell>
          <cell r="R823" t="str">
            <v>Contratación Directa</v>
          </cell>
          <cell r="S823" t="str">
            <v>4 CON</v>
          </cell>
          <cell r="T823" t="str">
            <v>ET4</v>
          </cell>
        </row>
        <row r="824">
          <cell r="B824" t="str">
            <v>440-A-02-02-02-008</v>
          </cell>
          <cell r="C824" t="str">
            <v>440-A-02-02-02-008ET4</v>
          </cell>
          <cell r="D824" t="str">
            <v>440</v>
          </cell>
          <cell r="E824" t="str">
            <v>A</v>
          </cell>
          <cell r="F824" t="str">
            <v xml:space="preserve">PRESTAR SERVICIOS PROFESIONALES PARA APOYAR A LA OFICINA ASESORA JURÍDICA DEL MINISTERIO DE EDUCACIÓN NACIONAL  EN MATERIA DE REPRESENTACIÓN JUDICIAL Y EXTRAJUDICIAL._x000D_
</v>
          </cell>
          <cell r="G824" t="str">
            <v>A-02-02-02-008</v>
          </cell>
          <cell r="H824" t="str">
            <v>10</v>
          </cell>
          <cell r="I824" t="str">
            <v>CSF</v>
          </cell>
          <cell r="J824" t="str">
            <v>Ok Distribución Pto</v>
          </cell>
          <cell r="K824">
            <v>51912000</v>
          </cell>
          <cell r="L824" t="str">
            <v>Funcionamiento</v>
          </cell>
          <cell r="M824" t="str">
            <v>Talento Humano</v>
          </cell>
          <cell r="N824" t="str">
            <v>Gestión</v>
          </cell>
          <cell r="O824" t="str">
            <v>Gestión</v>
          </cell>
          <cell r="P824" t="str">
            <v>SGENERAL</v>
          </cell>
          <cell r="Q824" t="str">
            <v>OFICINA ASESORA JURÍDICA</v>
          </cell>
          <cell r="R824" t="str">
            <v>Contratación Directa</v>
          </cell>
          <cell r="S824" t="str">
            <v>4 CON</v>
          </cell>
          <cell r="T824" t="str">
            <v>ET4</v>
          </cell>
        </row>
        <row r="825">
          <cell r="B825" t="str">
            <v>441-A-02-02-02-008</v>
          </cell>
          <cell r="C825" t="str">
            <v>441-A-02-02-02-008ET4</v>
          </cell>
          <cell r="D825" t="str">
            <v>441</v>
          </cell>
          <cell r="E825" t="str">
            <v>A</v>
          </cell>
          <cell r="F825" t="str">
            <v xml:space="preserve">PRESTAR SERVICIOS PROFESIONALES PARA APOYAR A LA OFICINA ASESORA JURÍDICA DEL MINISTERIO DE EDUCACIÓN NACIONAL  EN MATERIA DE REPRESENTACIÓN JUDICIAL Y EXTRAJUDICIAL._x000D_
</v>
          </cell>
          <cell r="G825" t="str">
            <v>A-02-02-02-008</v>
          </cell>
          <cell r="H825" t="str">
            <v>10</v>
          </cell>
          <cell r="I825" t="str">
            <v>CSF</v>
          </cell>
          <cell r="J825" t="str">
            <v>Ok Distribución Pto</v>
          </cell>
          <cell r="K825">
            <v>32000000</v>
          </cell>
          <cell r="L825" t="str">
            <v>Funcionamiento</v>
          </cell>
          <cell r="M825" t="str">
            <v>Talento Humano</v>
          </cell>
          <cell r="N825" t="str">
            <v>Gestión</v>
          </cell>
          <cell r="O825" t="str">
            <v>Gestión</v>
          </cell>
          <cell r="P825" t="str">
            <v>SGENERAL</v>
          </cell>
          <cell r="Q825" t="str">
            <v>OFICINA ASESORA JURÍDICA</v>
          </cell>
          <cell r="R825" t="str">
            <v>Contratación Directa</v>
          </cell>
          <cell r="S825" t="str">
            <v>4 CON</v>
          </cell>
          <cell r="T825" t="str">
            <v>ET4</v>
          </cell>
        </row>
        <row r="826">
          <cell r="B826" t="str">
            <v>442-A-02-02-02-008</v>
          </cell>
          <cell r="C826" t="str">
            <v>442-A-02-02-02-008ET4</v>
          </cell>
          <cell r="D826" t="str">
            <v>442</v>
          </cell>
          <cell r="E826" t="str">
            <v>A</v>
          </cell>
          <cell r="F826" t="str">
            <v xml:space="preserve">PRESTAR SERVICIOS PROFESIONALES A LA SUBDIRECCIÓN DE CONTRATACION, EN LOS ASUNTOS TÉCNICOS, ADMINISTRATIVOS Y OPERATIVOS PROPIOS DE LA IMPLEMENTACIÓN DEL SECOP II EN EL MEN, CONFORME A LOS PARAMETROS Y PROCEDIMIENTOS ESTABLECIDOS POR COLOMBIA COMPRA EFICIENTE._x000D_
</v>
          </cell>
          <cell r="G826" t="str">
            <v>A-02-02-02-008</v>
          </cell>
          <cell r="H826" t="str">
            <v>10</v>
          </cell>
          <cell r="I826" t="str">
            <v>CSF</v>
          </cell>
          <cell r="J826" t="str">
            <v>Ok Distribución Pto</v>
          </cell>
          <cell r="K826">
            <v>54000000</v>
          </cell>
          <cell r="L826" t="str">
            <v>Funcionamiento</v>
          </cell>
          <cell r="M826" t="str">
            <v>Talento Humano</v>
          </cell>
          <cell r="N826" t="str">
            <v>Gestión</v>
          </cell>
          <cell r="O826" t="str">
            <v>Gestión</v>
          </cell>
          <cell r="P826" t="str">
            <v>SGENERAL</v>
          </cell>
          <cell r="Q826" t="str">
            <v>SUBDIRECCIÓN DE CONTRATACIÓN</v>
          </cell>
          <cell r="R826" t="str">
            <v>Contratación Directa</v>
          </cell>
          <cell r="S826" t="str">
            <v>4 CON</v>
          </cell>
          <cell r="T826" t="str">
            <v>ET4</v>
          </cell>
        </row>
        <row r="827">
          <cell r="B827" t="str">
            <v>443-A-02-02-02-008</v>
          </cell>
          <cell r="C827" t="str">
            <v>443-A-02-02-02-008ET4</v>
          </cell>
          <cell r="D827" t="str">
            <v>443</v>
          </cell>
          <cell r="E827" t="str">
            <v>A</v>
          </cell>
          <cell r="F827" t="str">
            <v xml:space="preserve">PRESTAR SERVICIOS PROFESIONALES PARA APOYAR A LA OFICINA ASESORA JURÍDICA DEL MINISTERIO DE EDUCACIÓN NACIONAL  EN MATERIA DE REPRESENTACIÓN JUDICIAL Y EXTRAJUDICIAL._x000D_
</v>
          </cell>
          <cell r="G827" t="str">
            <v>A-02-02-02-008</v>
          </cell>
          <cell r="H827" t="str">
            <v>10</v>
          </cell>
          <cell r="I827" t="str">
            <v>CSF</v>
          </cell>
          <cell r="J827" t="str">
            <v>Ok Distribución Pto</v>
          </cell>
          <cell r="K827">
            <v>47380000</v>
          </cell>
          <cell r="L827" t="str">
            <v>Funcionamiento</v>
          </cell>
          <cell r="M827" t="str">
            <v>Talento Humano</v>
          </cell>
          <cell r="N827" t="str">
            <v>Gestión</v>
          </cell>
          <cell r="O827" t="str">
            <v>Gestión</v>
          </cell>
          <cell r="P827" t="str">
            <v>SGENERAL</v>
          </cell>
          <cell r="Q827" t="str">
            <v>OFICINA ASESORA JURÍDICA</v>
          </cell>
          <cell r="R827" t="str">
            <v>Contratación Directa</v>
          </cell>
          <cell r="S827" t="str">
            <v>4 CON</v>
          </cell>
          <cell r="T827" t="str">
            <v>ET4</v>
          </cell>
        </row>
        <row r="828">
          <cell r="B828" t="str">
            <v>444-A-02-02-02-008</v>
          </cell>
          <cell r="C828" t="str">
            <v>444-A-02-02-02-008ET4</v>
          </cell>
          <cell r="D828" t="str">
            <v>444</v>
          </cell>
          <cell r="E828" t="str">
            <v>A</v>
          </cell>
          <cell r="F828" t="str">
            <v xml:space="preserve">PRESTAR SERVICIOS PROFESIONALES PARA APOYAR A LA OFICINA ASESORA JURÍDICA DEL MINISTERIO DE EDUCACIÓN NACIONAL  EN MATERIA DE REPRESENTACIÓN JUDICIAL Y EXTRAJUDICIAL._x000D_
</v>
          </cell>
          <cell r="G828" t="str">
            <v>A-02-02-02-008</v>
          </cell>
          <cell r="H828" t="str">
            <v>10</v>
          </cell>
          <cell r="I828" t="str">
            <v>CSF</v>
          </cell>
          <cell r="J828" t="str">
            <v>Ok Distribución Pto</v>
          </cell>
          <cell r="K828">
            <v>32000000</v>
          </cell>
          <cell r="L828" t="str">
            <v>Funcionamiento</v>
          </cell>
          <cell r="M828" t="str">
            <v>Talento Humano</v>
          </cell>
          <cell r="N828" t="str">
            <v>Gestión</v>
          </cell>
          <cell r="O828" t="str">
            <v>Gestión</v>
          </cell>
          <cell r="P828" t="str">
            <v>SGENERAL</v>
          </cell>
          <cell r="Q828" t="str">
            <v>OFICINA ASESORA JURÍDICA</v>
          </cell>
          <cell r="R828" t="str">
            <v>Contratación Directa</v>
          </cell>
          <cell r="S828" t="str">
            <v>4 CON</v>
          </cell>
          <cell r="T828" t="str">
            <v>ET4</v>
          </cell>
        </row>
        <row r="829">
          <cell r="B829" t="str">
            <v>445-A-02-02-02-008</v>
          </cell>
          <cell r="C829" t="str">
            <v>445-A-02-02-02-008ET4</v>
          </cell>
          <cell r="D829" t="str">
            <v>445</v>
          </cell>
          <cell r="E829" t="str">
            <v>A</v>
          </cell>
          <cell r="F829" t="str">
            <v xml:space="preserve">PRESTAR SERVICIOS DE APOYO A LA GESTIÓN RELACIONADOS CON LOS TRÁMITES OPERATIVOS Y ASISTENCIALES EN LOS PROCESOS PRECONTRACTUALES Y CONTRACTUALES REQUERIDOS EN LA SUBDIRECCIÓN DE CONTRATACIÓN. _x000D_
</v>
          </cell>
          <cell r="G829" t="str">
            <v>A-02-02-02-008</v>
          </cell>
          <cell r="H829" t="str">
            <v>10</v>
          </cell>
          <cell r="I829" t="str">
            <v>CSF</v>
          </cell>
          <cell r="J829" t="str">
            <v>Ok Distribución Pto</v>
          </cell>
          <cell r="K829">
            <v>36000000</v>
          </cell>
          <cell r="L829" t="str">
            <v>Funcionamiento</v>
          </cell>
          <cell r="M829" t="str">
            <v>Talento Humano</v>
          </cell>
          <cell r="N829" t="str">
            <v>Gestión</v>
          </cell>
          <cell r="O829" t="str">
            <v>Gestión</v>
          </cell>
          <cell r="P829" t="str">
            <v>SGENERAL</v>
          </cell>
          <cell r="Q829" t="str">
            <v>SUBDIRECCIÓN DE CONTRATACIÓN</v>
          </cell>
          <cell r="R829" t="str">
            <v>Contratación Directa</v>
          </cell>
          <cell r="S829" t="str">
            <v>4 CON</v>
          </cell>
          <cell r="T829" t="str">
            <v>ET4</v>
          </cell>
        </row>
        <row r="830">
          <cell r="B830" t="str">
            <v>446-A-02-02-02-008</v>
          </cell>
          <cell r="C830" t="str">
            <v>446-A-02-02-02-008ET4</v>
          </cell>
          <cell r="D830" t="str">
            <v>446</v>
          </cell>
          <cell r="E830" t="str">
            <v>A</v>
          </cell>
          <cell r="F830" t="str">
            <v xml:space="preserve">PRESTAR SERVICIOS PROFESIONALES PARA APOYAR A LA OFICINA ASESORA JURÍDICA DEL MINISTERIO DE EDUCACIÓN NACIONAL  EN MATERIA DE REPRESENTACIÓN JUDICIAL Y EXTRAJUDICIAL._x000D_
</v>
          </cell>
          <cell r="G830" t="str">
            <v>A-02-02-02-008</v>
          </cell>
          <cell r="H830" t="str">
            <v>10</v>
          </cell>
          <cell r="I830" t="str">
            <v>CSF</v>
          </cell>
          <cell r="J830" t="str">
            <v>Ok Distribución Pto</v>
          </cell>
          <cell r="K830">
            <v>32000000</v>
          </cell>
          <cell r="L830" t="str">
            <v>Funcionamiento</v>
          </cell>
          <cell r="M830" t="str">
            <v>Talento Humano</v>
          </cell>
          <cell r="N830" t="str">
            <v>Gestión</v>
          </cell>
          <cell r="O830" t="str">
            <v>Gestión</v>
          </cell>
          <cell r="P830" t="str">
            <v>SGENERAL</v>
          </cell>
          <cell r="Q830" t="str">
            <v>OFICINA ASESORA JURÍDICA</v>
          </cell>
          <cell r="R830" t="str">
            <v>Contratación Directa</v>
          </cell>
          <cell r="S830" t="str">
            <v>4 CON</v>
          </cell>
          <cell r="T830" t="str">
            <v>ET4</v>
          </cell>
        </row>
        <row r="831">
          <cell r="B831" t="str">
            <v>447-A-02-02-02-008</v>
          </cell>
          <cell r="C831" t="str">
            <v>447-A-02-02-02-008ET4</v>
          </cell>
          <cell r="D831" t="str">
            <v>447</v>
          </cell>
          <cell r="E831" t="str">
            <v>A</v>
          </cell>
          <cell r="F831" t="str">
            <v xml:space="preserve">PRESTAR SERVICIOS PROFESIONALES PARA APOYAR A LA OFICINA ASESORA JURÍDICA DEL MINISTERIO DE EDUCACIÓN NACIONAL  EN MATERIA DE REPRESENTACIÓN JUDICIAL Y EXTRAJUDICIAL._x000D_
</v>
          </cell>
          <cell r="G831" t="str">
            <v>A-02-02-02-008</v>
          </cell>
          <cell r="H831" t="str">
            <v>10</v>
          </cell>
          <cell r="I831" t="str">
            <v>CSF</v>
          </cell>
          <cell r="J831" t="str">
            <v>Ok Distribución Pto</v>
          </cell>
          <cell r="K831">
            <v>32000000</v>
          </cell>
          <cell r="L831" t="str">
            <v>Funcionamiento</v>
          </cell>
          <cell r="M831" t="str">
            <v>Talento Humano</v>
          </cell>
          <cell r="N831" t="str">
            <v>Gestión</v>
          </cell>
          <cell r="O831" t="str">
            <v>Gestión</v>
          </cell>
          <cell r="P831" t="str">
            <v>SGENERAL</v>
          </cell>
          <cell r="Q831" t="str">
            <v>OFICINA ASESORA JURÍDICA</v>
          </cell>
          <cell r="R831" t="str">
            <v>Contratación Directa</v>
          </cell>
          <cell r="S831" t="str">
            <v>4 CON</v>
          </cell>
          <cell r="T831" t="str">
            <v>ET4</v>
          </cell>
        </row>
        <row r="832">
          <cell r="B832" t="str">
            <v>448-A-02-02-02-008</v>
          </cell>
          <cell r="C832" t="str">
            <v>448-A-02-02-02-008ET4</v>
          </cell>
          <cell r="D832" t="str">
            <v>448</v>
          </cell>
          <cell r="E832" t="str">
            <v>A</v>
          </cell>
          <cell r="F832" t="str">
            <v xml:space="preserve">PRESTAR SERVICIOS PROFESIONALES PARA APOYAR LA GESTIÓN DE LA OFICINA ASESORA JURÍDICA DEL MINISTERIO DE EDUCACIÓN NACIONAL EN CUANTO A LA CONSOLIDACIÓN, ANÁLISIS Y PROCESAMIENTO DE LA INFORMACIÓN INHERENTE A LA GESTIÓN JUDICIAL Y EXTRAJUDICIAL A CARGO DE LA ENTIDAD, PARA EL DEBIDO CONTROL Y SEGUIMIENTO DE LA MISMA._x000D_
</v>
          </cell>
          <cell r="G832" t="str">
            <v>A-02-02-02-008</v>
          </cell>
          <cell r="H832" t="str">
            <v>10</v>
          </cell>
          <cell r="I832" t="str">
            <v>CSF</v>
          </cell>
          <cell r="J832" t="str">
            <v>Ok Distribución Pto</v>
          </cell>
          <cell r="K832">
            <v>54000000</v>
          </cell>
          <cell r="L832" t="str">
            <v>Funcionamiento</v>
          </cell>
          <cell r="M832" t="str">
            <v>Talento Humano</v>
          </cell>
          <cell r="N832" t="str">
            <v>Gestión</v>
          </cell>
          <cell r="O832" t="str">
            <v>Gestión</v>
          </cell>
          <cell r="P832" t="str">
            <v>SGENERAL</v>
          </cell>
          <cell r="Q832" t="str">
            <v>OFICINA ASESORA JURÍDICA</v>
          </cell>
          <cell r="R832" t="str">
            <v>Contratación Directa</v>
          </cell>
          <cell r="S832" t="str">
            <v>4 CON</v>
          </cell>
          <cell r="T832" t="str">
            <v>ET4</v>
          </cell>
        </row>
        <row r="833">
          <cell r="B833" t="str">
            <v>449-A-02-02-02-008</v>
          </cell>
          <cell r="C833" t="str">
            <v>449-A-02-02-02-008ET4</v>
          </cell>
          <cell r="D833" t="str">
            <v>449</v>
          </cell>
          <cell r="E833" t="str">
            <v>A</v>
          </cell>
          <cell r="F833" t="str">
            <v xml:space="preserve">PRESTAR SERVICIOS PROFESIONALES PARA APOYAR A LA SUBDIRECCION DE CONTRATACION EN EL SEGUIMIENTO DE LOS TEMAS ADMINISTRATIVOS Y FINANCIEROS, Y EN EL TRAMITE DE LOS PROCESOS PRECONTRACTUALES Y CONTRACTUALES QUE LE SEAN ASIGNADOS_x000D_
</v>
          </cell>
          <cell r="G833" t="str">
            <v>A-02-02-02-008</v>
          </cell>
          <cell r="H833" t="str">
            <v>10</v>
          </cell>
          <cell r="I833" t="str">
            <v>CSF</v>
          </cell>
          <cell r="J833" t="str">
            <v>Ok Distribución Pto</v>
          </cell>
          <cell r="K833">
            <v>110000000</v>
          </cell>
          <cell r="L833" t="str">
            <v>Funcionamiento</v>
          </cell>
          <cell r="M833" t="str">
            <v>Talento Humano</v>
          </cell>
          <cell r="N833" t="str">
            <v>Gestión</v>
          </cell>
          <cell r="O833" t="str">
            <v>Gestión</v>
          </cell>
          <cell r="P833" t="str">
            <v>SGENERAL</v>
          </cell>
          <cell r="Q833" t="str">
            <v>SUBDIRECCIÓN DE CONTRATACIÓN</v>
          </cell>
          <cell r="R833" t="str">
            <v>Contratación Directa</v>
          </cell>
          <cell r="S833" t="str">
            <v>4 CON</v>
          </cell>
          <cell r="T833" t="str">
            <v>ET4</v>
          </cell>
        </row>
        <row r="834">
          <cell r="B834" t="str">
            <v>45-C-2201-0700-14-0-2201006-02</v>
          </cell>
          <cell r="C834" t="str">
            <v>45-C-2201-0700-14-0-2201006-02ET4</v>
          </cell>
          <cell r="D834" t="str">
            <v>45</v>
          </cell>
          <cell r="E834" t="str">
            <v>A</v>
          </cell>
          <cell r="F834" t="str">
            <v>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LAS COMUNIDADES NEGRAS, AFROCOLOMBIANOS, RAIZALES Y PALENQUERAS.</v>
          </cell>
          <cell r="G834" t="str">
            <v>C-2201-0700-14-0-2201006-02</v>
          </cell>
          <cell r="H834" t="str">
            <v>10</v>
          </cell>
          <cell r="I834" t="str">
            <v>CSF</v>
          </cell>
          <cell r="J834" t="str">
            <v>Ok Distribución Pto</v>
          </cell>
          <cell r="K834">
            <v>62221775</v>
          </cell>
          <cell r="L834" t="str">
            <v>Inversión</v>
          </cell>
          <cell r="M834" t="str">
            <v>Fortalecimiento</v>
          </cell>
          <cell r="N834" t="str">
            <v>Fortalecimiento de la educación con enfoque diferencial para los niños, niñas y jóvenes de los grupos étnicos a nivel  Nacional</v>
          </cell>
          <cell r="O834" t="str">
            <v>Etnoeducación</v>
          </cell>
          <cell r="P834" t="str">
            <v>VEPBM</v>
          </cell>
          <cell r="Q834" t="str">
            <v>DIRECCÍON DE FORTALECIMIENTO A LA GESTIÓN TERRITORIAL</v>
          </cell>
          <cell r="R834" t="str">
            <v>Contratación Directa</v>
          </cell>
          <cell r="S834" t="str">
            <v>4 CON</v>
          </cell>
          <cell r="T834" t="str">
            <v>ET4</v>
          </cell>
        </row>
        <row r="835">
          <cell r="B835" t="str">
            <v>450-A-02-02-02-008</v>
          </cell>
          <cell r="C835" t="str">
            <v>450-A-02-02-02-008ET4</v>
          </cell>
          <cell r="D835" t="str">
            <v>450</v>
          </cell>
          <cell r="E835" t="str">
            <v>A</v>
          </cell>
          <cell r="F835" t="str">
            <v xml:space="preserve">PRESTAR SERVICIOS DE APOYO A LA GESTIÓN EN LA OFICINA ASESORA JURÍDICA DEL MINISTERIO DE EDUCACIÓN NACIONAL, PARA REALIZAR LAS ACTIVIDADES ASISTENCIALES QUE REQUIERAN LOS DIFERENTES GRUPOS Y EQUIPOS DE TRABAJO, EN VIRTUD DE LAS FUNCIONES ASIGNADAS POR EL DECRETO 5012 DE 2009._x000D_
</v>
          </cell>
          <cell r="G835" t="str">
            <v>A-02-02-02-008</v>
          </cell>
          <cell r="H835" t="str">
            <v>10</v>
          </cell>
          <cell r="I835" t="str">
            <v>CSF</v>
          </cell>
          <cell r="J835" t="str">
            <v>Ok Distribución Pto</v>
          </cell>
          <cell r="K835">
            <v>28419116</v>
          </cell>
          <cell r="L835" t="str">
            <v>Funcionamiento</v>
          </cell>
          <cell r="M835" t="str">
            <v>Talento Humano</v>
          </cell>
          <cell r="N835" t="str">
            <v>Gestión</v>
          </cell>
          <cell r="O835" t="str">
            <v>Gestión</v>
          </cell>
          <cell r="P835" t="str">
            <v>SGENERAL</v>
          </cell>
          <cell r="Q835" t="str">
            <v>OFICINA ASESORA JURÍDICA</v>
          </cell>
          <cell r="R835" t="str">
            <v>Contratación Directa</v>
          </cell>
          <cell r="S835" t="str">
            <v>4 CON</v>
          </cell>
          <cell r="T835" t="str">
            <v>ET4</v>
          </cell>
        </row>
        <row r="836">
          <cell r="B836" t="str">
            <v>451-A-02-02-02-008</v>
          </cell>
          <cell r="C836" t="str">
            <v>451-A-02-02-02-008ET4</v>
          </cell>
          <cell r="D836" t="str">
            <v>451</v>
          </cell>
          <cell r="E836" t="str">
            <v>A</v>
          </cell>
          <cell r="F836" t="str">
            <v xml:space="preserve">PRESTAR LOS SERVICIOS PROFESIONALES Y APOYO A LA PLANEACLON ESTRATEGICA DEL PROCESO GESTION CONTRACTUAL DEL MEN, ASI COMO EN LA ELABORACION  Y ACTUALIZACIÓN DE LA NORMATIVA INTERNA DEL PROCESO Y DE CONCEPTOS E INFORMES DE CARÁCTER TRANSVERSAL QUE SE REQUIERAN_x000D_
</v>
          </cell>
          <cell r="G836" t="str">
            <v>A-02-02-02-008</v>
          </cell>
          <cell r="H836" t="str">
            <v>10</v>
          </cell>
          <cell r="I836" t="str">
            <v>CSF</v>
          </cell>
          <cell r="J836" t="str">
            <v>Ok Distribución Pto</v>
          </cell>
          <cell r="K836">
            <v>110000000</v>
          </cell>
          <cell r="L836" t="str">
            <v>Funcionamiento</v>
          </cell>
          <cell r="M836" t="str">
            <v>Talento Humano</v>
          </cell>
          <cell r="N836" t="str">
            <v>Gestión</v>
          </cell>
          <cell r="O836" t="str">
            <v>Gestión</v>
          </cell>
          <cell r="P836" t="str">
            <v>SGENERAL</v>
          </cell>
          <cell r="Q836" t="str">
            <v>SUBDIRECCIÓN DE CONTRATACIÓN</v>
          </cell>
          <cell r="R836" t="str">
            <v>Contratación Directa</v>
          </cell>
          <cell r="S836" t="str">
            <v>4 CON</v>
          </cell>
          <cell r="T836" t="str">
            <v>ET4</v>
          </cell>
        </row>
        <row r="837">
          <cell r="B837" t="str">
            <v>452-A-02-02-02-008</v>
          </cell>
          <cell r="C837" t="str">
            <v>452-A-02-02-02-008ET4</v>
          </cell>
          <cell r="D837" t="str">
            <v>452</v>
          </cell>
          <cell r="E837" t="str">
            <v>A</v>
          </cell>
          <cell r="F837" t="str">
            <v xml:space="preserve">PRESTAR SERVICIOS PROFESIONALES PARA APOYAR A LA OFICINA ASESORA JURÍDICA DEL MINISTERIO DE EDUCACIÓN NACIONAL  EN MATERIA DE REPRESENTACIÓN JUDICIAL Y EXTRAJUDICIAL._x000D_
</v>
          </cell>
          <cell r="G837" t="str">
            <v>A-02-02-02-008</v>
          </cell>
          <cell r="H837" t="str">
            <v>10</v>
          </cell>
          <cell r="I837" t="str">
            <v>CSF</v>
          </cell>
          <cell r="J837" t="str">
            <v>Ok Distribución Pto</v>
          </cell>
          <cell r="K837">
            <v>59698800</v>
          </cell>
          <cell r="L837" t="str">
            <v>Funcionamiento</v>
          </cell>
          <cell r="M837" t="str">
            <v>Talento Humano</v>
          </cell>
          <cell r="N837" t="str">
            <v>Gestión</v>
          </cell>
          <cell r="O837" t="str">
            <v>Gestión</v>
          </cell>
          <cell r="P837" t="str">
            <v>SGENERAL</v>
          </cell>
          <cell r="Q837" t="str">
            <v>OFICINA ASESORA JURÍDICA</v>
          </cell>
          <cell r="R837" t="str">
            <v>Contratación Directa</v>
          </cell>
          <cell r="S837" t="str">
            <v>4 CON</v>
          </cell>
          <cell r="T837" t="str">
            <v>ET4</v>
          </cell>
        </row>
        <row r="838">
          <cell r="B838" t="str">
            <v>453-A-02-02-02-008</v>
          </cell>
          <cell r="C838" t="str">
            <v>453-A-02-02-02-008ET4</v>
          </cell>
          <cell r="D838" t="str">
            <v>453</v>
          </cell>
          <cell r="E838" t="str">
            <v>A</v>
          </cell>
          <cell r="F838" t="str">
            <v xml:space="preserve">PRESTAR SERVICIOS PROFESIONALES PARA APOYAR A LA OFICINA ASESORA JURÍDICA DEL MINISTERIO DE EDUCACIÓN NACIONAL  EN MATERIA DE REPRESENTACIÓN JUDICIAL Y EXTRAJUDICIAL._x000D_
</v>
          </cell>
          <cell r="G838" t="str">
            <v>A-02-02-02-008</v>
          </cell>
          <cell r="H838" t="str">
            <v>10</v>
          </cell>
          <cell r="I838" t="str">
            <v>CSF</v>
          </cell>
          <cell r="J838" t="str">
            <v>Ok Distribución Pto</v>
          </cell>
          <cell r="K838">
            <v>27253799</v>
          </cell>
          <cell r="L838" t="str">
            <v>Funcionamiento</v>
          </cell>
          <cell r="M838" t="str">
            <v>Talento Humano</v>
          </cell>
          <cell r="N838" t="str">
            <v>Gestión</v>
          </cell>
          <cell r="O838" t="str">
            <v>Gestión</v>
          </cell>
          <cell r="P838" t="str">
            <v>SGENERAL</v>
          </cell>
          <cell r="Q838" t="str">
            <v>OFICINA ASESORA JURÍDICA</v>
          </cell>
          <cell r="R838" t="str">
            <v>Contratación Directa</v>
          </cell>
          <cell r="S838" t="str">
            <v>4 CON</v>
          </cell>
          <cell r="T838" t="str">
            <v>ET4</v>
          </cell>
        </row>
        <row r="839">
          <cell r="B839" t="str">
            <v>454-A-02-02-02-008</v>
          </cell>
          <cell r="C839" t="str">
            <v>454-A-02-02-02-008ET4</v>
          </cell>
          <cell r="D839" t="str">
            <v>454</v>
          </cell>
          <cell r="E839" t="str">
            <v>A</v>
          </cell>
          <cell r="F839" t="str">
            <v xml:space="preserve">PRESTAR SERVICIOS PROFESIONALES PARA APOYAR  A LA OFICINA ASESORA JURÍDICA DEL MINISTERIO DE EDUCACIÓN NACIONAL EN MATERIA DE REPRESENTACIÓN JUDICIAL Y EXTRAJUDICIAL._x000D_
</v>
          </cell>
          <cell r="G839" t="str">
            <v>A-02-02-02-008</v>
          </cell>
          <cell r="H839" t="str">
            <v>10</v>
          </cell>
          <cell r="I839" t="str">
            <v>CSF</v>
          </cell>
          <cell r="J839" t="str">
            <v>Ok Distribución Pto</v>
          </cell>
          <cell r="K839">
            <v>73439000</v>
          </cell>
          <cell r="L839" t="str">
            <v>Funcionamiento</v>
          </cell>
          <cell r="M839" t="str">
            <v>Talento Humano</v>
          </cell>
          <cell r="N839" t="str">
            <v>Gestión</v>
          </cell>
          <cell r="O839" t="str">
            <v>Gestión</v>
          </cell>
          <cell r="P839" t="str">
            <v>SGENERAL</v>
          </cell>
          <cell r="Q839" t="str">
            <v>OFICINA ASESORA JURÍDICA</v>
          </cell>
          <cell r="R839" t="str">
            <v>Contratación Directa</v>
          </cell>
          <cell r="S839" t="str">
            <v>4 CON</v>
          </cell>
          <cell r="T839" t="str">
            <v>ET4</v>
          </cell>
        </row>
        <row r="840">
          <cell r="B840" t="str">
            <v>455-A-02-02-02-008</v>
          </cell>
          <cell r="C840" t="str">
            <v>455-A-02-02-02-008ET4</v>
          </cell>
          <cell r="D840" t="str">
            <v>455</v>
          </cell>
          <cell r="E840" t="str">
            <v>A</v>
          </cell>
          <cell r="F840" t="str">
            <v xml:space="preserve">PRESTAR SERVICIOS DE APOYO A LA GESTIÓN RELACIONADOS CON LOS TRÁMITES OPERATIVOS Y ASISTENCIALES EN LOS PROCESOS PRECONTRACTUALES Y CONTRACTUALES REQUERIDOS EN LA SUBDIRECCIÓN DE CONTRATACIÓN. _x000D_
</v>
          </cell>
          <cell r="G840" t="str">
            <v>A-02-02-02-008</v>
          </cell>
          <cell r="H840" t="str">
            <v>10</v>
          </cell>
          <cell r="I840" t="str">
            <v>CSF</v>
          </cell>
          <cell r="J840" t="str">
            <v>Ok Distribución Pto</v>
          </cell>
          <cell r="K840">
            <v>36000000</v>
          </cell>
          <cell r="L840" t="str">
            <v>Funcionamiento</v>
          </cell>
          <cell r="M840" t="str">
            <v>Talento Humano</v>
          </cell>
          <cell r="N840" t="str">
            <v>Gestión</v>
          </cell>
          <cell r="O840" t="str">
            <v>Gestión</v>
          </cell>
          <cell r="P840" t="str">
            <v>SGENERAL</v>
          </cell>
          <cell r="Q840" t="str">
            <v>SUBDIRECCIÓN DE CONTRATACIÓN</v>
          </cell>
          <cell r="R840" t="str">
            <v>Contratación Directa</v>
          </cell>
          <cell r="S840" t="str">
            <v>4 CON</v>
          </cell>
          <cell r="T840" t="str">
            <v>ET4</v>
          </cell>
        </row>
        <row r="841">
          <cell r="B841" t="str">
            <v>456-A-02-02-02-008</v>
          </cell>
          <cell r="C841" t="str">
            <v>456-A-02-02-02-008ET4</v>
          </cell>
          <cell r="D841" t="str">
            <v>456</v>
          </cell>
          <cell r="E841" t="str">
            <v>A</v>
          </cell>
          <cell r="F841" t="str">
            <v xml:space="preserve">PRESTAR SERVICIOS PROFESIONALES PARA APOYAR INTEGRALMENTE A LA OFICINA ASESORA JURÍDICA DEL MINISTERIO DE EDUCACIÓN NACIONAL EN MATERIA DE REPRESENTACIÓN JUDICIAL Y EXTRAJUDICIAL Y EN ESPECIAL, AL CONTROL Y SEGUIMIENTO DE LOS EXHORTOS Y ORDENES IMPARTIDAS EN SENTENCIAS DE JUSTICIA Y PAZ Y RESTITUCIÓN DE TIERRAS. _x000D_
</v>
          </cell>
          <cell r="G841" t="str">
            <v>A-02-02-02-008</v>
          </cell>
          <cell r="H841" t="str">
            <v>10</v>
          </cell>
          <cell r="I841" t="str">
            <v>CSF</v>
          </cell>
          <cell r="J841" t="str">
            <v>Ok Distribución Pto</v>
          </cell>
          <cell r="K841">
            <v>52000000</v>
          </cell>
          <cell r="L841" t="str">
            <v>Funcionamiento</v>
          </cell>
          <cell r="M841" t="str">
            <v>Talento Humano</v>
          </cell>
          <cell r="N841" t="str">
            <v>Gestión</v>
          </cell>
          <cell r="O841" t="str">
            <v>Gestión</v>
          </cell>
          <cell r="P841" t="str">
            <v>SGENERAL</v>
          </cell>
          <cell r="Q841" t="str">
            <v>OFICINA ASESORA JURÍDICA</v>
          </cell>
          <cell r="R841" t="str">
            <v>Contratación Directa</v>
          </cell>
          <cell r="S841" t="str">
            <v>4 CON</v>
          </cell>
          <cell r="T841" t="str">
            <v>ET4</v>
          </cell>
        </row>
        <row r="842">
          <cell r="B842" t="str">
            <v>457-A-02-02-02-008</v>
          </cell>
          <cell r="C842" t="str">
            <v>457-A-02-02-02-008ET4</v>
          </cell>
          <cell r="D842" t="str">
            <v>457</v>
          </cell>
          <cell r="E842" t="str">
            <v>A</v>
          </cell>
          <cell r="F842" t="str">
            <v xml:space="preserve">PRESTACIÓN DE SERVICIOS PROFESIONALES PARALOS  REQUERIMIENTOS DEL SISTEMA DE ATENCION AL CIUDADANO DE LA ADMINISTRACIÒN TEMPORAL, DE CONFORMIDAD CON LA MEDIDA CAUTELAR CORRECTIVA DE ASUNCIÓN TEMPORAL DE LA COMPETENCIA PARA LA PRESTACIÓN DEL SERVICIO EDUCATIVO Y DEL PROGRAMA DE ALIMENTACIÓN ESCOLAR ADOPTADA EN EL DEPARTAMENTO DE LA GUAJIRA._x000D_
</v>
          </cell>
          <cell r="G842" t="str">
            <v>A-02-02-02-008</v>
          </cell>
          <cell r="H842" t="str">
            <v>16</v>
          </cell>
          <cell r="I842" t="str">
            <v>SSF</v>
          </cell>
          <cell r="J842" t="str">
            <v>Ok Distribución Pto</v>
          </cell>
          <cell r="K842">
            <v>36894000</v>
          </cell>
          <cell r="L842" t="str">
            <v>Funcionamiento</v>
          </cell>
          <cell r="M842" t="str">
            <v>Talento Humano</v>
          </cell>
          <cell r="N842" t="str">
            <v>Gestión</v>
          </cell>
          <cell r="O842" t="str">
            <v>Gestión</v>
          </cell>
          <cell r="P842" t="str">
            <v>SGENERAL</v>
          </cell>
          <cell r="Q842" t="str">
            <v>SUBDIRECCIÓN DE MONITOREO Y CONTROL</v>
          </cell>
          <cell r="R842" t="str">
            <v>Contratación Directa</v>
          </cell>
          <cell r="S842" t="str">
            <v>4 CON</v>
          </cell>
          <cell r="T842" t="str">
            <v>ET4</v>
          </cell>
        </row>
        <row r="843">
          <cell r="B843" t="str">
            <v>458-C-2202-0700-32-0-2202045-02</v>
          </cell>
          <cell r="C843" t="str">
            <v>458-C-2202-0700-32-0-2202045-02ET4</v>
          </cell>
          <cell r="D843" t="str">
            <v>458</v>
          </cell>
          <cell r="E843" t="str">
            <v>A</v>
          </cell>
          <cell r="F843" t="str">
            <v>PRESTACIÓN DE SERVICIOS PROFESIONALES PARA APOYAR JURÍDICAMENTE A LA SUBDIRECCIÓN DE INSPECCIÓN Y VIGILANCIA EN LA GESTIÓN Y SUSTANCIACIÓN DE INVESTIGACIONES ADMINISTRATIVAS, ASÍ COMO EN LA PROYECCIÓN DE RESPUESTAS A SOLICITUDES, QUEJAS, CONSULTAS Y PETICIONES.</v>
          </cell>
          <cell r="G843" t="str">
            <v>C-2202-0700-32-0-2202045-02</v>
          </cell>
          <cell r="H843" t="str">
            <v>10</v>
          </cell>
          <cell r="I843" t="str">
            <v>CSF</v>
          </cell>
          <cell r="J843" t="str">
            <v>Ok Distribución Pto</v>
          </cell>
          <cell r="K843">
            <v>57000000</v>
          </cell>
          <cell r="L843" t="str">
            <v>Inversión</v>
          </cell>
          <cell r="M843" t="str">
            <v>Calidad ES</v>
          </cell>
          <cell r="N843" t="str">
            <v>Incremento de la calidad en la prestación del servicio público de educación superior en Colombia. Nacional</v>
          </cell>
          <cell r="O843" t="str">
            <v>Calidad ES</v>
          </cell>
          <cell r="P843" t="str">
            <v>VES</v>
          </cell>
          <cell r="Q843" t="str">
            <v>SUBDIRECCIÓN DE INSPECCIÓN Y VIGILANCIA</v>
          </cell>
          <cell r="R843" t="str">
            <v>Contratación Directa</v>
          </cell>
          <cell r="S843" t="str">
            <v>4 CON</v>
          </cell>
          <cell r="T843" t="str">
            <v>ET4</v>
          </cell>
        </row>
        <row r="844">
          <cell r="B844" t="str">
            <v>459-A-02-02-02-008</v>
          </cell>
          <cell r="C844" t="str">
            <v>459-A-02-02-02-008ET4</v>
          </cell>
          <cell r="D844" t="str">
            <v>459</v>
          </cell>
          <cell r="E844" t="str">
            <v>A</v>
          </cell>
          <cell r="F844" t="str">
            <v xml:space="preserve">PRESTAR SERVICIOS PROFESIONALES PARA APOYAR  A LA OFICINA ASESORA JURÍDICA DEL MINISTERIO DE EDUCACIÓN NACIONAL EN MATERIA DE REPRESENTACIÓN JUDICIAL Y EXTRAJUDICIAL._x000D_
</v>
          </cell>
          <cell r="G844" t="str">
            <v>A-02-02-02-008</v>
          </cell>
          <cell r="H844" t="str">
            <v>10</v>
          </cell>
          <cell r="I844" t="str">
            <v>CSF</v>
          </cell>
          <cell r="J844" t="str">
            <v>Ok Distribución Pto</v>
          </cell>
          <cell r="K844">
            <v>32000000</v>
          </cell>
          <cell r="L844" t="str">
            <v>Funcionamiento</v>
          </cell>
          <cell r="M844" t="str">
            <v>Talento Humano</v>
          </cell>
          <cell r="N844" t="str">
            <v>Gestión</v>
          </cell>
          <cell r="O844" t="str">
            <v>Gestión</v>
          </cell>
          <cell r="P844" t="str">
            <v>SGENERAL</v>
          </cell>
          <cell r="Q844" t="str">
            <v>OFICINA ASESORA JURÍDICA</v>
          </cell>
          <cell r="R844" t="str">
            <v>Contratación Directa</v>
          </cell>
          <cell r="S844" t="str">
            <v>4 CON</v>
          </cell>
          <cell r="T844" t="str">
            <v>ET4</v>
          </cell>
        </row>
        <row r="845">
          <cell r="B845" t="str">
            <v>46-C-2201-0700-12-0-2201006-02</v>
          </cell>
          <cell r="C845" t="str">
            <v>46-C-2201-0700-12-0-2201006-02ET4</v>
          </cell>
          <cell r="D845" t="str">
            <v>46</v>
          </cell>
          <cell r="E845" t="str">
            <v>A</v>
          </cell>
          <cell r="F845" t="str">
            <v>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v>
          </cell>
          <cell r="G845" t="str">
            <v>C-2201-0700-12-0-2201006-02</v>
          </cell>
          <cell r="H845" t="str">
            <v>10</v>
          </cell>
          <cell r="I845" t="str">
            <v>CSF</v>
          </cell>
          <cell r="J845" t="str">
            <v>Ok Distribución Pto</v>
          </cell>
          <cell r="K845">
            <v>44650500</v>
          </cell>
          <cell r="L845" t="str">
            <v>Inversión</v>
          </cell>
          <cell r="M845" t="str">
            <v>Fortalecimiento</v>
          </cell>
          <cell r="N845" t="str">
            <v>Fortalecimiento a la gestión territorial de la educación Inicial, Preescolar, Básica y Media.   Nacional</v>
          </cell>
          <cell r="O845" t="str">
            <v>Fortalecimiento</v>
          </cell>
          <cell r="P845" t="str">
            <v>VEPBM</v>
          </cell>
          <cell r="Q845" t="str">
            <v>DIRECCÍON DE FORTALECIMIENTO A LA GESTIÓN TERRITORIAL</v>
          </cell>
          <cell r="R845" t="str">
            <v>Contratación Directa</v>
          </cell>
          <cell r="S845" t="str">
            <v>4 CON</v>
          </cell>
          <cell r="T845" t="str">
            <v>ET4</v>
          </cell>
        </row>
        <row r="846">
          <cell r="B846" t="str">
            <v>460-A-02-02-02-008</v>
          </cell>
          <cell r="C846" t="str">
            <v>460-A-02-02-02-008ET4</v>
          </cell>
          <cell r="D846" t="str">
            <v>460</v>
          </cell>
          <cell r="E846" t="str">
            <v>A</v>
          </cell>
          <cell r="F846" t="str">
            <v xml:space="preserve">PRESTAR SERVICIOS PROFESIONALES PARA APOYAR  A LA OFICINA ASESORA JURÍDICA DEL MINISTERIO DE EDUCACIÓN NACIONAL EN MATERIA DE REPRESENTACIÓN JUDICIAL Y EXTRAJUDICIAL._x000D_
</v>
          </cell>
          <cell r="G846" t="str">
            <v>A-02-02-02-008</v>
          </cell>
          <cell r="H846" t="str">
            <v>10</v>
          </cell>
          <cell r="I846" t="str">
            <v>CSF</v>
          </cell>
          <cell r="J846" t="str">
            <v>Ok Distribución Pto</v>
          </cell>
          <cell r="K846">
            <v>48000000</v>
          </cell>
          <cell r="L846" t="str">
            <v>Funcionamiento</v>
          </cell>
          <cell r="M846" t="str">
            <v>Talento Humano</v>
          </cell>
          <cell r="N846" t="str">
            <v>Gestión</v>
          </cell>
          <cell r="O846" t="str">
            <v>Gestión</v>
          </cell>
          <cell r="P846" t="str">
            <v>SGENERAL</v>
          </cell>
          <cell r="Q846" t="str">
            <v>OFICINA ASESORA JURÍDICA</v>
          </cell>
          <cell r="R846" t="str">
            <v>Contratación Directa</v>
          </cell>
          <cell r="S846" t="str">
            <v>4 CON</v>
          </cell>
          <cell r="T846" t="str">
            <v>ET4</v>
          </cell>
        </row>
        <row r="847">
          <cell r="B847" t="str">
            <v>461-A-02-02-02-008</v>
          </cell>
          <cell r="C847" t="str">
            <v>461-A-02-02-02-008ET4</v>
          </cell>
          <cell r="D847" t="str">
            <v>461</v>
          </cell>
          <cell r="E847" t="str">
            <v>A</v>
          </cell>
          <cell r="F847" t="str">
            <v xml:space="preserve">PRESTAR SERVICIOS PROFESIONALES PARA APOYAR A LA OFICINA ASESORA JURÍDICA DEL MINISTERIO DE EDUCACIÓN NACIONAL EN MATERIA DE CONCILIACIONES JUDICIALES Y EXTRAJUDICIALES._x000D_
</v>
          </cell>
          <cell r="G847" t="str">
            <v>A-02-02-02-008</v>
          </cell>
          <cell r="H847" t="str">
            <v>10</v>
          </cell>
          <cell r="I847" t="str">
            <v>CSF</v>
          </cell>
          <cell r="J847" t="str">
            <v>Ok Distribución Pto</v>
          </cell>
          <cell r="K847">
            <v>21328000</v>
          </cell>
          <cell r="L847" t="str">
            <v>Funcionamiento</v>
          </cell>
          <cell r="M847" t="str">
            <v>Talento Humano</v>
          </cell>
          <cell r="N847" t="str">
            <v>Gestión</v>
          </cell>
          <cell r="O847" t="str">
            <v>Gestión</v>
          </cell>
          <cell r="P847" t="str">
            <v>SGENERAL</v>
          </cell>
          <cell r="Q847" t="str">
            <v>OFICINA ASESORA JURÍDICA</v>
          </cell>
          <cell r="R847" t="str">
            <v>Contratación Directa</v>
          </cell>
          <cell r="S847" t="str">
            <v>4 CON</v>
          </cell>
          <cell r="T847" t="str">
            <v>ET4</v>
          </cell>
        </row>
        <row r="848">
          <cell r="B848" t="str">
            <v>462-A-02-02-02-008</v>
          </cell>
          <cell r="C848" t="str">
            <v>462-A-02-02-02-008ET4</v>
          </cell>
          <cell r="D848" t="str">
            <v>462</v>
          </cell>
          <cell r="E848" t="str">
            <v>A</v>
          </cell>
          <cell r="F848" t="str">
            <v xml:space="preserve">PRESTAR LOS SERVICIOS PROFESIONALES Y APOYAR A LA SUBDIRECCIÓN DE CONTRATACIÓN EN EL TRÁMITE DE LOS PROCESOS PRECONTRACTUALES Y CONTRACTUALES QUE SE ADELANTEN POR PARTE DEL MEN._x000D_
</v>
          </cell>
          <cell r="G848" t="str">
            <v>A-02-02-02-008</v>
          </cell>
          <cell r="H848" t="str">
            <v>10</v>
          </cell>
          <cell r="I848" t="str">
            <v>CSF</v>
          </cell>
          <cell r="J848" t="str">
            <v>Ok Distribución Pto</v>
          </cell>
          <cell r="K848">
            <v>72000000</v>
          </cell>
          <cell r="L848" t="str">
            <v>Funcionamiento</v>
          </cell>
          <cell r="M848" t="str">
            <v>Talento Humano</v>
          </cell>
          <cell r="N848" t="str">
            <v>Gestión</v>
          </cell>
          <cell r="O848" t="str">
            <v>Gestión</v>
          </cell>
          <cell r="P848" t="str">
            <v>SGENERAL</v>
          </cell>
          <cell r="Q848" t="str">
            <v>SUBDIRECCIÓN DE CONTRATACIÓN</v>
          </cell>
          <cell r="R848" t="str">
            <v>Contratación Directa</v>
          </cell>
          <cell r="S848" t="str">
            <v>4 CON</v>
          </cell>
          <cell r="T848" t="str">
            <v>ET4</v>
          </cell>
        </row>
        <row r="849">
          <cell r="B849" t="str">
            <v>463-A-02-02-02-008</v>
          </cell>
          <cell r="C849" t="str">
            <v>463-A-02-02-02-008ET4</v>
          </cell>
          <cell r="D849" t="str">
            <v>463</v>
          </cell>
          <cell r="E849" t="str">
            <v>A</v>
          </cell>
          <cell r="F849" t="str">
            <v xml:space="preserve">PRESTAR SERVICIOS PROFESIONALES PARA APOYAR A LA OFICINA ASESORA JURÍDICA DEL MINISTERIO DE EDUCACIÓN NACIONAL EN MATERIA DE CONCILIACIONES JUDICIALES Y EXTRAJUDICIALES._x000D_
</v>
          </cell>
          <cell r="G849" t="str">
            <v>A-02-02-02-008</v>
          </cell>
          <cell r="H849" t="str">
            <v>10</v>
          </cell>
          <cell r="I849" t="str">
            <v>CSF</v>
          </cell>
          <cell r="J849" t="str">
            <v>Ok Distribución Pto</v>
          </cell>
          <cell r="K849">
            <v>21328000</v>
          </cell>
          <cell r="L849" t="str">
            <v>Funcionamiento</v>
          </cell>
          <cell r="M849" t="str">
            <v>Talento Humano</v>
          </cell>
          <cell r="N849" t="str">
            <v>Gestión</v>
          </cell>
          <cell r="O849" t="str">
            <v>Gestión</v>
          </cell>
          <cell r="P849" t="str">
            <v>SGENERAL</v>
          </cell>
          <cell r="Q849" t="str">
            <v>OFICINA ASESORA JURÍDICA</v>
          </cell>
          <cell r="R849" t="str">
            <v>Contratación Directa</v>
          </cell>
          <cell r="S849" t="str">
            <v>4 CON</v>
          </cell>
          <cell r="T849" t="str">
            <v>ET4</v>
          </cell>
        </row>
        <row r="850">
          <cell r="B850" t="str">
            <v>464-A-02-02-02-008</v>
          </cell>
          <cell r="C850" t="str">
            <v>464-A-02-02-02-008ET4</v>
          </cell>
          <cell r="D850" t="str">
            <v>464</v>
          </cell>
          <cell r="E850" t="str">
            <v>A</v>
          </cell>
          <cell r="F850" t="str">
            <v xml:space="preserve">PRESTAR SERVICIOS PROFESIONALES PARA APOYAR A LA OFICINA ASESORA JURÍDICA DEL MINISTERIO DE EDUCACIÓN NACIONAL EN MATERIA DE CONCILIACIONES JUDICIALES Y EXTRAJUDICIALES._x000D_
</v>
          </cell>
          <cell r="G850" t="str">
            <v>A-02-02-02-008</v>
          </cell>
          <cell r="H850" t="str">
            <v>10</v>
          </cell>
          <cell r="I850" t="str">
            <v>CSF</v>
          </cell>
          <cell r="J850" t="str">
            <v>Ok Distribución Pto</v>
          </cell>
          <cell r="K850">
            <v>32000000</v>
          </cell>
          <cell r="L850" t="str">
            <v>Funcionamiento</v>
          </cell>
          <cell r="M850" t="str">
            <v>Talento Humano</v>
          </cell>
          <cell r="N850" t="str">
            <v>Gestión</v>
          </cell>
          <cell r="O850" t="str">
            <v>Gestión</v>
          </cell>
          <cell r="P850" t="str">
            <v>SGENERAL</v>
          </cell>
          <cell r="Q850" t="str">
            <v>OFICINA ASESORA JURÍDICA</v>
          </cell>
          <cell r="R850" t="str">
            <v>Contratación Directa</v>
          </cell>
          <cell r="S850" t="str">
            <v>4 CON</v>
          </cell>
          <cell r="T850" t="str">
            <v>ET4</v>
          </cell>
        </row>
        <row r="851">
          <cell r="B851" t="str">
            <v>465-A-02-02-02-008</v>
          </cell>
          <cell r="C851" t="str">
            <v>465-A-02-02-02-008ET4</v>
          </cell>
          <cell r="D851" t="str">
            <v>465</v>
          </cell>
          <cell r="E851" t="str">
            <v>A</v>
          </cell>
          <cell r="F851" t="str">
            <v xml:space="preserve">PRESTAR SERVICIOS PROFESIONALES PARA APOYAR A LA OFICINA ASESORA JURÍDICA DEL MINISTERIO DE EDUCACIÓN NACIONAL EN MATERIA DE CONCILIACIONES JUDICIALES Y EXTRAJUDICIALES._x000D_
</v>
          </cell>
          <cell r="G851" t="str">
            <v>A-02-02-02-008</v>
          </cell>
          <cell r="H851" t="str">
            <v>10</v>
          </cell>
          <cell r="I851" t="str">
            <v>CSF</v>
          </cell>
          <cell r="J851" t="str">
            <v>Ok Distribución Pto</v>
          </cell>
          <cell r="K851">
            <v>18558540</v>
          </cell>
          <cell r="L851" t="str">
            <v>Funcionamiento</v>
          </cell>
          <cell r="M851" t="str">
            <v>Talento Humano</v>
          </cell>
          <cell r="N851" t="str">
            <v>Gestión</v>
          </cell>
          <cell r="O851" t="str">
            <v>Gestión</v>
          </cell>
          <cell r="P851" t="str">
            <v>SGENERAL</v>
          </cell>
          <cell r="Q851" t="str">
            <v>OFICINA ASESORA JURÍDICA</v>
          </cell>
          <cell r="R851" t="str">
            <v>Contratación Directa</v>
          </cell>
          <cell r="S851" t="str">
            <v>4 CON</v>
          </cell>
          <cell r="T851" t="str">
            <v>ET4</v>
          </cell>
        </row>
        <row r="852">
          <cell r="B852" t="str">
            <v>466-A-02-02-02-008</v>
          </cell>
          <cell r="C852" t="str">
            <v>466-A-02-02-02-008ET4</v>
          </cell>
          <cell r="D852" t="str">
            <v>466</v>
          </cell>
          <cell r="E852" t="str">
            <v>A</v>
          </cell>
          <cell r="F852" t="str">
            <v xml:space="preserve">PRESTAR SERVICIOS PROFESIONALES PARA APOYAR A LA OFICINA ASESORA JURÍDICA EN LA ATENCIÓN DE LAS CONCILIACIONES QUE SE NOTIFICAN AL MINISTERIO, MEDIANTE EL CONTROL DE REGISTRO DE MEMORIALES DE CONCILIACIÓN Y LA PRESENTACIÓN ANTE EL COMITÉ._x000D_
</v>
          </cell>
          <cell r="G852" t="str">
            <v>A-02-02-02-008</v>
          </cell>
          <cell r="H852" t="str">
            <v>10</v>
          </cell>
          <cell r="I852" t="str">
            <v>CSF</v>
          </cell>
          <cell r="J852" t="str">
            <v>Ok Distribución Pto</v>
          </cell>
          <cell r="K852">
            <v>26674940</v>
          </cell>
          <cell r="L852" t="str">
            <v>Funcionamiento</v>
          </cell>
          <cell r="M852" t="str">
            <v>Talento Humano</v>
          </cell>
          <cell r="N852" t="str">
            <v>Gestión</v>
          </cell>
          <cell r="O852" t="str">
            <v>Gestión</v>
          </cell>
          <cell r="P852" t="str">
            <v>SGENERAL</v>
          </cell>
          <cell r="Q852" t="str">
            <v>OFICINA ASESORA JURÍDICA</v>
          </cell>
          <cell r="R852" t="str">
            <v>Contratación Directa</v>
          </cell>
          <cell r="S852" t="str">
            <v>4 CON</v>
          </cell>
          <cell r="T852" t="str">
            <v>ET4</v>
          </cell>
        </row>
        <row r="853">
          <cell r="B853" t="str">
            <v>467-A-02-02-02-008</v>
          </cell>
          <cell r="C853" t="str">
            <v>467-A-02-02-02-008ET4</v>
          </cell>
          <cell r="D853" t="str">
            <v>467</v>
          </cell>
          <cell r="E853" t="str">
            <v>A</v>
          </cell>
          <cell r="F853" t="str">
            <v xml:space="preserve">PRESTAR LOS SERVICIOS PROFESIONALES Y APOYAR A LA SUBDIRECCIÓN DE CONTRATACIÓN EN EL TRÁMITE DE LOS PROCESOS PRECONTRACTUALES Y CONTRACTUALES QUE SE ADELANTEN POR PARTE DEL MEN._x000D_
</v>
          </cell>
          <cell r="G853" t="str">
            <v>A-02-02-02-008</v>
          </cell>
          <cell r="H853" t="str">
            <v>10</v>
          </cell>
          <cell r="I853" t="str">
            <v>CSF</v>
          </cell>
          <cell r="J853" t="str">
            <v>Ok Distribución Pto</v>
          </cell>
          <cell r="K853">
            <v>72000000</v>
          </cell>
          <cell r="L853" t="str">
            <v>Funcionamiento</v>
          </cell>
          <cell r="M853" t="str">
            <v>Talento Humano</v>
          </cell>
          <cell r="N853" t="str">
            <v>Gestión</v>
          </cell>
          <cell r="O853" t="str">
            <v>Gestión</v>
          </cell>
          <cell r="P853" t="str">
            <v>SGENERAL</v>
          </cell>
          <cell r="Q853" t="str">
            <v>SUBDIRECCIÓN DE CONTRATACIÓN</v>
          </cell>
          <cell r="R853" t="str">
            <v>Contratación Directa</v>
          </cell>
          <cell r="S853" t="str">
            <v>4 CON</v>
          </cell>
          <cell r="T853" t="str">
            <v>ET4</v>
          </cell>
        </row>
        <row r="854">
          <cell r="B854" t="str">
            <v>468-A-02-02-02-008</v>
          </cell>
          <cell r="C854" t="str">
            <v>468-A-02-02-02-008ET4</v>
          </cell>
          <cell r="D854" t="str">
            <v>468</v>
          </cell>
          <cell r="E854" t="str">
            <v>A</v>
          </cell>
          <cell r="F854" t="str">
            <v xml:space="preserve">PRESTAR SERVICIOS PROFESIONALES PARA APOYAR A LA OFICINA ASESORA JURÍDICA DEL MINISTERIO DE EDUCACIÓN NACIONAL EN MATERIA DE CONCILIACIONES JUDICIALES Y EXTRAJUDICIALES._x000D_
</v>
          </cell>
          <cell r="G854" t="str">
            <v>A-02-02-02-008</v>
          </cell>
          <cell r="H854" t="str">
            <v>10</v>
          </cell>
          <cell r="I854" t="str">
            <v>CSF</v>
          </cell>
          <cell r="J854" t="str">
            <v>Ok Distribución Pto</v>
          </cell>
          <cell r="K854">
            <v>49749000</v>
          </cell>
          <cell r="L854" t="str">
            <v>Funcionamiento</v>
          </cell>
          <cell r="M854" t="str">
            <v>Talento Humano</v>
          </cell>
          <cell r="N854" t="str">
            <v>Gestión</v>
          </cell>
          <cell r="O854" t="str">
            <v>Gestión</v>
          </cell>
          <cell r="P854" t="str">
            <v>SGENERAL</v>
          </cell>
          <cell r="Q854" t="str">
            <v>OFICINA ASESORA JURÍDICA</v>
          </cell>
          <cell r="R854" t="str">
            <v>Contratación Directa</v>
          </cell>
          <cell r="S854" t="str">
            <v>4 CON</v>
          </cell>
          <cell r="T854" t="str">
            <v>ET4</v>
          </cell>
        </row>
        <row r="855">
          <cell r="B855" t="str">
            <v>469-A-02-02-02-008</v>
          </cell>
          <cell r="C855" t="str">
            <v>469-A-02-02-02-008ET4</v>
          </cell>
          <cell r="D855" t="str">
            <v>469</v>
          </cell>
          <cell r="E855" t="str">
            <v>A</v>
          </cell>
          <cell r="F855" t="str">
            <v xml:space="preserve">PRESTAR SERVICIOS PROFESIONALES ESPECIALIZADOS EN MATERIA JURÍDICA ALTAMENTE CALIFICADA PARA ORIENTAR Y ASISTIR AL MINISTERIO DE EDUCACIÓN NACIONAL EN LA  PROPOSICIÓN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MINISTERIO._x000D_
</v>
          </cell>
          <cell r="G855" t="str">
            <v>A-02-02-02-008</v>
          </cell>
          <cell r="H855" t="str">
            <v>16</v>
          </cell>
          <cell r="I855" t="str">
            <v>SSF</v>
          </cell>
          <cell r="J855" t="str">
            <v>Ok Distribución Pto</v>
          </cell>
          <cell r="K855">
            <v>163363200</v>
          </cell>
          <cell r="L855" t="str">
            <v>Funcionamiento</v>
          </cell>
          <cell r="M855" t="str">
            <v>Talento Humano</v>
          </cell>
          <cell r="N855" t="str">
            <v>Gestión</v>
          </cell>
          <cell r="O855" t="str">
            <v>Gestión</v>
          </cell>
          <cell r="P855" t="str">
            <v>SGENERAL</v>
          </cell>
          <cell r="Q855" t="str">
            <v>OFICINA ASESORA JURÍDICA</v>
          </cell>
          <cell r="R855" t="str">
            <v>Contratación Directa</v>
          </cell>
          <cell r="S855" t="str">
            <v>4 CON</v>
          </cell>
          <cell r="T855" t="str">
            <v>ET4</v>
          </cell>
        </row>
        <row r="856">
          <cell r="B856" t="str">
            <v>47-C-2201-0700-12-0-2201015-02</v>
          </cell>
          <cell r="C856" t="str">
            <v>47-C-2201-0700-12-0-2201015-02ET4</v>
          </cell>
          <cell r="D856" t="str">
            <v>47</v>
          </cell>
          <cell r="E856" t="str">
            <v>A</v>
          </cell>
          <cell r="F856" t="str">
            <v>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v>
          </cell>
          <cell r="G856" t="str">
            <v>C-2201-0700-12-0-2201015-02</v>
          </cell>
          <cell r="H856" t="str">
            <v>10</v>
          </cell>
          <cell r="I856" t="str">
            <v>CSF</v>
          </cell>
          <cell r="J856" t="str">
            <v>Ok Distribución Pto</v>
          </cell>
          <cell r="K856">
            <v>57288600</v>
          </cell>
          <cell r="L856" t="str">
            <v>Inversión</v>
          </cell>
          <cell r="M856" t="str">
            <v>Fortalecimiento</v>
          </cell>
          <cell r="N856" t="str">
            <v>Fortalecimiento a la gestión territorial de la educación Inicial, Preescolar, Básica y Media.   Nacional</v>
          </cell>
          <cell r="O856" t="str">
            <v>Fortalecimiento</v>
          </cell>
          <cell r="P856" t="str">
            <v>VEPBM</v>
          </cell>
          <cell r="Q856" t="str">
            <v>SUBDIRECCIÓN DE MONITOREO Y CONTROL</v>
          </cell>
          <cell r="R856" t="str">
            <v>Contratación Directa</v>
          </cell>
          <cell r="S856" t="str">
            <v>4 CON</v>
          </cell>
          <cell r="T856" t="str">
            <v>ET4</v>
          </cell>
        </row>
        <row r="857">
          <cell r="B857" t="str">
            <v>470-A-02-02-02-008</v>
          </cell>
          <cell r="C857" t="str">
            <v>470-A-02-02-02-008ET4</v>
          </cell>
          <cell r="D857" t="str">
            <v>470</v>
          </cell>
          <cell r="E857" t="str">
            <v>A</v>
          </cell>
          <cell r="F857" t="str">
            <v xml:space="preserve">PRESTAR LOS SERVICIOS PROFESIONALES Y APOYAR A LA SUBDIRECCIÓN DE CONTRATACIÓN EN LA ESTRUCTURACIÓN Y  TRÁMITE DE LOS PROCESOS PRECONTRACTUALES Y CONTRACTUALES QUE SE ADELANTEN POR PARTE DEL MEN._x000D_
</v>
          </cell>
          <cell r="G857" t="str">
            <v>A-02-02-02-008</v>
          </cell>
          <cell r="H857" t="str">
            <v>10</v>
          </cell>
          <cell r="I857" t="str">
            <v>CSF</v>
          </cell>
          <cell r="J857" t="str">
            <v>Ok Distribución Pto</v>
          </cell>
          <cell r="K857">
            <v>93600000</v>
          </cell>
          <cell r="L857" t="str">
            <v>Funcionamiento</v>
          </cell>
          <cell r="M857" t="str">
            <v>Talento Humano</v>
          </cell>
          <cell r="N857" t="str">
            <v>Gestión</v>
          </cell>
          <cell r="O857" t="str">
            <v>Gestión</v>
          </cell>
          <cell r="P857" t="str">
            <v>SGENERAL</v>
          </cell>
          <cell r="Q857" t="str">
            <v>SUBDIRECCIÓN DE CONTRATACIÓN</v>
          </cell>
          <cell r="R857" t="str">
            <v>Contratación Directa</v>
          </cell>
          <cell r="S857" t="str">
            <v>4 CON</v>
          </cell>
          <cell r="T857" t="str">
            <v>ET4</v>
          </cell>
        </row>
        <row r="858">
          <cell r="B858" t="str">
            <v>471-A-02-02-02-008</v>
          </cell>
          <cell r="C858" t="str">
            <v>471-A-02-02-02-008ET4</v>
          </cell>
          <cell r="D858" t="str">
            <v>471</v>
          </cell>
          <cell r="E858" t="str">
            <v>A</v>
          </cell>
          <cell r="F858" t="str">
            <v xml:space="preserve">PRESTAR SERVICIOS PROFESIONALES ESPECIALIZADOS EN MATERIA JURÍDICA ALTAMENTE CALIFICADA PARA ACOMPAÑAR EXTERNAMENTE AL MINISTERIO DE EDUCACIÓN NACIONAL A TRAVÉS DE LA EMISIÓN DE CONCEPTOS JURÍDICOS, DEL ANÁLISIS Y REVISIÓN DE PROYECTOS NORMATIVOS O DECISIONES ADMINISTRATIVAS, ASÍ COMO LA REPRESENTACIÓN JUDICIAL DE LA ENTIDAD._x000D_
</v>
          </cell>
          <cell r="G858" t="str">
            <v>A-02-02-02-008</v>
          </cell>
          <cell r="H858" t="str">
            <v>10</v>
          </cell>
          <cell r="I858" t="str">
            <v>CSF</v>
          </cell>
          <cell r="J858" t="str">
            <v>Ok Distribución Pto</v>
          </cell>
          <cell r="K858">
            <v>174137600</v>
          </cell>
          <cell r="L858" t="str">
            <v>Funcionamiento</v>
          </cell>
          <cell r="M858" t="str">
            <v>Talento Humano</v>
          </cell>
          <cell r="N858" t="str">
            <v>Gestión</v>
          </cell>
          <cell r="O858" t="str">
            <v>Gestión</v>
          </cell>
          <cell r="P858" t="str">
            <v>SGENERAL</v>
          </cell>
          <cell r="Q858" t="str">
            <v>OFICINA ASESORA JURÍDICA</v>
          </cell>
          <cell r="R858" t="str">
            <v>Contratación Directa</v>
          </cell>
          <cell r="S858" t="str">
            <v>4 CON</v>
          </cell>
          <cell r="T858" t="str">
            <v>ET4</v>
          </cell>
        </row>
        <row r="859">
          <cell r="B859" t="str">
            <v>472-A-02-02-02-008</v>
          </cell>
          <cell r="C859" t="str">
            <v>472-A-02-02-02-008ET4</v>
          </cell>
          <cell r="D859" t="str">
            <v>472</v>
          </cell>
          <cell r="E859" t="str">
            <v>A</v>
          </cell>
          <cell r="F859" t="str">
            <v xml:space="preserve">PRESTAR SERVICIOS PROFESIONALES ESPECIALIZADOS PARA ORIENTAR Y ASISTIR A LA OFICINA ASESORA JURÍDICA DEL MINISTERIO DE EDUCACIÓN NACIONAL EN EL ANÁLISIS DE LA PROCEDENCIA DE LA ACCIÓN DE REPETICIÓN SOBRE LAS SENTENCIAS PAGADAS POR CONCEPTO DE SANCIÓN POR MORA, ASÍ COMO LA REVISIÓN DE LOS PROCESOS DE LA MISMA NATURALEZA, IDENTIFICANDO LAS CAUSAS Y EL AGENTE COMPETENTE QUE GENERÓ LA MORA EN EL PAGO DE LA PRESTACIÓN._x000D_
</v>
          </cell>
          <cell r="G859" t="str">
            <v>A-02-02-02-008</v>
          </cell>
          <cell r="H859" t="str">
            <v>16</v>
          </cell>
          <cell r="I859" t="str">
            <v>SSF</v>
          </cell>
          <cell r="J859" t="str">
            <v>Ok Distribución Pto</v>
          </cell>
          <cell r="K859">
            <v>114400000</v>
          </cell>
          <cell r="L859" t="str">
            <v>Funcionamiento</v>
          </cell>
          <cell r="M859" t="str">
            <v>Talento Humano</v>
          </cell>
          <cell r="N859" t="str">
            <v>Gestión</v>
          </cell>
          <cell r="O859" t="str">
            <v>Gestión</v>
          </cell>
          <cell r="P859" t="str">
            <v>SGENERAL</v>
          </cell>
          <cell r="Q859" t="str">
            <v>OFICINA ASESORA JURÍDICA</v>
          </cell>
          <cell r="R859" t="str">
            <v>Contratación Directa</v>
          </cell>
          <cell r="S859" t="str">
            <v>4 CON</v>
          </cell>
          <cell r="T859" t="str">
            <v>ET4</v>
          </cell>
        </row>
        <row r="860">
          <cell r="B860" t="str">
            <v>473-A-02-02-02-008</v>
          </cell>
          <cell r="C860" t="str">
            <v>473-A-02-02-02-008ET4</v>
          </cell>
          <cell r="D860" t="str">
            <v>473</v>
          </cell>
          <cell r="E860" t="str">
            <v>A</v>
          </cell>
          <cell r="F860" t="str">
            <v xml:space="preserve">PRESTAR SERVICIOS PROFESIONALES ESPECIALIZADOS JURÍDICOS ALTAMENTE CALIFICADOS AL MINISTERIO DE EDUCACIÓN NACIONAL EN MATERIA LABORAL PARA LOS PROCESOS DE NEGOCIACIÓN COLECTIVA DE TRABAJO QUE DEBEN ADELANTARSE CON LAS ORGANIZACIONES SINDICALES Y MANEJO DE CONFLICTOS LABORALES._x000D_
</v>
          </cell>
          <cell r="G860" t="str">
            <v>A-02-02-02-008</v>
          </cell>
          <cell r="H860" t="str">
            <v>16</v>
          </cell>
          <cell r="I860" t="str">
            <v>SSF</v>
          </cell>
          <cell r="J860" t="str">
            <v>Ok Distribución Pto</v>
          </cell>
          <cell r="K860">
            <v>166566400</v>
          </cell>
          <cell r="L860" t="str">
            <v>Funcionamiento</v>
          </cell>
          <cell r="M860" t="str">
            <v>Talento Humano</v>
          </cell>
          <cell r="N860" t="str">
            <v>Gestión</v>
          </cell>
          <cell r="O860" t="str">
            <v>Gestión</v>
          </cell>
          <cell r="P860" t="str">
            <v>SGENERAL</v>
          </cell>
          <cell r="Q860" t="str">
            <v>OFICINA ASESORA JURÍDICA</v>
          </cell>
          <cell r="R860" t="str">
            <v>Contratación Directa</v>
          </cell>
          <cell r="S860" t="str">
            <v>4 CON</v>
          </cell>
          <cell r="T860" t="str">
            <v>ET4</v>
          </cell>
        </row>
        <row r="861">
          <cell r="B861" t="str">
            <v>474-A-02-02-02-008</v>
          </cell>
          <cell r="C861" t="str">
            <v>474-A-02-02-02-008ET4</v>
          </cell>
          <cell r="D861" t="str">
            <v>474</v>
          </cell>
          <cell r="E861" t="str">
            <v>A</v>
          </cell>
          <cell r="F861" t="str">
            <v xml:space="preserve">PRESTAR SERVICIOS PROFESIONALES PARA APOYAR A LA OFICINA ASESORA JURÍDICA EN LA ATENCIÓN DE LOS ASUNTOS DE CARÁCTER PENAL QUE SE COMUNICAN O NOTIFICAN AL MINISTERIO DE EDUCACIÓN NACIONAL, ASUMIENDO LA REPRESENTACIÓN JUDICIAL DENTRO DE LOS MISMOS._x000D_
</v>
          </cell>
          <cell r="G861" t="str">
            <v>A-02-02-02-008</v>
          </cell>
          <cell r="H861" t="str">
            <v>16</v>
          </cell>
          <cell r="I861" t="str">
            <v>SSF</v>
          </cell>
          <cell r="J861" t="str">
            <v>Ok Distribución Pto</v>
          </cell>
          <cell r="K861">
            <v>64636000</v>
          </cell>
          <cell r="L861" t="str">
            <v>Funcionamiento</v>
          </cell>
          <cell r="M861" t="str">
            <v>Talento Humano</v>
          </cell>
          <cell r="N861" t="str">
            <v>Gestión</v>
          </cell>
          <cell r="O861" t="str">
            <v>Gestión</v>
          </cell>
          <cell r="P861" t="str">
            <v>SGENERAL</v>
          </cell>
          <cell r="Q861" t="str">
            <v>OFICINA ASESORA JURÍDICA</v>
          </cell>
          <cell r="R861" t="str">
            <v>Contratación Directa</v>
          </cell>
          <cell r="S861" t="str">
            <v>4 CON</v>
          </cell>
          <cell r="T861" t="str">
            <v>ET4</v>
          </cell>
        </row>
        <row r="862">
          <cell r="B862" t="str">
            <v>475-A-02-02-02-008</v>
          </cell>
          <cell r="C862" t="str">
            <v>475-A-02-02-02-008ET4</v>
          </cell>
          <cell r="D862" t="str">
            <v>475</v>
          </cell>
          <cell r="E862" t="str">
            <v>A</v>
          </cell>
          <cell r="F862" t="str">
            <v xml:space="preserve">PRESTAR SERVICIOS PROFESIONALES PARA APOYAR A LA OFICINA ASESORA JURÍDICA EN LA ACTUALIZACIÓN DEL NORMOGRAMA DEL MINISTERIO DE EDUCACIÓN NACIONAL TENIENDO EN CUENTA LAS NORMAS, LA JURISPRUDENCIA Y LA DOCTRINA QUE SEA EXPEDIDA EN EL AÑO 2019_x000D_
</v>
          </cell>
          <cell r="G862" t="str">
            <v>A-02-02-02-008</v>
          </cell>
          <cell r="H862" t="str">
            <v>16</v>
          </cell>
          <cell r="I862" t="str">
            <v>SSF</v>
          </cell>
          <cell r="J862" t="str">
            <v>Ok Distribución Pto</v>
          </cell>
          <cell r="K862">
            <v>66521520</v>
          </cell>
          <cell r="L862" t="str">
            <v>Funcionamiento</v>
          </cell>
          <cell r="M862" t="str">
            <v>Talento Humano</v>
          </cell>
          <cell r="N862" t="str">
            <v>Gestión</v>
          </cell>
          <cell r="O862" t="str">
            <v>Gestión</v>
          </cell>
          <cell r="P862" t="str">
            <v>SGENERAL</v>
          </cell>
          <cell r="Q862" t="str">
            <v>OFICINA ASESORA JURÍDICA</v>
          </cell>
          <cell r="R862" t="str">
            <v>Contratación Directa</v>
          </cell>
          <cell r="S862" t="str">
            <v>4 CON</v>
          </cell>
          <cell r="T862" t="str">
            <v>ET4</v>
          </cell>
        </row>
        <row r="863">
          <cell r="B863" t="str">
            <v>477-A-02-02-02-008</v>
          </cell>
          <cell r="C863" t="str">
            <v>477-A-02-02-02-008ET4</v>
          </cell>
          <cell r="D863" t="str">
            <v>477</v>
          </cell>
          <cell r="E863" t="str">
            <v>A</v>
          </cell>
          <cell r="F863" t="str">
            <v xml:space="preserve">PRESTAR SERVICIOS PROFESIONALES A LA UNIDAD DE ATENCIÓN AL CIUDADANO ¿ UAC ¿ PARA APOYAR LA GESTIÒN DE CALIDAD DE LOS TRÁMITES Y SERVICIOS OFRECIDOS EN LA UNIDAD DE ATENCION AL CIUDADANO_x000D_
</v>
          </cell>
          <cell r="G863" t="str">
            <v>A-02-02-02-008</v>
          </cell>
          <cell r="H863" t="str">
            <v>10</v>
          </cell>
          <cell r="I863" t="str">
            <v>CSF</v>
          </cell>
          <cell r="J863" t="str">
            <v>Ok Distribución Pto</v>
          </cell>
          <cell r="K863">
            <v>51750000</v>
          </cell>
          <cell r="L863" t="str">
            <v>Funcionamiento</v>
          </cell>
          <cell r="M863" t="str">
            <v>Talento Humano</v>
          </cell>
          <cell r="N863" t="str">
            <v>Gestión</v>
          </cell>
          <cell r="O863" t="str">
            <v>Gestión</v>
          </cell>
          <cell r="P863" t="str">
            <v>SGENERAL</v>
          </cell>
          <cell r="Q863" t="str">
            <v>UNIDAD DE ATENCIÓN AL CIUDADANO</v>
          </cell>
          <cell r="R863" t="str">
            <v>Contratación Directa</v>
          </cell>
          <cell r="S863" t="str">
            <v>4 CON</v>
          </cell>
          <cell r="T863" t="str">
            <v>ET4</v>
          </cell>
        </row>
        <row r="864">
          <cell r="B864" t="str">
            <v>478-A-02-02-02-008</v>
          </cell>
          <cell r="C864" t="str">
            <v>478-A-02-02-02-008ET4</v>
          </cell>
          <cell r="D864" t="str">
            <v>478</v>
          </cell>
          <cell r="E864" t="str">
            <v>A</v>
          </cell>
          <cell r="F864" t="str">
            <v xml:space="preserve">PRESTAR SERVICIOS PROFESIONALES A LA SUBDIRECCIÓN DE GESTIÓN FINANCIERA, EFECTUANDO ACCIONES QUE PERMITAN CONTRIBUIR A LA EVALUACIÓN Y SEGUIMIENTO DE LOS RECURSOS PRESUPUESTALES DEL MINISTERIO DE EDUCACIÓN NACIONAL, ASÍ COMO LA GESTIÓN DE PROCESOS REALIZADA POR LOS GRUPOS QUE CONFORMAN LA SUBDIRECCIÓN._x000D_
</v>
          </cell>
          <cell r="G864" t="str">
            <v>A-02-02-02-008</v>
          </cell>
          <cell r="H864" t="str">
            <v>10</v>
          </cell>
          <cell r="I864" t="str">
            <v>CSF</v>
          </cell>
          <cell r="J864" t="str">
            <v>Ok Distribución Pto</v>
          </cell>
          <cell r="K864">
            <v>60598333</v>
          </cell>
          <cell r="L864" t="str">
            <v>Funcionamiento</v>
          </cell>
          <cell r="M864" t="str">
            <v>Talento Humano</v>
          </cell>
          <cell r="N864" t="str">
            <v>Gestión</v>
          </cell>
          <cell r="O864" t="str">
            <v>Gestión</v>
          </cell>
          <cell r="P864" t="str">
            <v>SGENERAL</v>
          </cell>
          <cell r="Q864" t="str">
            <v>SUBDIRECCIÓN DE GESTIÓN FINANCIERA</v>
          </cell>
          <cell r="R864" t="str">
            <v>Contratación Directa</v>
          </cell>
          <cell r="S864" t="str">
            <v>4 CON</v>
          </cell>
          <cell r="T864" t="str">
            <v>ET4</v>
          </cell>
        </row>
        <row r="865">
          <cell r="B865" t="str">
            <v>479-A-02-02-02-008</v>
          </cell>
          <cell r="C865" t="str">
            <v>479-A-02-02-02-008ET4</v>
          </cell>
          <cell r="D865" t="str">
            <v>479</v>
          </cell>
          <cell r="E865" t="str">
            <v>A</v>
          </cell>
          <cell r="F865" t="str">
            <v xml:space="preserve">PRESTAR SERVICIOS PROFESIONALES A LA SUBDIRECCIÓN DE GESTIÓN FINANCIERA, EN EL GRUPO DE PRESUPUESTO, EJECUTANDO ACTIVIDADES PROPIAS DE LA GESTIÓN PRESUPUESTAL DEL MINISTERIO DE EDUCACIÓN NACIONAL._x000D_
</v>
          </cell>
          <cell r="G865" t="str">
            <v>A-02-02-02-008</v>
          </cell>
          <cell r="H865" t="str">
            <v>10</v>
          </cell>
          <cell r="I865" t="str">
            <v>CSF</v>
          </cell>
          <cell r="J865" t="str">
            <v>Ok Distribución Pto</v>
          </cell>
          <cell r="K865">
            <v>67006360</v>
          </cell>
          <cell r="L865" t="str">
            <v>Funcionamiento</v>
          </cell>
          <cell r="M865" t="str">
            <v>Talento Humano</v>
          </cell>
          <cell r="N865" t="str">
            <v>Gestión</v>
          </cell>
          <cell r="O865" t="str">
            <v>Gestión</v>
          </cell>
          <cell r="P865" t="str">
            <v>SGENERAL</v>
          </cell>
          <cell r="Q865" t="str">
            <v>SUBDIRECCIÓN DE GESTIÓN FINANCIERA</v>
          </cell>
          <cell r="R865" t="str">
            <v>Contratación Directa</v>
          </cell>
          <cell r="S865" t="str">
            <v>4 CON</v>
          </cell>
          <cell r="T865" t="str">
            <v>ET4</v>
          </cell>
        </row>
        <row r="866">
          <cell r="B866" t="str">
            <v>48-C-2201-0700-12-0-2201015-02</v>
          </cell>
          <cell r="C866" t="str">
            <v>48-C-2201-0700-12-0-2201015-02ET4</v>
          </cell>
          <cell r="D866" t="str">
            <v>48</v>
          </cell>
          <cell r="E866" t="str">
            <v>A</v>
          </cell>
          <cell r="F866" t="str">
            <v>PRESTACIÓN DE SERVICIOS PROFESIONALES PARA APOYAR Y ORIENTAR JURÍDICAMENTE EL DESARROLLO DE LAS FUNCIONES DE LA SUBDIRECCIÓN DE MONITOREO Y CONTROL EN RELACIÓN CON EL PROCESO DE SANEAMIENTO DE DEUDAS LABORALES DEL SECTOR EDUCATIVO.</v>
          </cell>
          <cell r="G866" t="str">
            <v>C-2201-0700-12-0-2201015-02</v>
          </cell>
          <cell r="H866" t="str">
            <v>10</v>
          </cell>
          <cell r="I866" t="str">
            <v>CSF</v>
          </cell>
          <cell r="J866" t="str">
            <v>Ok Distribución Pto</v>
          </cell>
          <cell r="K866">
            <v>57288600</v>
          </cell>
          <cell r="L866" t="str">
            <v>Inversión</v>
          </cell>
          <cell r="M866" t="str">
            <v>Fortalecimiento</v>
          </cell>
          <cell r="N866" t="str">
            <v>Fortalecimiento a la gestión territorial de la educación Inicial, Preescolar, Básica y Media.   Nacional</v>
          </cell>
          <cell r="O866" t="str">
            <v>Fortalecimiento</v>
          </cell>
          <cell r="P866" t="str">
            <v>VEPBM</v>
          </cell>
          <cell r="Q866" t="str">
            <v>SUBDIRECCIÓN DE MONITOREO Y CONTROL</v>
          </cell>
          <cell r="R866" t="str">
            <v>Contratación Directa</v>
          </cell>
          <cell r="S866" t="str">
            <v>4 CON</v>
          </cell>
          <cell r="T866" t="str">
            <v>ET4</v>
          </cell>
        </row>
        <row r="867">
          <cell r="B867" t="str">
            <v>480-A-02-02-02-008</v>
          </cell>
          <cell r="C867" t="str">
            <v>480-A-02-02-02-008ET4</v>
          </cell>
          <cell r="D867" t="str">
            <v>480</v>
          </cell>
          <cell r="E867" t="str">
            <v>A</v>
          </cell>
          <cell r="F867" t="str">
            <v xml:space="preserve">PRESTAR SERVICIOS PROFESIONALES EN LA SUBDIRECCIÓN DE GESTIÓN FINANCIERA, DEL MINISTERIO DE EDUCACIÓN NACIONAL, EN TEMAS DE CARÁCTER JURÍDICO, TÉCNICO Y ADMINISTRATIVO, CON EL FIN DE GARANTIZAR LA ADECUADA GESTIÓN INSTITUCIONAL._x000D_
</v>
          </cell>
          <cell r="G867" t="str">
            <v>A-02-02-02-008</v>
          </cell>
          <cell r="H867" t="str">
            <v>10</v>
          </cell>
          <cell r="I867" t="str">
            <v>CSF</v>
          </cell>
          <cell r="J867" t="str">
            <v>Ok Distribución Pto</v>
          </cell>
          <cell r="K867">
            <v>70600000</v>
          </cell>
          <cell r="L867" t="str">
            <v>Funcionamiento</v>
          </cell>
          <cell r="M867" t="str">
            <v>Talento Humano</v>
          </cell>
          <cell r="N867" t="str">
            <v>Gestión</v>
          </cell>
          <cell r="O867" t="str">
            <v>Gestión</v>
          </cell>
          <cell r="P867" t="str">
            <v>SGENERAL</v>
          </cell>
          <cell r="Q867" t="str">
            <v>SUBDIRECCIÓN DE GESTIÓN FINANCIERA</v>
          </cell>
          <cell r="R867" t="str">
            <v>Contratación Directa</v>
          </cell>
          <cell r="S867" t="str">
            <v>4 CON</v>
          </cell>
          <cell r="T867" t="str">
            <v>ET4</v>
          </cell>
        </row>
        <row r="868">
          <cell r="B868" t="str">
            <v>481-A-02-02-02-008</v>
          </cell>
          <cell r="C868" t="str">
            <v>481-A-02-02-02-008ET4</v>
          </cell>
          <cell r="D868" t="str">
            <v>481</v>
          </cell>
          <cell r="E868" t="str">
            <v>A</v>
          </cell>
          <cell r="F868" t="str">
            <v xml:space="preserve">PRESTAR SERVICIOS PROFESIONALES EN LA UNIDAD DE ATENCIÓN AL CIUDADANO EN LAS ACTIVIDADES RELACIONADAS CON EL PROCESO DE NOTIFICACIONES Y COMUNICACIONES DEL MINISTERIO DE EDUCACIÓN NACIONAL _x000D_
</v>
          </cell>
          <cell r="G868" t="str">
            <v>A-02-02-02-008</v>
          </cell>
          <cell r="H868" t="str">
            <v>10</v>
          </cell>
          <cell r="I868" t="str">
            <v>CSF</v>
          </cell>
          <cell r="J868" t="str">
            <v>Ok Distribución Pto</v>
          </cell>
          <cell r="K868">
            <v>51750000</v>
          </cell>
          <cell r="L868" t="str">
            <v>Funcionamiento</v>
          </cell>
          <cell r="M868" t="str">
            <v>Talento Humano</v>
          </cell>
          <cell r="N868" t="str">
            <v>Gestión</v>
          </cell>
          <cell r="O868" t="str">
            <v>Gestión</v>
          </cell>
          <cell r="P868" t="str">
            <v>SGENERAL</v>
          </cell>
          <cell r="Q868" t="str">
            <v>UNIDAD DE ATENCIÓN AL CIUDADANO</v>
          </cell>
          <cell r="R868" t="str">
            <v>Contratación Directa</v>
          </cell>
          <cell r="S868" t="str">
            <v>4 CON</v>
          </cell>
          <cell r="T868" t="str">
            <v>ET4</v>
          </cell>
        </row>
        <row r="869">
          <cell r="B869" t="str">
            <v>482-A-02-02-02-008</v>
          </cell>
          <cell r="C869" t="str">
            <v>482-A-02-02-02-008ET4</v>
          </cell>
          <cell r="D869" t="str">
            <v>482</v>
          </cell>
          <cell r="E869" t="str">
            <v>A</v>
          </cell>
          <cell r="F869" t="str">
            <v>PRESTAR SERVICIOS PROFESIONALES A LA SUBDIRECCIÓN DE GESTIÓN FINANCIERA PARA EL APOYO EN LA ESTRUCTURACIÓN DE INDICADORES Y EVALUACIÓN FINANCIERA DE LOS PROCESOS DE SELECCIÓN DEL MINISTERIO DE EDUCACIÓN NACIONAL, ASÍ COMO EL SEGUIMIENTO A LOS PLANES DE ACCIÓN E INDICADORES DE GESTIÓN Y CONTROL INTERNO DE LA SUBDIRECCIÓN.</v>
          </cell>
          <cell r="G869" t="str">
            <v>A-02-02-02-008</v>
          </cell>
          <cell r="H869" t="str">
            <v>10</v>
          </cell>
          <cell r="I869" t="str">
            <v>CSF</v>
          </cell>
          <cell r="J869" t="str">
            <v>Ok Distribución Pto</v>
          </cell>
          <cell r="K869">
            <v>67596000</v>
          </cell>
          <cell r="L869" t="str">
            <v>Funcionamiento</v>
          </cell>
          <cell r="M869" t="str">
            <v>Talento Humano</v>
          </cell>
          <cell r="N869" t="str">
            <v>Gestión</v>
          </cell>
          <cell r="O869" t="str">
            <v>Gestión</v>
          </cell>
          <cell r="P869" t="str">
            <v>SGENERAL</v>
          </cell>
          <cell r="Q869" t="str">
            <v>SUBDIRECCIÓN DE GESTIÓN FINANCIERA</v>
          </cell>
          <cell r="R869" t="str">
            <v>Contratación Directa</v>
          </cell>
          <cell r="S869" t="str">
            <v>4 CON</v>
          </cell>
          <cell r="T869" t="str">
            <v>ET4</v>
          </cell>
        </row>
        <row r="870">
          <cell r="B870" t="str">
            <v>483-A-02-02-02-008</v>
          </cell>
          <cell r="C870" t="str">
            <v>483-A-02-02-02-008ET4</v>
          </cell>
          <cell r="D870" t="str">
            <v>483</v>
          </cell>
          <cell r="E870" t="str">
            <v>A</v>
          </cell>
          <cell r="F870" t="str">
            <v xml:space="preserve">PRESTAR SERVICIOS PROFESIONALES A LA UNIDAD DE ATENCIÓN AL CIUDADANO PARA LA ATENCION DE PETICIONES, QUEJAS Y RECLAMOS ASIGNADOS A LA UAC_x000D_
</v>
          </cell>
          <cell r="G870" t="str">
            <v>A-02-02-02-008</v>
          </cell>
          <cell r="H870" t="str">
            <v>10</v>
          </cell>
          <cell r="I870" t="str">
            <v>CSF</v>
          </cell>
          <cell r="J870" t="str">
            <v>Ok Distribución Pto</v>
          </cell>
          <cell r="K870">
            <v>46639688</v>
          </cell>
          <cell r="L870" t="str">
            <v>Funcionamiento</v>
          </cell>
          <cell r="M870" t="str">
            <v>Talento Humano</v>
          </cell>
          <cell r="N870" t="str">
            <v>Gestión</v>
          </cell>
          <cell r="O870" t="str">
            <v>Gestión</v>
          </cell>
          <cell r="P870" t="str">
            <v>SGENERAL</v>
          </cell>
          <cell r="Q870" t="str">
            <v>UNIDAD DE ATENCIÓN AL CIUDADANO</v>
          </cell>
          <cell r="R870" t="str">
            <v>Contratación Directa</v>
          </cell>
          <cell r="S870" t="str">
            <v>4 CON</v>
          </cell>
          <cell r="T870" t="str">
            <v>ET4</v>
          </cell>
        </row>
        <row r="871">
          <cell r="B871" t="str">
            <v>484-A-02-02-02-008</v>
          </cell>
          <cell r="C871" t="str">
            <v>484-A-02-02-02-008ET4</v>
          </cell>
          <cell r="D871" t="str">
            <v>484</v>
          </cell>
          <cell r="E871" t="str">
            <v>A</v>
          </cell>
          <cell r="F871" t="str">
            <v>PRESTAR SERVICIOS PROFESIONALES A LA SUBDIRECCIÓN DE GESTIÓN FINANCIERA DEL MINISTERIO DE EDUCACIÓN NACIONAL PARA REALIZAR ACOMPAÑAMIENTO, ASISTENCIA Y SEGUIMIENTO A LAS ACTIVIDADES INMERSAS EN LOS PROCESOS DE LOS GRUPOS DE CONTABILIDAD Y RECAUDO.</v>
          </cell>
          <cell r="G871" t="str">
            <v>A-02-02-02-008</v>
          </cell>
          <cell r="H871" t="str">
            <v>10</v>
          </cell>
          <cell r="I871" t="str">
            <v>CSF</v>
          </cell>
          <cell r="J871" t="str">
            <v>Ok Distribución Pto</v>
          </cell>
          <cell r="K871">
            <v>105475200</v>
          </cell>
          <cell r="L871" t="str">
            <v>Funcionamiento</v>
          </cell>
          <cell r="M871" t="str">
            <v>Talento Humano</v>
          </cell>
          <cell r="N871" t="str">
            <v>Gestión</v>
          </cell>
          <cell r="O871" t="str">
            <v>Gestión</v>
          </cell>
          <cell r="P871" t="str">
            <v>SGENERAL</v>
          </cell>
          <cell r="Q871" t="str">
            <v>SUBDIRECCIÓN DE GESTIÓN FINANCIERA</v>
          </cell>
          <cell r="R871" t="str">
            <v>Contratación Directa</v>
          </cell>
          <cell r="S871" t="str">
            <v>4 CON</v>
          </cell>
          <cell r="T871" t="str">
            <v>ET4</v>
          </cell>
        </row>
        <row r="872">
          <cell r="B872" t="str">
            <v>486-A-02-02-02-008</v>
          </cell>
          <cell r="C872" t="str">
            <v>486-A-02-02-02-008ET4</v>
          </cell>
          <cell r="D872" t="str">
            <v>486</v>
          </cell>
          <cell r="E872" t="str">
            <v>A</v>
          </cell>
          <cell r="F872" t="str">
            <v>PRESTAR SERVICIOS PROFESIONALES A LA SUBDIRECCIÓN DE GESTIÓN FINANCIERA DEL MINISTERIO DE EDUCACIÓN NACIONAL, PARA REALIZAR ACOMPAÑAMIENTO, ASISTENCIA Y SEGUIMIENTO A LAS ACTIVIDADES INMERSAS EN LOS PROCESOS DE PRESUPUESTO, TESORERÍA Y CENTRAL DE CUENTAS.</v>
          </cell>
          <cell r="G872" t="str">
            <v>A-02-02-02-008</v>
          </cell>
          <cell r="H872" t="str">
            <v>10</v>
          </cell>
          <cell r="I872" t="str">
            <v>CSF</v>
          </cell>
          <cell r="J872" t="str">
            <v>Ok Distribución Pto</v>
          </cell>
          <cell r="K872">
            <v>105475200</v>
          </cell>
          <cell r="L872" t="str">
            <v>Funcionamiento</v>
          </cell>
          <cell r="M872" t="str">
            <v>Talento Humano</v>
          </cell>
          <cell r="N872" t="str">
            <v>Gestión</v>
          </cell>
          <cell r="O872" t="str">
            <v>Gestión</v>
          </cell>
          <cell r="P872" t="str">
            <v>SGENERAL</v>
          </cell>
          <cell r="Q872" t="str">
            <v>SUBDIRECCIÓN DE GESTIÓN FINANCIERA</v>
          </cell>
          <cell r="R872" t="str">
            <v>Contratación Directa</v>
          </cell>
          <cell r="S872" t="str">
            <v>4 CON</v>
          </cell>
          <cell r="T872" t="str">
            <v>ET4</v>
          </cell>
        </row>
        <row r="873">
          <cell r="B873" t="str">
            <v>487-A-02-02-02-008</v>
          </cell>
          <cell r="C873" t="str">
            <v>487-A-02-02-02-008ET4</v>
          </cell>
          <cell r="D873" t="str">
            <v>487</v>
          </cell>
          <cell r="E873" t="str">
            <v>A</v>
          </cell>
          <cell r="F873" t="str">
            <v xml:space="preserve">PRESTAR LOS SERVICIOS DE APOYO TÉCNICO EN LA UNIDAD DE ATENCIÓN AL CIUDADANO EN RELACIÓN CON LAS ACTIVIDADES DEL MACROPROCESO DE GESTIÓN DOCUMENTAL, CORRESPONDIENTE A LA ADMINISTRACIÓN DE LOS ARCHIVOS DE GESTIÓN Y CENTRAL, CONFORME A LA NORMATIVIDAD VIGENTE Y POLÍTICAS INSTITUCIONALES._x000D_
</v>
          </cell>
          <cell r="G873" t="str">
            <v>A-02-02-02-008</v>
          </cell>
          <cell r="H873" t="str">
            <v>10</v>
          </cell>
          <cell r="I873" t="str">
            <v>CSF</v>
          </cell>
          <cell r="J873" t="str">
            <v>Ok Distribución Pto</v>
          </cell>
          <cell r="K873">
            <v>36338400</v>
          </cell>
          <cell r="L873" t="str">
            <v>Funcionamiento</v>
          </cell>
          <cell r="M873" t="str">
            <v>Talento Humano</v>
          </cell>
          <cell r="N873" t="str">
            <v>Gestión</v>
          </cell>
          <cell r="O873" t="str">
            <v>Gestión</v>
          </cell>
          <cell r="P873" t="str">
            <v>SGENERAL</v>
          </cell>
          <cell r="Q873" t="str">
            <v>UNIDAD DE ATENCIÓN AL CIUDADANO</v>
          </cell>
          <cell r="R873" t="str">
            <v>Contratación Directa</v>
          </cell>
          <cell r="S873" t="str">
            <v>4 CON</v>
          </cell>
          <cell r="T873" t="str">
            <v>ET4</v>
          </cell>
        </row>
        <row r="874">
          <cell r="B874" t="str">
            <v>488-A-02-02-02-008</v>
          </cell>
          <cell r="C874" t="str">
            <v>488-A-02-02-02-008ET4</v>
          </cell>
          <cell r="D874" t="str">
            <v>488</v>
          </cell>
          <cell r="E874" t="str">
            <v>A</v>
          </cell>
          <cell r="F874" t="str">
            <v>PRESTAR SERVICIOS PROFESIONALES A LA SUBDIRECCIÓN DE GESTIÓN FINANCIERA DEL MINISTERIO DE EDUCACIÓN NACIONAL, PARA APOYAR FUNCIONAL, OPERATIVA Y ADMINISTRATIVAMENTE EL DESARROLLO Y PUESTA EN MARCHA DE LOS SISTEMAS DE INFORMACIÓN Y HERRAMIENTAS TECNOLÓGICAS DE CONTROL FINANCIERO.</v>
          </cell>
          <cell r="G874" t="str">
            <v>A-02-02-02-008</v>
          </cell>
          <cell r="H874" t="str">
            <v>10</v>
          </cell>
          <cell r="I874" t="str">
            <v>CSF</v>
          </cell>
          <cell r="J874" t="str">
            <v>Ok Distribución Pto</v>
          </cell>
          <cell r="K874">
            <v>73276917</v>
          </cell>
          <cell r="L874" t="str">
            <v>Funcionamiento</v>
          </cell>
          <cell r="M874" t="str">
            <v>Talento Humano</v>
          </cell>
          <cell r="N874" t="str">
            <v>Gestión</v>
          </cell>
          <cell r="O874" t="str">
            <v>Gestión</v>
          </cell>
          <cell r="P874" t="str">
            <v>SGENERAL</v>
          </cell>
          <cell r="Q874" t="str">
            <v>SUBDIRECCIÓN DE GESTIÓN FINANCIERA</v>
          </cell>
          <cell r="R874" t="str">
            <v>Contratación Directa</v>
          </cell>
          <cell r="S874" t="str">
            <v>4 CON</v>
          </cell>
          <cell r="T874" t="str">
            <v>ET4</v>
          </cell>
        </row>
        <row r="875">
          <cell r="B875" t="str">
            <v>489-A-02-02-02-008</v>
          </cell>
          <cell r="C875" t="str">
            <v>489-A-02-02-02-008ET4</v>
          </cell>
          <cell r="D875" t="str">
            <v>489</v>
          </cell>
          <cell r="E875" t="str">
            <v>A</v>
          </cell>
          <cell r="F875" t="str">
            <v>PRESTAR SERVICIOS DE APOYO A LA GESTIÓN EN LA SUBDIRECCIÓN DE GESTIÓN FINANCIERA, CONCRETAMENTE EN EL GRUPO DE PRESUPUESTO, EJECUTANDO ACTIVIDADES PROPIAS DE LA GESTIÓN PRESUPUESTAL DEL MINISTERIO DE EDUCACIÓN NACIONAL.</v>
          </cell>
          <cell r="G875" t="str">
            <v>A-02-02-02-008</v>
          </cell>
          <cell r="H875" t="str">
            <v>10</v>
          </cell>
          <cell r="I875" t="str">
            <v>CSF</v>
          </cell>
          <cell r="J875" t="str">
            <v>Ok Distribución Pto</v>
          </cell>
          <cell r="K875">
            <v>29654400</v>
          </cell>
          <cell r="L875" t="str">
            <v>Funcionamiento</v>
          </cell>
          <cell r="M875" t="str">
            <v>Talento Humano</v>
          </cell>
          <cell r="N875" t="str">
            <v>Gestión</v>
          </cell>
          <cell r="O875" t="str">
            <v>Gestión</v>
          </cell>
          <cell r="P875" t="str">
            <v>SGENERAL</v>
          </cell>
          <cell r="Q875" t="str">
            <v>SUBDIRECCIÓN DE GESTIÓN FINANCIERA</v>
          </cell>
          <cell r="R875" t="str">
            <v>Contratación Directa</v>
          </cell>
          <cell r="S875" t="str">
            <v>4 CON</v>
          </cell>
          <cell r="T875" t="str">
            <v>ET4</v>
          </cell>
        </row>
        <row r="876">
          <cell r="B876" t="str">
            <v>49-C-2201-0700-12-0-2201015-02</v>
          </cell>
          <cell r="C876" t="str">
            <v>49-C-2201-0700-12-0-2201015-02ET4</v>
          </cell>
          <cell r="D876" t="str">
            <v>49</v>
          </cell>
          <cell r="E876" t="str">
            <v>A</v>
          </cell>
          <cell r="F876" t="str">
            <v>PRESTACIÓN DE SERVICIOS PROFESIONALES PARA ORIENTAR JURÍDICAMENTE A LA SUBDIRECCIÓN DE MONITOREO Y CONTROL EN EL DESARROLLO DE SUS FUNCIONES Y EN RELACIÓN CON EL PROCESO DE SANEAMIENTO DE DEUDAS LABORALES DEL SECTOR EDUCATIVO.</v>
          </cell>
          <cell r="G876" t="str">
            <v>C-2201-0700-12-0-2201015-02</v>
          </cell>
          <cell r="H876" t="str">
            <v>10</v>
          </cell>
          <cell r="I876" t="str">
            <v>CSF</v>
          </cell>
          <cell r="J876" t="str">
            <v>Ok Distribución Pto</v>
          </cell>
          <cell r="K876">
            <v>57288600</v>
          </cell>
          <cell r="L876" t="str">
            <v>Inversión</v>
          </cell>
          <cell r="M876" t="str">
            <v>Fortalecimiento</v>
          </cell>
          <cell r="N876" t="str">
            <v>Fortalecimiento a la gestión territorial de la educación Inicial, Preescolar, Básica y Media.   Nacional</v>
          </cell>
          <cell r="O876" t="str">
            <v>Fortalecimiento</v>
          </cell>
          <cell r="P876" t="str">
            <v>VEPBM</v>
          </cell>
          <cell r="Q876" t="str">
            <v>SUBDIRECCIÓN DE MONITOREO Y CONTROL</v>
          </cell>
          <cell r="R876" t="str">
            <v>Contratación Directa</v>
          </cell>
          <cell r="S876" t="str">
            <v>4 CON</v>
          </cell>
          <cell r="T876" t="str">
            <v>ET4</v>
          </cell>
        </row>
        <row r="877">
          <cell r="B877" t="str">
            <v>490-A-02-02-02-008</v>
          </cell>
          <cell r="C877" t="str">
            <v>490-A-02-02-02-008ET4</v>
          </cell>
          <cell r="D877" t="str">
            <v>490</v>
          </cell>
          <cell r="E877" t="str">
            <v>A</v>
          </cell>
          <cell r="F877" t="str">
            <v xml:space="preserve">PRESTAR LOS SERVICIOS PROFESIONALES EN LA UNIDAD DE ATENCIÓN AL CIUDADANO PARA  EL FORTALECIMIENTO  EL MODELO DE SERVICIO DEL MINISTERIO DE EDUCACIÓN NACIONAL_x000D_
</v>
          </cell>
          <cell r="G877" t="str">
            <v>A-02-02-02-008</v>
          </cell>
          <cell r="H877" t="str">
            <v>16</v>
          </cell>
          <cell r="I877" t="str">
            <v>SSF</v>
          </cell>
          <cell r="J877" t="str">
            <v>Ok Distribución Pto</v>
          </cell>
          <cell r="K877">
            <v>39050000</v>
          </cell>
          <cell r="L877" t="str">
            <v>Funcionamiento</v>
          </cell>
          <cell r="M877" t="str">
            <v>Talento Humano</v>
          </cell>
          <cell r="N877" t="str">
            <v>Gestión</v>
          </cell>
          <cell r="O877" t="str">
            <v>Gestión</v>
          </cell>
          <cell r="P877" t="str">
            <v>SGENERAL</v>
          </cell>
          <cell r="Q877" t="str">
            <v>UNIDAD DE ATENCIÓN AL CIUDADANO</v>
          </cell>
          <cell r="R877" t="str">
            <v>Contratación Directa</v>
          </cell>
          <cell r="S877" t="str">
            <v>4 CON</v>
          </cell>
          <cell r="T877" t="str">
            <v>ET4</v>
          </cell>
        </row>
        <row r="878">
          <cell r="B878" t="str">
            <v>491-A-02-02-02-008</v>
          </cell>
          <cell r="C878" t="str">
            <v>491-A-02-02-02-008ET4</v>
          </cell>
          <cell r="D878" t="str">
            <v>491</v>
          </cell>
          <cell r="E878" t="str">
            <v>A</v>
          </cell>
          <cell r="F878" t="str">
            <v>PRESTAR SERVICIOS PROFESIONALES A LA SUBDIRECCIÓN DE GESTIÓN FINANCIERA, EN EL GRUPO DE CONTABILIDAD, PARA LA EJECUCIÓN DE ACTIVIDADES DEL PROCESO DE GESTIÓN CONTABLE DEL MINISTERIO DE EDUCACIÓN NACIONAL.</v>
          </cell>
          <cell r="G878" t="str">
            <v>A-02-02-02-008</v>
          </cell>
          <cell r="H878" t="str">
            <v>10</v>
          </cell>
          <cell r="I878" t="str">
            <v>CSF</v>
          </cell>
          <cell r="J878" t="str">
            <v>Ok Distribución Pto</v>
          </cell>
          <cell r="K878">
            <v>66009600</v>
          </cell>
          <cell r="L878" t="str">
            <v>Funcionamiento</v>
          </cell>
          <cell r="M878" t="str">
            <v>Talento Humano</v>
          </cell>
          <cell r="N878" t="str">
            <v>Gestión</v>
          </cell>
          <cell r="O878" t="str">
            <v>Gestión</v>
          </cell>
          <cell r="P878" t="str">
            <v>SGENERAL</v>
          </cell>
          <cell r="Q878" t="str">
            <v>SUBDIRECCIÓN DE GESTIÓN FINANCIERA</v>
          </cell>
          <cell r="R878" t="str">
            <v>Contratación Directa</v>
          </cell>
          <cell r="S878" t="str">
            <v>4 CON</v>
          </cell>
          <cell r="T878" t="str">
            <v>ET4</v>
          </cell>
        </row>
        <row r="879">
          <cell r="B879" t="str">
            <v>492-A-02-02-02-008</v>
          </cell>
          <cell r="C879" t="str">
            <v>492-A-02-02-02-008ET4</v>
          </cell>
          <cell r="D879" t="str">
            <v>492</v>
          </cell>
          <cell r="E879" t="str">
            <v>A</v>
          </cell>
          <cell r="F879" t="str">
            <v>PRESTAR SERVICIOS PROFESIONALES A LA SUBDIRECCIÓN DE GESTIÓN FINANCIERA, EN EL GRUPO DE CONTABILIDAD, PARA LA EJECUCIÓN DE ACTIVIDADES DEL PROCESO DE GESTIÓN CONTABLE DEL MINISTERIO DE EDUCACIÓN NACIONAL.</v>
          </cell>
          <cell r="G879" t="str">
            <v>A-02-02-02-008</v>
          </cell>
          <cell r="H879" t="str">
            <v>10</v>
          </cell>
          <cell r="I879" t="str">
            <v>CSF</v>
          </cell>
          <cell r="J879" t="str">
            <v>Ok Distribución Pto</v>
          </cell>
          <cell r="K879">
            <v>66009600</v>
          </cell>
          <cell r="L879" t="str">
            <v>Funcionamiento</v>
          </cell>
          <cell r="M879" t="str">
            <v>Talento Humano</v>
          </cell>
          <cell r="N879" t="str">
            <v>Gestión</v>
          </cell>
          <cell r="O879" t="str">
            <v>Gestión</v>
          </cell>
          <cell r="P879" t="str">
            <v>SGENERAL</v>
          </cell>
          <cell r="Q879" t="str">
            <v>SUBDIRECCIÓN DE GESTIÓN FINANCIERA</v>
          </cell>
          <cell r="R879" t="str">
            <v>Contratación Directa</v>
          </cell>
          <cell r="S879" t="str">
            <v>4 CON</v>
          </cell>
          <cell r="T879" t="str">
            <v>ET4</v>
          </cell>
        </row>
        <row r="880">
          <cell r="B880" t="str">
            <v>493-A-02-02-02-008</v>
          </cell>
          <cell r="C880" t="str">
            <v>493-A-02-02-02-008ET4</v>
          </cell>
          <cell r="D880" t="str">
            <v>493</v>
          </cell>
          <cell r="E880" t="str">
            <v>A</v>
          </cell>
          <cell r="F880" t="str">
            <v xml:space="preserve">PRESTAR SERVICIOS PROFESIONALES A LA UNIDAD DE ATENCIÓN AL CIUDADANO ¿ UAC, PARA APOYARLA EN LA PLANEACIÓN, EJECUCIÓN, SEGUIMIENTO Y MEJORAMIENTO DE LOS ASPECTOS ADMINISTRATIVOS Y FINANCIEROS DE LA UNIDAD_x000D_
</v>
          </cell>
          <cell r="G880" t="str">
            <v>A-02-02-02-008</v>
          </cell>
          <cell r="H880" t="str">
            <v>10</v>
          </cell>
          <cell r="I880" t="str">
            <v>CSF</v>
          </cell>
          <cell r="J880" t="str">
            <v>Ok Distribución Pto</v>
          </cell>
          <cell r="K880">
            <v>78000000</v>
          </cell>
          <cell r="L880" t="str">
            <v>Funcionamiento</v>
          </cell>
          <cell r="M880" t="str">
            <v>Talento Humano</v>
          </cell>
          <cell r="N880" t="str">
            <v>Gestión</v>
          </cell>
          <cell r="O880" t="str">
            <v>Gestión</v>
          </cell>
          <cell r="P880" t="str">
            <v>SGENERAL</v>
          </cell>
          <cell r="Q880" t="str">
            <v>UNIDAD DE ATENCIÓN AL CIUDADANO</v>
          </cell>
          <cell r="R880" t="str">
            <v>Contratación Directa</v>
          </cell>
          <cell r="S880" t="str">
            <v>4 CON</v>
          </cell>
          <cell r="T880" t="str">
            <v>ET4</v>
          </cell>
        </row>
        <row r="881">
          <cell r="B881" t="str">
            <v>494-A-02-02-02-008</v>
          </cell>
          <cell r="C881" t="str">
            <v>494-A-02-02-02-008ET4</v>
          </cell>
          <cell r="D881" t="str">
            <v>494</v>
          </cell>
          <cell r="E881" t="str">
            <v>A</v>
          </cell>
          <cell r="F881" t="str">
            <v>PRESTAR SERVICIOS PROFESIONALES A LA SUBDIRECCIÓN DE GESTIÓN FINANCIERA, EN EL GRUPO DE CONTABILIDAD, PARA LA EJECUCIÓN DE ACTIVIDADES DE CONCILIACIÓN Y VALIDACIÓN EN TEMAS TRIBUTARIOS, IMPUESTOS, TASAS Y CONTRIBUCIONES DEL MINISTERIO DE EDUCACIÓN NACIONAL.</v>
          </cell>
          <cell r="G881" t="str">
            <v>A-02-02-02-008</v>
          </cell>
          <cell r="H881" t="str">
            <v>10</v>
          </cell>
          <cell r="I881" t="str">
            <v>CSF</v>
          </cell>
          <cell r="J881" t="str">
            <v>Ok Distribución Pto</v>
          </cell>
          <cell r="K881">
            <v>66009600</v>
          </cell>
          <cell r="L881" t="str">
            <v>Funcionamiento</v>
          </cell>
          <cell r="M881" t="str">
            <v>Talento Humano</v>
          </cell>
          <cell r="N881" t="str">
            <v>Gestión</v>
          </cell>
          <cell r="O881" t="str">
            <v>Gestión</v>
          </cell>
          <cell r="P881" t="str">
            <v>SGENERAL</v>
          </cell>
          <cell r="Q881" t="str">
            <v>SUBDIRECCIÓN DE GESTIÓN FINANCIERA</v>
          </cell>
          <cell r="R881" t="str">
            <v>Contratación Directa</v>
          </cell>
          <cell r="S881" t="str">
            <v>4 CON</v>
          </cell>
          <cell r="T881" t="str">
            <v>ET4</v>
          </cell>
        </row>
        <row r="882">
          <cell r="B882" t="str">
            <v>495-A-02-02-02-008</v>
          </cell>
          <cell r="C882" t="str">
            <v>495-A-02-02-02-008ET4</v>
          </cell>
          <cell r="D882" t="str">
            <v>495</v>
          </cell>
          <cell r="E882" t="str">
            <v>A</v>
          </cell>
          <cell r="F882" t="str">
            <v>PRESTAR SERVICIOS PROFESIONALES A LA SUBDIRECCIÓN DE GESTIÓN FINANCIERA, EN EL GRUPO DE PRESUPUESTO, EJECUTANDO ACTIVIDADES PROPIAS DE LA GESTIÓN PRESUPUESTAL DEL MINISTERIO DE EDUCACIÓN NACIONAL Y EL ACOMPAÑAMIENTO A LA COORDINACIÓN TÉCNICA DEL SIIF NACIÓN.</v>
          </cell>
          <cell r="G882" t="str">
            <v>A-02-02-02-008</v>
          </cell>
          <cell r="H882" t="str">
            <v>10</v>
          </cell>
          <cell r="I882" t="str">
            <v>CSF</v>
          </cell>
          <cell r="J882" t="str">
            <v>Ok Distribución Pto</v>
          </cell>
          <cell r="K882">
            <v>69717600</v>
          </cell>
          <cell r="L882" t="str">
            <v>Funcionamiento</v>
          </cell>
          <cell r="M882" t="str">
            <v>Talento Humano</v>
          </cell>
          <cell r="N882" t="str">
            <v>Gestión</v>
          </cell>
          <cell r="O882" t="str">
            <v>Gestión</v>
          </cell>
          <cell r="P882" t="str">
            <v>SGENERAL</v>
          </cell>
          <cell r="Q882" t="str">
            <v>SUBDIRECCIÓN DE GESTIÓN FINANCIERA</v>
          </cell>
          <cell r="R882" t="str">
            <v>Contratación Directa</v>
          </cell>
          <cell r="S882" t="str">
            <v>4 CON</v>
          </cell>
          <cell r="T882" t="str">
            <v>ET4</v>
          </cell>
        </row>
        <row r="883">
          <cell r="B883" t="str">
            <v>496-A-02-02-02-008</v>
          </cell>
          <cell r="C883" t="str">
            <v>496-A-02-02-02-008ET4</v>
          </cell>
          <cell r="D883" t="str">
            <v>496</v>
          </cell>
          <cell r="E883" t="str">
            <v>A</v>
          </cell>
          <cell r="F883" t="str">
            <v xml:space="preserve">PRESTAR SERVICIOS PROFESIONALES AL MINISTERIO DE EDUCACIÓN NACIONAL EN RELACIÓN CON ACTIVIDADES DEL MACROPROCESO DE GESTIÓN DOCUMENTAL, PARA EL DESARROLLO DE LOS PLANES Y PROGRAMAS PROYECTADOS EN LOS INSTRUMENTOS ARCHIVÍSTICOS EXIGIDOS EN EL DECRETO 1080 DE 2015 Y APROBADOS POR EL COMITÉ DE DESARROLLO ADMINISTRATIVO DEL MEN_x000D_
</v>
          </cell>
          <cell r="G883" t="str">
            <v>A-02-02-02-008</v>
          </cell>
          <cell r="H883" t="str">
            <v>10</v>
          </cell>
          <cell r="I883" t="str">
            <v>CSF</v>
          </cell>
          <cell r="J883" t="str">
            <v>Ok Distribución Pto</v>
          </cell>
          <cell r="K883">
            <v>48667500</v>
          </cell>
          <cell r="L883" t="str">
            <v>Funcionamiento</v>
          </cell>
          <cell r="M883" t="str">
            <v>Talento Humano</v>
          </cell>
          <cell r="N883" t="str">
            <v>Gestión</v>
          </cell>
          <cell r="O883" t="str">
            <v>Gestión</v>
          </cell>
          <cell r="P883" t="str">
            <v>SGENERAL</v>
          </cell>
          <cell r="Q883" t="str">
            <v>UNIDAD DE ATENCIÓN AL CIUDADANO</v>
          </cell>
          <cell r="R883" t="str">
            <v>Contratación Directa</v>
          </cell>
          <cell r="S883" t="str">
            <v>4 CON</v>
          </cell>
          <cell r="T883" t="str">
            <v>ET4</v>
          </cell>
        </row>
        <row r="884">
          <cell r="B884" t="str">
            <v>497-A-02-02-02-008</v>
          </cell>
          <cell r="C884" t="str">
            <v>497-A-02-02-02-008ET4</v>
          </cell>
          <cell r="D884" t="str">
            <v>497</v>
          </cell>
          <cell r="E884" t="str">
            <v>A</v>
          </cell>
          <cell r="F884" t="str">
            <v>PRESTAR SERVICIOS DE APOYO A LA GESTIÓN EN LA SUBDIRECCIÓN DE GESTIÓN FINANCIERA, EN RELACIÓN CON LAS ACTIVIDADES QUE SOPORTEN LOS PROCESOS Y TRAMITES PRESENTADOS ANTE LA TESORERÍA DEL MINISTERIO DE EDUCACIÓN NACIONAL.</v>
          </cell>
          <cell r="G884" t="str">
            <v>A-02-02-02-008</v>
          </cell>
          <cell r="H884" t="str">
            <v>10</v>
          </cell>
          <cell r="I884" t="str">
            <v>CSF</v>
          </cell>
          <cell r="J884" t="str">
            <v>Ok Distribución Pto</v>
          </cell>
          <cell r="K884">
            <v>42828000</v>
          </cell>
          <cell r="L884" t="str">
            <v>Funcionamiento</v>
          </cell>
          <cell r="M884" t="str">
            <v>Talento Humano</v>
          </cell>
          <cell r="N884" t="str">
            <v>Gestión</v>
          </cell>
          <cell r="O884" t="str">
            <v>Gestión</v>
          </cell>
          <cell r="P884" t="str">
            <v>SGENERAL</v>
          </cell>
          <cell r="Q884" t="str">
            <v>SUBDIRECCIÓN DE GESTIÓN FINANCIERA</v>
          </cell>
          <cell r="R884" t="str">
            <v>Contratación Directa</v>
          </cell>
          <cell r="S884" t="str">
            <v>4 CON</v>
          </cell>
          <cell r="T884" t="str">
            <v>ET4</v>
          </cell>
        </row>
        <row r="885">
          <cell r="B885" t="str">
            <v>498-A-02-02-02-008</v>
          </cell>
          <cell r="C885" t="str">
            <v>498-A-02-02-02-008ET4</v>
          </cell>
          <cell r="D885" t="str">
            <v>498</v>
          </cell>
          <cell r="E885" t="str">
            <v>A</v>
          </cell>
          <cell r="F885" t="str">
            <v xml:space="preserve">PRESTAR SERVICIOS PROFESIONALES PARA APOYAR A LA UNIDAD DE ATENCIÓN AL CIUDADANO, GRUPO DE GESTIÓN DOCUMENTAL, EN LA SUPERVISIÓN DEL CONTRATO QUE TIENE POR OBJETO: ¿PRESTACION DE SERVICIOS PROFESIONALES PARA LA ADMINISTRACIÓN DE GESTIÓN DOCUMENTAL, CENTRO DE DOCUMENTACIÓN, BODEGAJE Y CUSTODIA A TRAVÉS DE LA APLICACIÓN DE TECNOLOGÍAS DE LA INFORMACIÓN (TIC´S) PROPIAS DEL MINISTERIO Y LA APLICACIÓN DE NUEVOS SISTEMAS¿_x000D_
</v>
          </cell>
          <cell r="G885" t="str">
            <v>A-02-02-02-008</v>
          </cell>
          <cell r="H885" t="str">
            <v>10</v>
          </cell>
          <cell r="I885" t="str">
            <v>CSF</v>
          </cell>
          <cell r="J885" t="str">
            <v>Ok Distribución Pto</v>
          </cell>
          <cell r="K885">
            <v>85709327</v>
          </cell>
          <cell r="L885" t="str">
            <v>Funcionamiento</v>
          </cell>
          <cell r="M885" t="str">
            <v>Talento Humano</v>
          </cell>
          <cell r="N885" t="str">
            <v>Gestión</v>
          </cell>
          <cell r="O885" t="str">
            <v>Gestión</v>
          </cell>
          <cell r="P885" t="str">
            <v>SGENERAL</v>
          </cell>
          <cell r="Q885" t="str">
            <v>UNIDAD DE ATENCIÓN AL CIUDADANO</v>
          </cell>
          <cell r="R885" t="str">
            <v>Contratación Directa</v>
          </cell>
          <cell r="S885" t="str">
            <v>4 CON</v>
          </cell>
          <cell r="T885" t="str">
            <v>ET4</v>
          </cell>
        </row>
        <row r="886">
          <cell r="B886" t="str">
            <v>499-A-02-02-02-008</v>
          </cell>
          <cell r="C886" t="str">
            <v>499-A-02-02-02-008ET4</v>
          </cell>
          <cell r="D886" t="str">
            <v>499</v>
          </cell>
          <cell r="E886" t="str">
            <v>A</v>
          </cell>
          <cell r="F886" t="str">
            <v>PRESTAR SERVICIOS DE APOYO A LA GESTIÓN EN LA SUBDIRECCIÓN DE GESTIÓN FINANCIERA, EN RELACIÓN CON LAS ACTIVIDADES QUE SOPORTEN LOS PROCESOS Y TRAMITES PRESENTADOS ANTE LA TESORERÍA DEL MINISTERIO DE EDUCACIÓN NACIONAL.</v>
          </cell>
          <cell r="G886" t="str">
            <v>A-02-02-02-008</v>
          </cell>
          <cell r="H886" t="str">
            <v>10</v>
          </cell>
          <cell r="I886" t="str">
            <v>CSF</v>
          </cell>
          <cell r="J886" t="str">
            <v>Ok Distribución Pto</v>
          </cell>
          <cell r="K886">
            <v>41995233</v>
          </cell>
          <cell r="L886" t="str">
            <v>Funcionamiento</v>
          </cell>
          <cell r="M886" t="str">
            <v>Talento Humano</v>
          </cell>
          <cell r="N886" t="str">
            <v>Gestión</v>
          </cell>
          <cell r="O886" t="str">
            <v>Gestión</v>
          </cell>
          <cell r="P886" t="str">
            <v>SGENERAL</v>
          </cell>
          <cell r="Q886" t="str">
            <v>SUBDIRECCIÓN DE GESTIÓN FINANCIERA</v>
          </cell>
          <cell r="R886" t="str">
            <v>Contratación Directa</v>
          </cell>
          <cell r="S886" t="str">
            <v>4 CON</v>
          </cell>
          <cell r="T886" t="str">
            <v>ET4</v>
          </cell>
        </row>
        <row r="887">
          <cell r="B887" t="str">
            <v>5-C-2201-0700-15-0-2201006-02</v>
          </cell>
          <cell r="C887" t="str">
            <v>5-C-2201-0700-15-0-2201006-02ET2</v>
          </cell>
          <cell r="D887" t="str">
            <v>5</v>
          </cell>
          <cell r="E887" t="str">
            <v>A</v>
          </cell>
          <cell r="F887" t="str">
            <v>SUMINISTRO DE PRODUCTOS DE PAPELERÍA Y ÚTILES DE OFICINA, A PRECIOS UNITARIOS FIJOS PARA EL MINISTERIO DE EDUCACIÓN NACIONAL</v>
          </cell>
          <cell r="G887" t="str">
            <v>C-2201-0700-15-0-2201006-02</v>
          </cell>
          <cell r="H887" t="str">
            <v>10</v>
          </cell>
          <cell r="I887" t="str">
            <v>CSF</v>
          </cell>
          <cell r="J887" t="str">
            <v>Ok Distribución Pto</v>
          </cell>
          <cell r="K887">
            <v>1314819</v>
          </cell>
          <cell r="L887" t="str">
            <v>Inversión</v>
          </cell>
          <cell r="M887" t="str">
            <v>Cobertura</v>
          </cell>
          <cell r="N887" t="str">
            <v>Implementación de estrategias de  acceso y permanencia educativa en condiciones de equidad, para la población vulnerable a nivel nacional</v>
          </cell>
          <cell r="O887" t="str">
            <v>Permanencia</v>
          </cell>
          <cell r="P887" t="str">
            <v>VEPBM</v>
          </cell>
          <cell r="Q887" t="str">
            <v>SUBDIRECCIÓN DE GESTIÓN ADMINISTRATIVA Y OPERACIONES</v>
          </cell>
          <cell r="R887" t="str">
            <v>Mínima Cuantía</v>
          </cell>
          <cell r="S887" t="str">
            <v>2 PES</v>
          </cell>
          <cell r="T887" t="str">
            <v>ET2</v>
          </cell>
        </row>
        <row r="888">
          <cell r="B888" t="str">
            <v>5-C-2299-0700-8-0-2299058-02</v>
          </cell>
          <cell r="C888" t="str">
            <v>5-C-2299-0700-8-0-2299058-02ET2</v>
          </cell>
          <cell r="D888" t="str">
            <v>5</v>
          </cell>
          <cell r="E888" t="str">
            <v>A</v>
          </cell>
          <cell r="F888" t="str">
            <v>SUMINISTRO DE PRODUCTOS DE PAPELERÍA Y ÚTILES DE OFICINA, A PRECIOS UNITARIOS FIJOS PARA EL MINISTERIO DE EDUCACIÓN NACIONAL</v>
          </cell>
          <cell r="G888" t="str">
            <v>C-2299-0700-8-0-2299058-02</v>
          </cell>
          <cell r="H888" t="str">
            <v>10</v>
          </cell>
          <cell r="I888" t="str">
            <v>CSF</v>
          </cell>
          <cell r="J888" t="str">
            <v>Ok Distribución Pto</v>
          </cell>
          <cell r="K888">
            <v>3500000</v>
          </cell>
          <cell r="L888" t="str">
            <v>Inversión</v>
          </cell>
          <cell r="M888" t="str">
            <v>Comunicaciones y Cooperación</v>
          </cell>
          <cell r="N888" t="str">
            <v>Fortalecimiento del acceso a información estratégica e institucional del sector educativo  Nacional</v>
          </cell>
          <cell r="O888" t="str">
            <v>Transversales</v>
          </cell>
          <cell r="P888" t="str">
            <v>SGENERAL</v>
          </cell>
          <cell r="Q888" t="str">
            <v>SUBDIRECCIÓN DE GESTIÓN ADMINISTRATIVA Y OPERACIONES</v>
          </cell>
          <cell r="R888" t="str">
            <v>Mínima Cuantía</v>
          </cell>
          <cell r="S888" t="str">
            <v>2 PES</v>
          </cell>
          <cell r="T888" t="str">
            <v>ET2</v>
          </cell>
        </row>
        <row r="889">
          <cell r="B889" t="str">
            <v>5-C-2202-0700-45-0-2202038-02</v>
          </cell>
          <cell r="C889" t="str">
            <v>5-C-2202-0700-45-0-2202038-02ET2</v>
          </cell>
          <cell r="D889" t="str">
            <v>5</v>
          </cell>
          <cell r="E889" t="str">
            <v>A</v>
          </cell>
          <cell r="F889" t="str">
            <v>SUMINISTRO DE PRODUCTOS DE PAPELERÍA Y ÚTILES DE OFICINA, A PRECIOS UNITARIOS FIJOS PARA EL MINISTERIO DE EDUCACIÓN NACIONAL</v>
          </cell>
          <cell r="G889" t="str">
            <v>C-2202-0700-45-0-2202038-02</v>
          </cell>
          <cell r="H889" t="str">
            <v>11</v>
          </cell>
          <cell r="I889" t="str">
            <v>CSF</v>
          </cell>
          <cell r="J889" t="str">
            <v>Ok Distribución Pto</v>
          </cell>
          <cell r="K889">
            <v>22549265.940000001</v>
          </cell>
          <cell r="L889" t="str">
            <v>Inversión</v>
          </cell>
          <cell r="M889" t="str">
            <v>Fomento</v>
          </cell>
          <cell r="N889" t="str">
            <v>Ampliación de mecanismos de fomento de la Educación Superior Nacional</v>
          </cell>
          <cell r="O889" t="str">
            <v>Fomento ES</v>
          </cell>
          <cell r="P889" t="str">
            <v>VES</v>
          </cell>
          <cell r="Q889" t="str">
            <v>SUBDIRECCIÓN DE GESTIÓN ADMINISTRATIVA Y OPERACIONES</v>
          </cell>
          <cell r="R889" t="str">
            <v>Mínima Cuantía</v>
          </cell>
          <cell r="S889" t="str">
            <v>2 PES</v>
          </cell>
          <cell r="T889" t="str">
            <v>ET2</v>
          </cell>
        </row>
        <row r="890">
          <cell r="B890" t="str">
            <v>5-A-03-03-04-021</v>
          </cell>
          <cell r="C890" t="str">
            <v>5-A-03-03-04-021ET2</v>
          </cell>
          <cell r="D890" t="str">
            <v>5</v>
          </cell>
          <cell r="E890" t="str">
            <v>A</v>
          </cell>
          <cell r="F890" t="str">
            <v>SUMINISTRO DE PRODUCTOS DE PAPELERÍA Y ÚTILES DE OFICINA, A PRECIOS UNITARIOS FIJOS PARA EL MINISTERIO DE EDUCACIÓN NACIONAL</v>
          </cell>
          <cell r="G890" t="str">
            <v>A-03-03-04-021</v>
          </cell>
          <cell r="H890" t="str">
            <v>16</v>
          </cell>
          <cell r="I890" t="str">
            <v>SSF</v>
          </cell>
          <cell r="J890" t="str">
            <v>Ok Distribución Pto</v>
          </cell>
          <cell r="K890">
            <v>3900000</v>
          </cell>
          <cell r="L890" t="str">
            <v>Funcionamiento</v>
          </cell>
          <cell r="M890" t="str">
            <v>Calidad ES</v>
          </cell>
          <cell r="N890" t="str">
            <v>CNA</v>
          </cell>
          <cell r="O890" t="str">
            <v>Aseguramiento ES</v>
          </cell>
          <cell r="P890" t="str">
            <v>VES</v>
          </cell>
          <cell r="Q890" t="str">
            <v>SUBDIRECCIÓN DE GESTIÓN ADMINISTRATIVA Y OPERACIONES</v>
          </cell>
          <cell r="R890" t="str">
            <v>Mínima Cuantía</v>
          </cell>
          <cell r="S890" t="str">
            <v>2 PES</v>
          </cell>
          <cell r="T890" t="str">
            <v>ET2</v>
          </cell>
        </row>
        <row r="891">
          <cell r="B891" t="str">
            <v>5-A-03-03-04-020</v>
          </cell>
          <cell r="C891" t="str">
            <v>5-A-03-03-04-020ET2</v>
          </cell>
          <cell r="D891" t="str">
            <v>5</v>
          </cell>
          <cell r="E891" t="str">
            <v>A</v>
          </cell>
          <cell r="F891" t="str">
            <v>SUMINISTRO DE PRODUCTOS DE PAPELERÍA Y ÚTILES DE OFICINA, A PRECIOS UNITARIOS FIJOS PARA EL MINISTERIO DE EDUCACIÓN NACIONAL</v>
          </cell>
          <cell r="G891" t="str">
            <v>A-03-03-04-020</v>
          </cell>
          <cell r="H891" t="str">
            <v>16</v>
          </cell>
          <cell r="I891" t="str">
            <v>SSF</v>
          </cell>
          <cell r="J891" t="str">
            <v>Ok Distribución Pto</v>
          </cell>
          <cell r="K891">
            <v>2000000</v>
          </cell>
          <cell r="L891" t="str">
            <v>Funcionamiento</v>
          </cell>
          <cell r="M891" t="str">
            <v>Calidad ES</v>
          </cell>
          <cell r="N891" t="str">
            <v>Conaces</v>
          </cell>
          <cell r="O891" t="str">
            <v>Aseguramiento ES</v>
          </cell>
          <cell r="P891" t="str">
            <v>VES</v>
          </cell>
          <cell r="Q891" t="str">
            <v>SUBDIRECCIÓN DE GESTIÓN ADMINISTRATIVA Y OPERACIONES</v>
          </cell>
          <cell r="R891" t="str">
            <v>Mínima Cuantía</v>
          </cell>
          <cell r="S891" t="str">
            <v>2 PES</v>
          </cell>
          <cell r="T891" t="str">
            <v>ET2</v>
          </cell>
        </row>
        <row r="892">
          <cell r="B892" t="str">
            <v>5-C-2202-0700-32-0-2202045-02</v>
          </cell>
          <cell r="C892" t="str">
            <v>5-C-2202-0700-32-0-2202045-02ET2</v>
          </cell>
          <cell r="D892" t="str">
            <v>5</v>
          </cell>
          <cell r="E892" t="str">
            <v>A</v>
          </cell>
          <cell r="F892" t="str">
            <v>SUMINISTRO DE PRODUCTOS DE PAPELERÍA Y ÚTILES DE OFICINA, A PRECIOS UNITARIOS FIJOS PARA EL MINISTERIO DE EDUCACIÓN NACIONAL</v>
          </cell>
          <cell r="G892" t="str">
            <v>C-2202-0700-32-0-2202045-02</v>
          </cell>
          <cell r="H892" t="str">
            <v>10</v>
          </cell>
          <cell r="I892" t="str">
            <v>CSF</v>
          </cell>
          <cell r="J892" t="str">
            <v>Ok Distribución Pto</v>
          </cell>
          <cell r="K892">
            <v>918733</v>
          </cell>
          <cell r="L892" t="str">
            <v>Inversión</v>
          </cell>
          <cell r="M892" t="str">
            <v>Calidad ES</v>
          </cell>
          <cell r="N892" t="str">
            <v>Incremento de la calidad en la prestación del servicio público de educación superior en Colombia. Nacional</v>
          </cell>
          <cell r="O892" t="str">
            <v>Calidad ES</v>
          </cell>
          <cell r="P892" t="str">
            <v>VES</v>
          </cell>
          <cell r="Q892" t="str">
            <v>SUBDIRECCIÓN DE GESTIÓN ADMINISTRATIVA Y OPERACIONES</v>
          </cell>
          <cell r="R892" t="str">
            <v>Mínima Cuantía</v>
          </cell>
          <cell r="S892" t="str">
            <v>2 PES</v>
          </cell>
          <cell r="T892" t="str">
            <v>ET2</v>
          </cell>
        </row>
        <row r="893">
          <cell r="B893" t="str">
            <v>5-C-2202-0700-32-0-2202014-02</v>
          </cell>
          <cell r="C893" t="str">
            <v>5-C-2202-0700-32-0-2202014-02ET2</v>
          </cell>
          <cell r="D893" t="str">
            <v>5</v>
          </cell>
          <cell r="E893" t="str">
            <v>A</v>
          </cell>
          <cell r="F893" t="str">
            <v>SUMINISTRO DE PRODUCTOS DE PAPELERÍA Y ÚTILES DE OFICINA, A PRECIOS UNITARIOS FIJOS PARA EL MINISTERIO DE EDUCACIÓN NACIONAL</v>
          </cell>
          <cell r="G893" t="str">
            <v>C-2202-0700-32-0-2202014-02</v>
          </cell>
          <cell r="H893" t="str">
            <v>10</v>
          </cell>
          <cell r="I893" t="str">
            <v>CSF</v>
          </cell>
          <cell r="J893" t="str">
            <v>Ok Distribución Pto</v>
          </cell>
          <cell r="K893">
            <v>4230000</v>
          </cell>
          <cell r="L893" t="str">
            <v>Inversión</v>
          </cell>
          <cell r="M893" t="str">
            <v>Calidad ES</v>
          </cell>
          <cell r="N893" t="str">
            <v>Incremento de la calidad en la prestación del servicio público de educación superior en Colombia. Nacional</v>
          </cell>
          <cell r="O893" t="str">
            <v>Calidad ES</v>
          </cell>
          <cell r="P893" t="str">
            <v>VES</v>
          </cell>
          <cell r="Q893" t="str">
            <v>SUBDIRECCIÓN DE GESTIÓN ADMINISTRATIVA Y OPERACIONES</v>
          </cell>
          <cell r="R893" t="str">
            <v>Mínima Cuantía</v>
          </cell>
          <cell r="S893" t="str">
            <v>2 PES</v>
          </cell>
          <cell r="T893" t="str">
            <v>ET2</v>
          </cell>
        </row>
        <row r="894">
          <cell r="B894" t="str">
            <v>5-C-2201-0700-9-0-2201002-02</v>
          </cell>
          <cell r="C894" t="str">
            <v>5-C-2201-0700-9-0-2201002-02ET2</v>
          </cell>
          <cell r="D894" t="str">
            <v>5</v>
          </cell>
          <cell r="E894" t="str">
            <v>A</v>
          </cell>
          <cell r="F894" t="str">
            <v>SUMINISTRO DE PRODUCTOS DE PAPELERÍA Y ÚTILES DE OFICINA, A PRECIOS UNITARIOS FIJOS PARA EL MINISTERIO DE EDUCACIÓN NACIONAL</v>
          </cell>
          <cell r="G894" t="str">
            <v>C-2201-0700-9-0-2201002-02</v>
          </cell>
          <cell r="H894" t="str">
            <v>10</v>
          </cell>
          <cell r="I894" t="str">
            <v>CSF</v>
          </cell>
          <cell r="J894" t="str">
            <v>Ok Distribución Pto</v>
          </cell>
          <cell r="K894">
            <v>5318846</v>
          </cell>
          <cell r="L894" t="str">
            <v>Inversión</v>
          </cell>
          <cell r="M894" t="str">
            <v>Cobertura</v>
          </cell>
          <cell r="N894" t="str">
            <v>Implementación del Programa de Alimentación Escolar en Colombia, Nacional</v>
          </cell>
          <cell r="O894" t="str">
            <v>PAE</v>
          </cell>
          <cell r="P894" t="str">
            <v>VEPBM</v>
          </cell>
          <cell r="Q894" t="str">
            <v>SUBDIRECCIÓN DE GESTIÓN ADMINISTRATIVA Y OPERACIONES</v>
          </cell>
          <cell r="R894" t="str">
            <v>Mínima Cuantía</v>
          </cell>
          <cell r="S894" t="str">
            <v>2 PES</v>
          </cell>
          <cell r="T894" t="str">
            <v>ET2</v>
          </cell>
        </row>
        <row r="895">
          <cell r="B895" t="str">
            <v>5-C-2201-0700-16-0-2201052-02</v>
          </cell>
          <cell r="C895" t="str">
            <v>5-C-2201-0700-16-0-2201052-02ET2</v>
          </cell>
          <cell r="D895" t="str">
            <v>5</v>
          </cell>
          <cell r="E895" t="str">
            <v>A</v>
          </cell>
          <cell r="F895" t="str">
            <v>SUMINISTRO DE PRODUCTOS DE PAPELERÍA Y ÚTILES DE OFICINA, A PRECIOS UNITARIOS FIJOS PARA EL MINISTERIO DE EDUCACIÓN NACIONAL</v>
          </cell>
          <cell r="G895" t="str">
            <v>C-2201-0700-16-0-2201052-02</v>
          </cell>
          <cell r="H895" t="str">
            <v>16</v>
          </cell>
          <cell r="I895" t="str">
            <v>SSF</v>
          </cell>
          <cell r="J895" t="str">
            <v>Ok Distribución Pto</v>
          </cell>
          <cell r="K895">
            <v>1807375</v>
          </cell>
          <cell r="L895" t="str">
            <v>Inversión</v>
          </cell>
          <cell r="M895" t="str">
            <v>Cobertura</v>
          </cell>
          <cell r="N895" t="str">
            <v>Construcción, mejoramiento y dotación de espacios de aprendizaje para prestación del servicio educativo e implementación de estrategias de calidad y cobertura Nacional</v>
          </cell>
          <cell r="O895" t="str">
            <v>Infraestructura</v>
          </cell>
          <cell r="P895" t="str">
            <v>VEPBM</v>
          </cell>
          <cell r="Q895" t="str">
            <v>SUBDIRECCIÓN DE GESTIÓN ADMINISTRATIVA Y OPERACIONES</v>
          </cell>
          <cell r="R895" t="str">
            <v>Mínima Cuantía</v>
          </cell>
          <cell r="S895" t="str">
            <v>2 PES</v>
          </cell>
          <cell r="T895" t="str">
            <v>ET2</v>
          </cell>
        </row>
        <row r="896">
          <cell r="B896" t="str">
            <v>5-C-2201-0700-13-0-2201006-02</v>
          </cell>
          <cell r="C896" t="str">
            <v>5-C-2201-0700-13-0-2201006-02ET2</v>
          </cell>
          <cell r="D896" t="str">
            <v>5</v>
          </cell>
          <cell r="E896" t="str">
            <v>A</v>
          </cell>
          <cell r="F896" t="str">
            <v>SUMINISTRO DE PRODUCTOS DE PAPELERÍA Y ÚTILES DE OFICINA, A PRECIOS UNITARIOS FIJOS PARA EL MINISTERIO DE EDUCACIÓN NACIONAL</v>
          </cell>
          <cell r="G896" t="str">
            <v>C-2201-0700-13-0-2201006-02</v>
          </cell>
          <cell r="H896" t="str">
            <v>10</v>
          </cell>
          <cell r="I896" t="str">
            <v>CSF</v>
          </cell>
          <cell r="J896" t="str">
            <v>Ok Distribución Pto</v>
          </cell>
          <cell r="K896">
            <v>4747145</v>
          </cell>
          <cell r="L896" t="str">
            <v>Inversión</v>
          </cell>
          <cell r="M896" t="str">
            <v>Calidad EPBM</v>
          </cell>
          <cell r="N896" t="str">
            <v>Mejoramiento de la calidad educativa preescolar, básica y media. Nacional</v>
          </cell>
          <cell r="O896" t="str">
            <v>Calidad</v>
          </cell>
          <cell r="P896" t="str">
            <v>VEPBM</v>
          </cell>
          <cell r="Q896" t="str">
            <v>SUBDIRECCIÓN DE GESTIÓN ADMINISTRATIVA Y OPERACIONES</v>
          </cell>
          <cell r="R896" t="str">
            <v>Mínima Cuantía</v>
          </cell>
          <cell r="S896" t="str">
            <v>2 PES</v>
          </cell>
          <cell r="T896" t="str">
            <v>ET2</v>
          </cell>
        </row>
        <row r="897">
          <cell r="B897" t="str">
            <v>5-C-2201-0700-12-0-2201015-02</v>
          </cell>
          <cell r="C897" t="str">
            <v>5-C-2201-0700-12-0-2201015-02ET2</v>
          </cell>
          <cell r="D897" t="str">
            <v>5</v>
          </cell>
          <cell r="E897" t="str">
            <v>A</v>
          </cell>
          <cell r="F897" t="str">
            <v>SUMINISTRO DE PRODUCTOS DE PAPELERÍA Y ÚTILES DE OFICINA, A PRECIOS UNITARIOS FIJOS PARA EL MINISTERIO DE EDUCACIÓN NACIONAL</v>
          </cell>
          <cell r="G897" t="str">
            <v>C-2201-0700-12-0-2201015-02</v>
          </cell>
          <cell r="H897" t="str">
            <v>10</v>
          </cell>
          <cell r="I897" t="str">
            <v>CSF</v>
          </cell>
          <cell r="J897" t="str">
            <v>Ok Distribución Pto</v>
          </cell>
          <cell r="K897">
            <v>4500000</v>
          </cell>
          <cell r="L897" t="str">
            <v>Inversión</v>
          </cell>
          <cell r="M897" t="str">
            <v>Fortalecimiento</v>
          </cell>
          <cell r="N897" t="str">
            <v>Fortalecimiento a la gestión territorial de la educación Inicial, Preescolar, Básica y Media.   Nacional</v>
          </cell>
          <cell r="O897" t="str">
            <v>Fortalecimiento</v>
          </cell>
          <cell r="P897" t="str">
            <v>VEPBM</v>
          </cell>
          <cell r="Q897" t="str">
            <v>SUBDIRECCIÓN DE GESTIÓN ADMINISTRATIVA Y OPERACIONES</v>
          </cell>
          <cell r="R897" t="str">
            <v>Mínima Cuantía</v>
          </cell>
          <cell r="S897" t="str">
            <v>2 PES</v>
          </cell>
          <cell r="T897" t="str">
            <v>ET2</v>
          </cell>
        </row>
        <row r="898">
          <cell r="B898" t="str">
            <v>5-C-2201-0700-10-0-2201002-02</v>
          </cell>
          <cell r="C898" t="str">
            <v>5-C-2201-0700-10-0-2201002-02ET2</v>
          </cell>
          <cell r="D898" t="str">
            <v>5</v>
          </cell>
          <cell r="E898" t="str">
            <v>A</v>
          </cell>
          <cell r="F898" t="str">
            <v>SUMINISTRO DE PRODUCTOS DE PAPELERÍA Y ÚTILES DE OFICINA, A PRECIOS UNITARIOS FIJOS PARA EL MINISTERIO DE EDUCACIÓN NACIONAL</v>
          </cell>
          <cell r="G898" t="str">
            <v>C-2201-0700-10-0-2201002-02</v>
          </cell>
          <cell r="H898" t="str">
            <v>10</v>
          </cell>
          <cell r="I898" t="str">
            <v>CSF</v>
          </cell>
          <cell r="J898" t="str">
            <v>Ok Distribución Pto</v>
          </cell>
          <cell r="K898">
            <v>2750000</v>
          </cell>
          <cell r="L898" t="str">
            <v>Inversión</v>
          </cell>
          <cell r="M898" t="str">
            <v>Primera Infancia</v>
          </cell>
          <cell r="N898" t="str">
            <v>Fortalecimiento de la calidad del servicio educativo de primera infancia Nacional</v>
          </cell>
          <cell r="O898" t="str">
            <v>Primera Infancia</v>
          </cell>
          <cell r="P898" t="str">
            <v>VEPBM</v>
          </cell>
          <cell r="Q898" t="str">
            <v>SUBDIRECCIÓN DE GESTIÓN ADMINISTRATIVA Y OPERACIONES</v>
          </cell>
          <cell r="R898" t="str">
            <v>Mínima Cuantía</v>
          </cell>
          <cell r="S898" t="str">
            <v>2 PES</v>
          </cell>
          <cell r="T898" t="str">
            <v>ET2</v>
          </cell>
        </row>
        <row r="899">
          <cell r="B899" t="str">
            <v>50-C-2201-0700-12-0-2201015-02</v>
          </cell>
          <cell r="C899" t="str">
            <v>50-C-2201-0700-12-0-2201015-02ET4</v>
          </cell>
          <cell r="D899" t="str">
            <v>50</v>
          </cell>
          <cell r="E899" t="str">
            <v>A</v>
          </cell>
          <cell r="F899" t="str">
            <v>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v>
          </cell>
          <cell r="G899" t="str">
            <v>C-2201-0700-12-0-2201015-02</v>
          </cell>
          <cell r="H899" t="str">
            <v>10</v>
          </cell>
          <cell r="I899" t="str">
            <v>CSF</v>
          </cell>
          <cell r="J899" t="str">
            <v>Ok Distribución Pto</v>
          </cell>
          <cell r="K899">
            <v>57288600</v>
          </cell>
          <cell r="L899" t="str">
            <v>Inversión</v>
          </cell>
          <cell r="M899" t="str">
            <v>Fortalecimiento</v>
          </cell>
          <cell r="N899" t="str">
            <v>Fortalecimiento a la gestión territorial de la educación Inicial, Preescolar, Básica y Media.   Nacional</v>
          </cell>
          <cell r="O899" t="str">
            <v>Fortalecimiento</v>
          </cell>
          <cell r="P899" t="str">
            <v>VEPBM</v>
          </cell>
          <cell r="Q899" t="str">
            <v>SUBDIRECCIÓN DE MONITOREO Y CONTROL</v>
          </cell>
          <cell r="R899" t="str">
            <v>Contratación Directa</v>
          </cell>
          <cell r="S899" t="str">
            <v>4 CON</v>
          </cell>
          <cell r="T899" t="str">
            <v>ET4</v>
          </cell>
        </row>
        <row r="900">
          <cell r="B900" t="str">
            <v>500-A-02-02-02-008</v>
          </cell>
          <cell r="C900" t="str">
            <v>500-A-02-02-02-008ET4</v>
          </cell>
          <cell r="D900" t="str">
            <v>500</v>
          </cell>
          <cell r="E900" t="str">
            <v>A</v>
          </cell>
          <cell r="F900" t="str">
            <v xml:space="preserve">PRESTAR SERVICIOS PROFESIONALES A LA SUBDIRECCIÓN DE GESTIÓN FINANCIERA DEL MINISTERIO DE EDUCACIÓN NACIONAL, EN EL GRUPO DE TESORERIA, PARA LA EJECUCIÓN DE ACTIVIDADES DEL PROCESO DE GESTIÓN Y REGISTRO DE OPERACIONES FINANCIERAS._x000D_
</v>
          </cell>
          <cell r="G900" t="str">
            <v>A-02-02-02-008</v>
          </cell>
          <cell r="H900" t="str">
            <v>10</v>
          </cell>
          <cell r="I900" t="str">
            <v>CSF</v>
          </cell>
          <cell r="J900" t="str">
            <v>Ok Distribución Pto</v>
          </cell>
          <cell r="K900">
            <v>64726080</v>
          </cell>
          <cell r="L900" t="str">
            <v>Funcionamiento</v>
          </cell>
          <cell r="M900" t="str">
            <v>Talento Humano</v>
          </cell>
          <cell r="N900" t="str">
            <v>Gestión</v>
          </cell>
          <cell r="O900" t="str">
            <v>Gestión</v>
          </cell>
          <cell r="P900" t="str">
            <v>SGENERAL</v>
          </cell>
          <cell r="Q900" t="str">
            <v>SUBDIRECCIÓN DE GESTIÓN FINANCIERA</v>
          </cell>
          <cell r="R900" t="str">
            <v>Contratación Directa</v>
          </cell>
          <cell r="S900" t="str">
            <v>4 CON</v>
          </cell>
          <cell r="T900" t="str">
            <v>ET4</v>
          </cell>
        </row>
        <row r="901">
          <cell r="B901" t="str">
            <v>501-A-02-02-02-008</v>
          </cell>
          <cell r="C901" t="str">
            <v>501-A-02-02-02-008ET4</v>
          </cell>
          <cell r="D901" t="str">
            <v>501</v>
          </cell>
          <cell r="E901" t="str">
            <v>A</v>
          </cell>
          <cell r="F901" t="str">
            <v xml:space="preserve">PRESTAR SERVICIOS PROFESIONALES PARAEL DESARROLLO DE LAS ACTIVIDADES DEL AREA FINANCIERA EN TEMAS CONTABLES DE LA SECRETARÍA DE EDUCACION DEL DEPARTAMENTO DE LA GUAJIRA, DE CONFORMIDAD CON LA MEDIDA CAUTELAR CORRECTIVA DE ASUNCIÓN TEMPORAL DE LA COMPETENCIA DE LA PRESTACIÓN DEL SERVICIO DE EDUCACIÓN EN EL DEPARTAMENTO DE LA GUAJIRA._x000D_
</v>
          </cell>
          <cell r="G901" t="str">
            <v>A-02-02-02-008</v>
          </cell>
          <cell r="H901" t="str">
            <v>16</v>
          </cell>
          <cell r="I901" t="str">
            <v>SSF</v>
          </cell>
          <cell r="J901" t="str">
            <v>Ok Distribución Pto</v>
          </cell>
          <cell r="K901">
            <v>49720000</v>
          </cell>
          <cell r="L901" t="str">
            <v>Funcionamiento</v>
          </cell>
          <cell r="M901" t="str">
            <v>Talento Humano</v>
          </cell>
          <cell r="N901" t="str">
            <v>Gestión</v>
          </cell>
          <cell r="O901" t="str">
            <v>Gestión</v>
          </cell>
          <cell r="P901" t="str">
            <v>SGENERAL</v>
          </cell>
          <cell r="Q901" t="str">
            <v>SUBDIRECCIÓN DE MONITOREO Y CONTROL</v>
          </cell>
          <cell r="R901" t="str">
            <v>Contratación Directa</v>
          </cell>
          <cell r="S901" t="str">
            <v>4 CON</v>
          </cell>
          <cell r="T901" t="str">
            <v>ET4</v>
          </cell>
        </row>
        <row r="902">
          <cell r="B902" t="str">
            <v>502-A-02-02-02-008</v>
          </cell>
          <cell r="C902" t="str">
            <v>502-A-02-02-02-008ET4</v>
          </cell>
          <cell r="D902" t="str">
            <v>502</v>
          </cell>
          <cell r="E902" t="str">
            <v>A</v>
          </cell>
          <cell r="F902" t="str">
            <v xml:space="preserve">PRESTAR SERVICIOS PROFESIONALES A LA SUBDIRECCIÓN DE GESTIÓN FINANCIERA DEL MINISTERIO DE EDUCACIÓN NACIONAL, EN EL GRUPO DE CENTRAL DE CUENTAS, PARA LA EJECUCIÓN DE ACTIVIDADES DEL PROCESO DE GESTIÓN Y TRAMITES DE PAGOS RADICADOS ANTE LA SUBDIRECCIÓN._x000D_
</v>
          </cell>
          <cell r="G902" t="str">
            <v>A-02-02-02-008</v>
          </cell>
          <cell r="H902" t="str">
            <v>10</v>
          </cell>
          <cell r="I902" t="str">
            <v>CSF</v>
          </cell>
          <cell r="J902" t="str">
            <v>Ok Distribución Pto</v>
          </cell>
          <cell r="K902">
            <v>66009600</v>
          </cell>
          <cell r="L902" t="str">
            <v>Funcionamiento</v>
          </cell>
          <cell r="M902" t="str">
            <v>Talento Humano</v>
          </cell>
          <cell r="N902" t="str">
            <v>Gestión</v>
          </cell>
          <cell r="O902" t="str">
            <v>Gestión</v>
          </cell>
          <cell r="P902" t="str">
            <v>SGENERAL</v>
          </cell>
          <cell r="Q902" t="str">
            <v>SUBDIRECCIÓN DE GESTIÓN FINANCIERA</v>
          </cell>
          <cell r="R902" t="str">
            <v>Contratación Directa</v>
          </cell>
          <cell r="S902" t="str">
            <v>4 CON</v>
          </cell>
          <cell r="T902" t="str">
            <v>ET4</v>
          </cell>
        </row>
        <row r="903">
          <cell r="B903" t="str">
            <v>503-C-2299-0700-8-0-2299060-02</v>
          </cell>
          <cell r="C903" t="str">
            <v>503-C-2299-0700-8-0-2299060-02ET1</v>
          </cell>
          <cell r="D903" t="str">
            <v>503</v>
          </cell>
          <cell r="E903" t="str">
            <v>A</v>
          </cell>
          <cell r="F903" t="str">
            <v xml:space="preserve">PRESTAR SERVICIOS PROFESIONALES EN LA UNIDAD DE ATENCIÓN AL CIUDADANO PARA LA IMPLEMENTACION DEL MIPG Y  EL MONITOREO DEL SISTEMA DE INFORMACIÓN DE ATENCIÓN AL CIUDADANO - SAC, IMPLEMENTADO EN LAS SECRETARIAS DE EDUCACIÓN EN EL ROL DEL LÍDER FUNCIONAL_x000D_
</v>
          </cell>
          <cell r="G903" t="str">
            <v>C-2299-0700-8-0-2299060-02</v>
          </cell>
          <cell r="H903" t="str">
            <v>10</v>
          </cell>
          <cell r="I903" t="str">
            <v>CSF</v>
          </cell>
          <cell r="J903" t="str">
            <v>Ok Distribución Pto</v>
          </cell>
          <cell r="K903">
            <v>16207177</v>
          </cell>
          <cell r="L903" t="str">
            <v>Inversión</v>
          </cell>
          <cell r="M903" t="str">
            <v>Desarrollo, Unidad, T Humano</v>
          </cell>
          <cell r="N903" t="str">
            <v>Fortalecimiento del acceso a información estratégica e institucional del sector educativo  Nacional</v>
          </cell>
          <cell r="O903" t="str">
            <v>Transversales</v>
          </cell>
          <cell r="P903" t="str">
            <v>SGENERAL</v>
          </cell>
          <cell r="Q903" t="str">
            <v>UNIDAD DE ATENCIÓN AL CIUDADANO</v>
          </cell>
          <cell r="R903" t="str">
            <v>Contratación Directa</v>
          </cell>
          <cell r="S903" t="str">
            <v>2 PES</v>
          </cell>
          <cell r="T903" t="str">
            <v>ET1</v>
          </cell>
        </row>
        <row r="904">
          <cell r="B904" t="str">
            <v>504-A-02-02-02-008</v>
          </cell>
          <cell r="C904" t="str">
            <v>504-A-02-02-02-008ET4</v>
          </cell>
          <cell r="D904" t="str">
            <v>504</v>
          </cell>
          <cell r="E904" t="str">
            <v>A</v>
          </cell>
          <cell r="F904" t="str">
            <v xml:space="preserve">PRESTAR SERVICIOS PROFESIONALES PARA EJERCER CONTROL Y SEGUIMIENTO A LOS RUBROS DE SERVICIOS PERSONALES INDIRECTOS DEL MINISTERIO; EJERCER LAS ACTIVIDADES PARA EJERCER EL CONTROL Y HACER SEGUIMIENTO FINANCIERO A LA EJECUCIÓN DEL PRESUPUESTO DE LA SUBDIRECCIÓN DE TALENTO HUMANO Y APOYAR LOS PROCESOS ADMINISTRATIVOS CONTRACTUALES Y REVISAR LA EJECUCIÓN PRESUPUESTAL DE LA NÓMINA_x000D_
</v>
          </cell>
          <cell r="G904" t="str">
            <v>A-02-02-02-008</v>
          </cell>
          <cell r="H904" t="str">
            <v>10</v>
          </cell>
          <cell r="I904" t="str">
            <v>CSF</v>
          </cell>
          <cell r="J904" t="str">
            <v>Ok Distribución Pto</v>
          </cell>
          <cell r="K904">
            <v>89115600</v>
          </cell>
          <cell r="L904" t="str">
            <v>Funcionamiento</v>
          </cell>
          <cell r="M904" t="str">
            <v>Talento Humano</v>
          </cell>
          <cell r="N904" t="str">
            <v>Gestión</v>
          </cell>
          <cell r="O904" t="str">
            <v>Gestión</v>
          </cell>
          <cell r="P904" t="str">
            <v>SGENERAL</v>
          </cell>
          <cell r="Q904" t="str">
            <v>SUBDIRECCIÓN DE TALENTO HUMANO</v>
          </cell>
          <cell r="R904" t="str">
            <v>Contratación Directa</v>
          </cell>
          <cell r="S904" t="str">
            <v>4 CON</v>
          </cell>
          <cell r="T904" t="str">
            <v>ET4</v>
          </cell>
        </row>
        <row r="905">
          <cell r="B905" t="str">
            <v>505-A-02-02-02-008</v>
          </cell>
          <cell r="C905" t="str">
            <v>505-A-02-02-02-008ET4</v>
          </cell>
          <cell r="D905" t="str">
            <v>505</v>
          </cell>
          <cell r="E905" t="str">
            <v>A</v>
          </cell>
          <cell r="F905" t="str">
            <v xml:space="preserve">PRESTAR SERVICIOS TÉCNICOS PARA APOYAR FUNCIONAL Y OPERATIVAMENTE LOS PROCESOS A CARGO DEL GRUPO DE VINCULACIÓN Y GESTIÓN DEL TALENTO HUMANO Y AL DESPACHO DE LA SUBDIRECCIÓN DE TALENTO HUMANO._x000D_
</v>
          </cell>
          <cell r="G905" t="str">
            <v>A-02-02-02-008</v>
          </cell>
          <cell r="H905" t="str">
            <v>10</v>
          </cell>
          <cell r="I905" t="str">
            <v>CSF</v>
          </cell>
          <cell r="J905" t="str">
            <v>Ok Distribución Pto</v>
          </cell>
          <cell r="K905">
            <v>30240000</v>
          </cell>
          <cell r="L905" t="str">
            <v>Funcionamiento</v>
          </cell>
          <cell r="M905" t="str">
            <v>Talento Humano</v>
          </cell>
          <cell r="N905" t="str">
            <v>Gestión</v>
          </cell>
          <cell r="O905" t="str">
            <v>Gestión</v>
          </cell>
          <cell r="P905" t="str">
            <v>SGENERAL</v>
          </cell>
          <cell r="Q905" t="str">
            <v>SUBDIRECCIÓN DE TALENTO HUMANO</v>
          </cell>
          <cell r="R905" t="str">
            <v>Contratación Directa</v>
          </cell>
          <cell r="S905" t="str">
            <v>4 CON</v>
          </cell>
          <cell r="T905" t="str">
            <v>ET4</v>
          </cell>
        </row>
        <row r="906">
          <cell r="B906" t="str">
            <v>506-A-02-02-02-008</v>
          </cell>
          <cell r="C906" t="str">
            <v>506-A-02-02-02-008ET4</v>
          </cell>
          <cell r="D906" t="str">
            <v>506</v>
          </cell>
          <cell r="E906" t="str">
            <v>A</v>
          </cell>
          <cell r="F906" t="str">
            <v xml:space="preserve">PRESTAR SERVICIOS PROFESIONALES DE APOYO A LA GESTIÒN DEL PROCESO DE CERTIFICACIONES Y LOS DEMÁS A CARGO DE LA SUBDIRECCIÓN DE TALENTO HUMANO._x000D_
</v>
          </cell>
          <cell r="G906" t="str">
            <v>A-02-02-02-008</v>
          </cell>
          <cell r="H906" t="str">
            <v>16</v>
          </cell>
          <cell r="I906" t="str">
            <v>SSF</v>
          </cell>
          <cell r="J906" t="str">
            <v>Ok Distribución Pto</v>
          </cell>
          <cell r="K906">
            <v>27144502</v>
          </cell>
          <cell r="L906" t="str">
            <v>Funcionamiento</v>
          </cell>
          <cell r="M906" t="str">
            <v>Talento Humano</v>
          </cell>
          <cell r="N906" t="str">
            <v>Gestión</v>
          </cell>
          <cell r="O906" t="str">
            <v>Gestión</v>
          </cell>
          <cell r="P906" t="str">
            <v>SGENERAL</v>
          </cell>
          <cell r="Q906" t="str">
            <v>SUBDIRECCIÓN DE TALENTO HUMANO</v>
          </cell>
          <cell r="R906" t="str">
            <v>Contratación Directa</v>
          </cell>
          <cell r="S906" t="str">
            <v>4 CON</v>
          </cell>
          <cell r="T906" t="str">
            <v>ET4</v>
          </cell>
        </row>
        <row r="907">
          <cell r="B907" t="str">
            <v>507-A-02-02-02-008</v>
          </cell>
          <cell r="C907" t="str">
            <v>507-A-02-02-02-008ET4</v>
          </cell>
          <cell r="D907" t="str">
            <v>507</v>
          </cell>
          <cell r="E907" t="str">
            <v>A</v>
          </cell>
          <cell r="F907" t="str">
            <v xml:space="preserve">PRESTAR SERVICIOS PROFESIONALES PARA APOYAR A LA SUBDIRECCIÓN DE TALENTO HUMANO EN LOS PROCESOS DE VINCULACIÓN, PERMANENCIA Y RETIRO DE LOS SERVIDORES DE LA PLANTA DE PERSONAL DEL MINISTERIO DE EDUCACIÓN NACIONAL._x000D_
</v>
          </cell>
          <cell r="G907" t="str">
            <v>A-02-02-02-008</v>
          </cell>
          <cell r="H907" t="str">
            <v>10</v>
          </cell>
          <cell r="I907" t="str">
            <v>CSF</v>
          </cell>
          <cell r="J907" t="str">
            <v>Ok Distribución Pto</v>
          </cell>
          <cell r="K907">
            <v>28378344</v>
          </cell>
          <cell r="L907" t="str">
            <v>Funcionamiento</v>
          </cell>
          <cell r="M907" t="str">
            <v>Talento Humano</v>
          </cell>
          <cell r="N907" t="str">
            <v>Gestión</v>
          </cell>
          <cell r="O907" t="str">
            <v>Gestión</v>
          </cell>
          <cell r="P907" t="str">
            <v>SGENERAL</v>
          </cell>
          <cell r="Q907" t="str">
            <v>SUBDIRECCIÓN DE TALENTO HUMANO</v>
          </cell>
          <cell r="R907" t="str">
            <v>Contratación Directa</v>
          </cell>
          <cell r="S907" t="str">
            <v>4 CON</v>
          </cell>
          <cell r="T907" t="str">
            <v>ET4</v>
          </cell>
        </row>
        <row r="908">
          <cell r="B908" t="str">
            <v>508-A-02-02-02-008</v>
          </cell>
          <cell r="C908" t="str">
            <v>508-A-02-02-02-008ET4</v>
          </cell>
          <cell r="D908" t="str">
            <v>508</v>
          </cell>
          <cell r="E908" t="str">
            <v>A</v>
          </cell>
          <cell r="F908" t="str">
            <v xml:space="preserve">PRESTAR SERVICIOS PROFESIONALES DE CARÁCTER JURÍDICO  EN LA SUBDIRECCIÓN DE TALENTO HUMANO EN LOS PROCESOS DE VINCULACIÓN, PERMANENCIA Y RETIRO DE LOS SERVIDORES DE LA PLANTA DE PERSONAL DEL MINISTERIO DE EDUCACIÓN NACIONAL_x000D_
</v>
          </cell>
          <cell r="G908" t="str">
            <v>A-02-02-02-008</v>
          </cell>
          <cell r="H908" t="str">
            <v>16</v>
          </cell>
          <cell r="I908" t="str">
            <v>SSF</v>
          </cell>
          <cell r="J908" t="str">
            <v>Ok Distribución Pto</v>
          </cell>
          <cell r="K908">
            <v>34464144</v>
          </cell>
          <cell r="L908" t="str">
            <v>Funcionamiento</v>
          </cell>
          <cell r="M908" t="str">
            <v>Talento Humano</v>
          </cell>
          <cell r="N908" t="str">
            <v>Gestión</v>
          </cell>
          <cell r="O908" t="str">
            <v>Gestión</v>
          </cell>
          <cell r="P908" t="str">
            <v>SGENERAL</v>
          </cell>
          <cell r="Q908" t="str">
            <v>SUBDIRECCIÓN DE TALENTO HUMANO</v>
          </cell>
          <cell r="R908" t="str">
            <v>Contratación Directa</v>
          </cell>
          <cell r="S908" t="str">
            <v>4 CON</v>
          </cell>
          <cell r="T908" t="str">
            <v>ET4</v>
          </cell>
        </row>
        <row r="909">
          <cell r="B909" t="str">
            <v>509-A-02-02-02-008</v>
          </cell>
          <cell r="C909" t="str">
            <v>509-A-02-02-02-008ET4</v>
          </cell>
          <cell r="D909" t="str">
            <v>509</v>
          </cell>
          <cell r="E909" t="str">
            <v>A</v>
          </cell>
          <cell r="F909" t="str">
            <v xml:space="preserve">PRESTAR SERVICIOS PROFESIONALES DE CARÁCTER JURÍDICO Y TÉCNICO A LA SUBDIRECCIÓN DE TALENTO HUMANO EN TEMAS RELACIONADOS CON EL SISTEMA GENERAL DE SEGURIDAD SOCIAL INTEGRAL, PENSIONALES (CUOTAS PARTES), BONOS PENSIONALES, RELIQUIDACIONES  PENSIONALES Y DEMÁS QUE SURJAN EN LA EJECUCIÓN DEL CONTRATO; ASÍ COMO TAMBIÉN EN LOS TRÁMITES PENSIONALES DE LOS SERVIDORES DEL MINISTERIO._x000D_
</v>
          </cell>
          <cell r="G909" t="str">
            <v>A-02-02-02-008</v>
          </cell>
          <cell r="H909" t="str">
            <v>10</v>
          </cell>
          <cell r="I909" t="str">
            <v>CSF</v>
          </cell>
          <cell r="J909" t="str">
            <v>Ok Distribución Pto</v>
          </cell>
          <cell r="K909">
            <v>69000000</v>
          </cell>
          <cell r="L909" t="str">
            <v>Funcionamiento</v>
          </cell>
          <cell r="M909" t="str">
            <v>Talento Humano</v>
          </cell>
          <cell r="N909" t="str">
            <v>Gestión</v>
          </cell>
          <cell r="O909" t="str">
            <v>Gestión</v>
          </cell>
          <cell r="P909" t="str">
            <v>SGENERAL</v>
          </cell>
          <cell r="Q909" t="str">
            <v>SUBDIRECCIÓN DE TALENTO HUMANO</v>
          </cell>
          <cell r="R909" t="str">
            <v>Contratación Directa</v>
          </cell>
          <cell r="S909" t="str">
            <v>4 CON</v>
          </cell>
          <cell r="T909" t="str">
            <v>ET4</v>
          </cell>
        </row>
        <row r="910">
          <cell r="B910" t="str">
            <v>510-C-2202-0700-45-0-2202038-02</v>
          </cell>
          <cell r="C910" t="str">
            <v>510-C-2202-0700-45-0-2202038-02ET4</v>
          </cell>
          <cell r="D910" t="str">
            <v>510</v>
          </cell>
          <cell r="E910" t="str">
            <v>A</v>
          </cell>
          <cell r="F910" t="str">
            <v>PRESTACIÓN DE SERVICIOS PROFESIONALES PARA APOYAR LA ELABORACIÓN DE LOS INFORMES FINANCIEROS QUE REQUIEREN LOS  DELEGADOS DE LA MINISTRA Y DESIGNADOS DEL PRESIDENTE EN LOS CONSEJOS SUPERIORES Y DIRECTIVOS DE LAS IES PÚBLICAS DEL PAIS ASIGNADAS.</v>
          </cell>
          <cell r="G910" t="str">
            <v>C-2202-0700-45-0-2202038-02</v>
          </cell>
          <cell r="H910" t="str">
            <v>11</v>
          </cell>
          <cell r="I910" t="str">
            <v>CSF</v>
          </cell>
          <cell r="J910" t="str">
            <v>Ok Distribución Pto</v>
          </cell>
          <cell r="K910">
            <v>53066520</v>
          </cell>
          <cell r="L910" t="str">
            <v>Inversión</v>
          </cell>
          <cell r="M910" t="str">
            <v>Fomento</v>
          </cell>
          <cell r="N910" t="str">
            <v>Ampliación de mecanismos de fomento de la Educación Superior Nacional</v>
          </cell>
          <cell r="O910" t="str">
            <v>Fomento ES</v>
          </cell>
          <cell r="P910" t="str">
            <v>VES</v>
          </cell>
          <cell r="Q910" t="str">
            <v>SUBDIRECCIÓN DE DESARROLLO SECTORIAL DE LA EDUCACIÓN SUPERIOR</v>
          </cell>
          <cell r="R910" t="str">
            <v>Contratación Directa</v>
          </cell>
          <cell r="S910" t="str">
            <v>4 CON</v>
          </cell>
          <cell r="T910" t="str">
            <v>ET4</v>
          </cell>
        </row>
        <row r="911">
          <cell r="B911" t="str">
            <v>511-C-2202-0700-45-0-2202038-02</v>
          </cell>
          <cell r="C911" t="str">
            <v>511-C-2202-0700-45-0-2202038-02ET4</v>
          </cell>
          <cell r="D911" t="str">
            <v>511</v>
          </cell>
          <cell r="E911" t="str">
            <v>A</v>
          </cell>
          <cell r="F911" t="str">
            <v>PRESTAR SERVICIOS PROFESIONALES PARA REALIZAR ACOMPAÑAMIENTO JURÍDICO A LOS DELEGADOS DE LA MINISTRA Y DESIGNADOS DEL PRESIDENTE  EN LOS CONSEJOS SUPERIORES Y DIRECTIVOS DE LAS IES PÚBLICAS DEL PAÍS, ASÍ COMO REALIZAR EL SEGUIMIENTO A LOS RESULTADOS GENERADOS DE LAS COMISIONES DE ACTUALIZACIÓN NORMATIVA DE LAS IES PÚBLICAS DEL PAÍS ASIGNADAS.</v>
          </cell>
          <cell r="G911" t="str">
            <v>C-2202-0700-45-0-2202038-02</v>
          </cell>
          <cell r="H911" t="str">
            <v>11</v>
          </cell>
          <cell r="I911" t="str">
            <v>CSF</v>
          </cell>
          <cell r="J911" t="str">
            <v>Ok Distribución Pto</v>
          </cell>
          <cell r="K911">
            <v>97097800</v>
          </cell>
          <cell r="L911" t="str">
            <v>Inversión</v>
          </cell>
          <cell r="M911" t="str">
            <v>Fomento</v>
          </cell>
          <cell r="N911" t="str">
            <v>Ampliación de mecanismos de fomento de la Educación Superior Nacional</v>
          </cell>
          <cell r="O911" t="str">
            <v>Fomento ES</v>
          </cell>
          <cell r="P911" t="str">
            <v>VES</v>
          </cell>
          <cell r="Q911" t="str">
            <v>SUBDIRECCIÓN DE DESARROLLO SECTORIAL DE LA EDUCACIÓN SUPERIOR</v>
          </cell>
          <cell r="R911" t="str">
            <v>Contratación Directa</v>
          </cell>
          <cell r="S911" t="str">
            <v>4 CON</v>
          </cell>
          <cell r="T911" t="str">
            <v>ET4</v>
          </cell>
        </row>
        <row r="912">
          <cell r="B912" t="str">
            <v>512-C-2202-0700-45-0-2202038-02</v>
          </cell>
          <cell r="C912" t="str">
            <v>512-C-2202-0700-45-0-2202038-02ET4</v>
          </cell>
          <cell r="D912" t="str">
            <v>512</v>
          </cell>
          <cell r="E912" t="str">
            <v>A</v>
          </cell>
          <cell r="F912" t="str">
            <v>PRESTAR SERVICIOS PROFESIONALES PARA ACOMPAÑAR Y ORIENTAR A LOS DELEGADOS DE LA MINISTRA Y DESIGNADOS DEL PRESIDENTE EN LOS CONSEJOS SUPERIORES  Y DIRECTIVOS DE LAS IES PÚBLICAS DEL PAÍS, ASÍ COMO REALIZAR EL SEGUIMIENTO A LOS RESULTADOS GENERADOS DE LAS COMISIONES  DE ACTUALIZACIÓN NORMATIVA DE LAS IES PÚBLICAS DEL PAÍS ASIGNADAS.</v>
          </cell>
          <cell r="G912" t="str">
            <v>C-2202-0700-45-0-2202038-02</v>
          </cell>
          <cell r="H912" t="str">
            <v>11</v>
          </cell>
          <cell r="I912" t="str">
            <v>CSF</v>
          </cell>
          <cell r="J912" t="str">
            <v>Ok Distribución Pto</v>
          </cell>
          <cell r="K912">
            <v>86575440</v>
          </cell>
          <cell r="L912" t="str">
            <v>Inversión</v>
          </cell>
          <cell r="M912" t="str">
            <v>Fomento</v>
          </cell>
          <cell r="N912" t="str">
            <v>Ampliación de mecanismos de fomento de la Educación Superior Nacional</v>
          </cell>
          <cell r="O912" t="str">
            <v>Fomento ES</v>
          </cell>
          <cell r="P912" t="str">
            <v>VES</v>
          </cell>
          <cell r="Q912" t="str">
            <v>SUBDIRECCIÓN DE DESARROLLO SECTORIAL DE LA EDUCACIÓN SUPERIOR</v>
          </cell>
          <cell r="R912" t="str">
            <v>Contratación Directa</v>
          </cell>
          <cell r="S912" t="str">
            <v>4 CON</v>
          </cell>
          <cell r="T912" t="str">
            <v>ET4</v>
          </cell>
        </row>
        <row r="913">
          <cell r="B913" t="str">
            <v>513-C-2202-0700-45-0-2202038-02</v>
          </cell>
          <cell r="C913" t="str">
            <v>513-C-2202-0700-45-0-2202038-02ET4</v>
          </cell>
          <cell r="D913" t="str">
            <v>513</v>
          </cell>
          <cell r="E913" t="str">
            <v>A</v>
          </cell>
          <cell r="F913" t="str">
            <v>PRESTACIÓN DE SERVICIOS PROFESIONALES PARA APOYAR EN LOS TEMAS PRESUPUESTALES Y FINANCIEROS A LOS CONSEJOS SUPERIORES Y DIRECTIVOS DE LAS IES PÚBLICAS DEL PAIS, A LOS CUALES ASISTEN LOS DELEGADOS DE LA MINISTRA Y DESIGNADOS DEL PRESIDENTE ASIGNADAS.</v>
          </cell>
          <cell r="G913" t="str">
            <v>C-2202-0700-45-0-2202038-02</v>
          </cell>
          <cell r="H913" t="str">
            <v>11</v>
          </cell>
          <cell r="I913" t="str">
            <v>CSF</v>
          </cell>
          <cell r="J913" t="str">
            <v>Ok Distribución Pto</v>
          </cell>
          <cell r="K913">
            <v>83683560</v>
          </cell>
          <cell r="L913" t="str">
            <v>Inversión</v>
          </cell>
          <cell r="M913" t="str">
            <v>Fomento</v>
          </cell>
          <cell r="N913" t="str">
            <v>Ampliación de mecanismos de fomento de la Educación Superior Nacional</v>
          </cell>
          <cell r="O913" t="str">
            <v>Fomento ES</v>
          </cell>
          <cell r="P913" t="str">
            <v>VES</v>
          </cell>
          <cell r="Q913" t="str">
            <v>SUBDIRECCIÓN DE DESARROLLO SECTORIAL DE LA EDUCACIÓN SUPERIOR</v>
          </cell>
          <cell r="R913" t="str">
            <v>Contratación Directa</v>
          </cell>
          <cell r="S913" t="str">
            <v>4 CON</v>
          </cell>
          <cell r="T913" t="str">
            <v>ET4</v>
          </cell>
        </row>
        <row r="914">
          <cell r="B914" t="str">
            <v>514-C-2202-0700-45-0-2202038-02</v>
          </cell>
          <cell r="C914" t="str">
            <v>514-C-2202-0700-45-0-2202038-02ET4</v>
          </cell>
          <cell r="D914" t="str">
            <v>514</v>
          </cell>
          <cell r="E914" t="str">
            <v>A</v>
          </cell>
          <cell r="F914" t="str">
            <v>PRESTAR SERVICIOS PROFESIONALES PARA REALIZAR ORIENTACIÓN JURIDICA A LOS DELEGADOS DE LA MINISTRA Y DESIGNADOS DEL PRESIDENTE EN LOS CONSEJOS SUPERIORES Y DIRECTIVOS DE LAS IES PÚBLICAS DEL PAIS ASIGNADAS.</v>
          </cell>
          <cell r="G914" t="str">
            <v>C-2202-0700-45-0-2202038-02</v>
          </cell>
          <cell r="H914" t="str">
            <v>11</v>
          </cell>
          <cell r="I914" t="str">
            <v>CSF</v>
          </cell>
          <cell r="J914" t="str">
            <v>Ok Distribución Pto</v>
          </cell>
          <cell r="K914">
            <v>86575440</v>
          </cell>
          <cell r="L914" t="str">
            <v>Inversión</v>
          </cell>
          <cell r="M914" t="str">
            <v>Fomento</v>
          </cell>
          <cell r="N914" t="str">
            <v>Ampliación de mecanismos de fomento de la Educación Superior Nacional</v>
          </cell>
          <cell r="O914" t="str">
            <v>Fomento ES</v>
          </cell>
          <cell r="P914" t="str">
            <v>VES</v>
          </cell>
          <cell r="Q914" t="str">
            <v>SUBDIRECCIÓN DE DESARROLLO SECTORIAL DE LA EDUCACIÓN SUPERIOR</v>
          </cell>
          <cell r="R914" t="str">
            <v>Contratación Directa</v>
          </cell>
          <cell r="S914" t="str">
            <v>4 CON</v>
          </cell>
          <cell r="T914" t="str">
            <v>ET4</v>
          </cell>
        </row>
        <row r="915">
          <cell r="B915" t="str">
            <v>515-C-2202-0700-45-0-2202038-02</v>
          </cell>
          <cell r="C915" t="str">
            <v>515-C-2202-0700-45-0-2202038-02ET4</v>
          </cell>
          <cell r="D915" t="str">
            <v>515</v>
          </cell>
          <cell r="E915" t="str">
            <v>A</v>
          </cell>
          <cell r="F915" t="str">
            <v>PRESTAR SERVICIOS PROFESIONALES PARA REALIZAR LA ORIENTACIÓN Y ACOMPAÑAMIENTO EN TEMAS DE CALIDAD Y GESTIÓN EN LAS IES PÚBLICAS DEL PAÍS A LOS DELEGADOS DE LA MINISTRA Y DESIGNADOS DEL PRESIDENTE EN LOS CONSEJOS SUPERIORES Y DIRECTIVOS; Y APOYAR LA SECRETARÍA TÉCNICA DE LA MESA DE DIÁLOGO PARA LA CONSTRUCCIÓN DE ACUERDOS PARA LA EDUCACIÓN SUPERIOR PÚBLICA.</v>
          </cell>
          <cell r="G915" t="str">
            <v>C-2202-0700-45-0-2202038-02</v>
          </cell>
          <cell r="H915" t="str">
            <v>11</v>
          </cell>
          <cell r="I915" t="str">
            <v>CSF</v>
          </cell>
          <cell r="J915" t="str">
            <v>Ok Distribución Pto</v>
          </cell>
          <cell r="K915">
            <v>88668080</v>
          </cell>
          <cell r="L915" t="str">
            <v>Inversión</v>
          </cell>
          <cell r="M915" t="str">
            <v>Fomento</v>
          </cell>
          <cell r="N915" t="str">
            <v>Ampliación de mecanismos de fomento de la Educación Superior Nacional</v>
          </cell>
          <cell r="O915" t="str">
            <v>Fomento ES</v>
          </cell>
          <cell r="P915" t="str">
            <v>VES</v>
          </cell>
          <cell r="Q915" t="str">
            <v>SUBDIRECCIÓN DE DESARROLLO SECTORIAL DE LA EDUCACIÓN SUPERIOR</v>
          </cell>
          <cell r="R915" t="str">
            <v>Contratación Directa</v>
          </cell>
          <cell r="S915" t="str">
            <v>4 CON</v>
          </cell>
          <cell r="T915" t="str">
            <v>ET4</v>
          </cell>
        </row>
        <row r="916">
          <cell r="B916" t="str">
            <v>516-A-02-02-02-008</v>
          </cell>
          <cell r="C916" t="str">
            <v>516-A-02-02-02-008ET4</v>
          </cell>
          <cell r="D916" t="str">
            <v>516</v>
          </cell>
          <cell r="E916" t="str">
            <v>A</v>
          </cell>
          <cell r="F916" t="str">
            <v xml:space="preserve">PRESTACIÓN DE SERVICIOS PROFESIONALES EN CALIDAD DE ADMINISTRADORA TEMPORAL DEL SERVICIO EDUCATIVO DEL DEPARTAMENTO DE LA GUAJIRA, DE CONFORMIDAD CON LA MEDIDA CAUTELAR CORRECTIVA DE ASUNCIÓN TEMPORAL DE LA COMPETENCIA DE LA PRESTACIÓN DEL SERVICIO DE EDUCACIÓN EN EL DEPARTAMENTO DE LA GUAJIRA, Y LOS MUNICIPIOS DE RIOHACHA, MAICAO Y URIBIA, ASI COMO EL PROGRAMA DE ALIMENTACIÓN ESCOLAR._x000D_
</v>
          </cell>
          <cell r="G916" t="str">
            <v>A-02-02-02-008</v>
          </cell>
          <cell r="H916" t="str">
            <v>10</v>
          </cell>
          <cell r="I916" t="str">
            <v>CSF</v>
          </cell>
          <cell r="J916" t="str">
            <v>Ok Distribución Pto</v>
          </cell>
          <cell r="K916">
            <v>274479146</v>
          </cell>
          <cell r="L916" t="str">
            <v>Funcionamiento</v>
          </cell>
          <cell r="M916" t="str">
            <v>Talento Humano</v>
          </cell>
          <cell r="N916" t="str">
            <v>Gestión</v>
          </cell>
          <cell r="O916" t="str">
            <v>Gestión</v>
          </cell>
          <cell r="P916" t="str">
            <v>SGENERAL</v>
          </cell>
          <cell r="Q916" t="str">
            <v>SUBDIRECCIÓN DE MONITOREO Y CONTROL</v>
          </cell>
          <cell r="R916" t="str">
            <v>Contratación Directa</v>
          </cell>
          <cell r="S916" t="str">
            <v>4 CON</v>
          </cell>
          <cell r="T916" t="str">
            <v>ET4</v>
          </cell>
        </row>
        <row r="917">
          <cell r="B917" t="str">
            <v>517-A-02-02-02-008</v>
          </cell>
          <cell r="C917" t="str">
            <v>517-A-02-02-02-008ET4</v>
          </cell>
          <cell r="D917" t="str">
            <v>517</v>
          </cell>
          <cell r="E917" t="str">
            <v>A</v>
          </cell>
          <cell r="F917" t="str">
            <v xml:space="preserve">PRESTACIÓN DE SERVICIOS PROFESIONALES PARA ASISTIR, ACONSEJAR Y COORDINAR LAS ACTIVIDADES ESTRATÉGICAS DEL ÁREA JURÍDICA, Y DE CONTRATACION EN DESARROLLO DE LA MEDIDA CORRECTIVA DE ASUNCIÓN TEMPORAL DE LA COMPETENCIA PARA LA ADMINISTRACIÓN DEL SERVICIO EDUCATIVO EN EL DEPARTAMENTO DE LA GUAJIRA, EL DISTRITO DE RIOHACHA Y LOS MUNICIPIOS DE MAICAO Y URIBÍA, ASI COMO EL PROGRAMA DE ALIMENTACIÓN ESCOLAR._x000D_
</v>
          </cell>
          <cell r="G917" t="str">
            <v>A-02-02-02-008</v>
          </cell>
          <cell r="H917" t="str">
            <v>10</v>
          </cell>
          <cell r="I917" t="str">
            <v>CSF</v>
          </cell>
          <cell r="J917" t="str">
            <v>Ok Distribución Pto</v>
          </cell>
          <cell r="K917">
            <v>191474768</v>
          </cell>
          <cell r="L917" t="str">
            <v>Funcionamiento</v>
          </cell>
          <cell r="M917" t="str">
            <v>Talento Humano</v>
          </cell>
          <cell r="N917" t="str">
            <v>Gestión</v>
          </cell>
          <cell r="O917" t="str">
            <v>Gestión</v>
          </cell>
          <cell r="P917" t="str">
            <v>SGENERAL</v>
          </cell>
          <cell r="Q917" t="str">
            <v>SUBDIRECCIÓN DE MONITOREO Y CONTROL</v>
          </cell>
          <cell r="R917" t="str">
            <v>Contratación Directa</v>
          </cell>
          <cell r="S917" t="str">
            <v>4 CON</v>
          </cell>
          <cell r="T917" t="str">
            <v>ET4</v>
          </cell>
        </row>
        <row r="918">
          <cell r="B918" t="str">
            <v>518-A-02-02-02-008</v>
          </cell>
          <cell r="C918" t="str">
            <v>518-A-02-02-02-008ET4</v>
          </cell>
          <cell r="D918" t="str">
            <v>518</v>
          </cell>
          <cell r="E918" t="str">
            <v>A</v>
          </cell>
          <cell r="F918" t="str">
            <v xml:space="preserve">PRESTACIÓN DE SERVICIOS PROFESIONALES PARA COORDINAR   LAS ACTIVIDADES ESTRATÉGICAS DE TESORERIA, EN EL DEPARTAMENTO DE LA GUAJIRA, DISTRITO DE RIOHACHA Y LOS MUNICIPIOS DE MAICAO Y URIBIA, GARANTIZANDO EL TRÁMITE OPORTUNO DE LOS TRÁMITES  Y PAGOS, DE CONFORMIDAD CON LA MEDIDA CAUTELAR CORRECTIVA DE ASUNCIÓN TEMPORAL DE LA COMPETENCIA DE LA PRESTACIÓN DEL SERVICIO DE EDUCACIÓN EN EL DEPARTAMENTO DE LA GUAJIRA._x000D_
</v>
          </cell>
          <cell r="G918" t="str">
            <v>A-02-02-02-008</v>
          </cell>
          <cell r="H918" t="str">
            <v>10</v>
          </cell>
          <cell r="I918" t="str">
            <v>CSF</v>
          </cell>
          <cell r="J918" t="str">
            <v>Ok Distribución Pto</v>
          </cell>
          <cell r="K918">
            <v>103571650</v>
          </cell>
          <cell r="L918" t="str">
            <v>Funcionamiento</v>
          </cell>
          <cell r="M918" t="str">
            <v>Talento Humano</v>
          </cell>
          <cell r="N918" t="str">
            <v>Gestión</v>
          </cell>
          <cell r="O918" t="str">
            <v>Gestión</v>
          </cell>
          <cell r="P918" t="str">
            <v>SGENERAL</v>
          </cell>
          <cell r="Q918" t="str">
            <v>SUBDIRECCIÓN DE MONITOREO Y CONTROL</v>
          </cell>
          <cell r="R918" t="str">
            <v>Contratación Directa</v>
          </cell>
          <cell r="S918" t="str">
            <v>4 CON</v>
          </cell>
          <cell r="T918" t="str">
            <v>ET4</v>
          </cell>
        </row>
        <row r="919">
          <cell r="B919" t="str">
            <v>519-A-02-02-02-008</v>
          </cell>
          <cell r="C919" t="str">
            <v>519-A-02-02-02-008ET4</v>
          </cell>
          <cell r="D919" t="str">
            <v>519</v>
          </cell>
          <cell r="E919" t="str">
            <v>A</v>
          </cell>
          <cell r="F919" t="str">
            <v xml:space="preserve">PRESTACIÓN DE SERVICIOS PROFESIONALES PARA EJECUTAR LAS ACCIONES PROPIAS DE SECRETARIO DE EDUCACIÓN, COMO LÍDER DE GESTIÓN DE LA SECRETARÍA DE EDUCACION DE LA GUAJIRA, DE CONFORMIDAD CON LA MEDIDA CAUTELAR CORRECTIVA DE ASUNCIÓN TEMPORAL DE LA COMPETENCIA DE LA PRESTACIÓN DEL SERVICIO DE EDUCACIÓN EN EL DEPARTAMENTO DE LA GUAJIRA._x000D_
</v>
          </cell>
          <cell r="G919" t="str">
            <v>A-02-02-02-008</v>
          </cell>
          <cell r="H919" t="str">
            <v>10</v>
          </cell>
          <cell r="I919" t="str">
            <v>CSF</v>
          </cell>
          <cell r="J919" t="str">
            <v>Ok Distribución Pto</v>
          </cell>
          <cell r="K919">
            <v>185545628</v>
          </cell>
          <cell r="L919" t="str">
            <v>Funcionamiento</v>
          </cell>
          <cell r="M919" t="str">
            <v>Talento Humano</v>
          </cell>
          <cell r="N919" t="str">
            <v>Gestión</v>
          </cell>
          <cell r="O919" t="str">
            <v>Gestión</v>
          </cell>
          <cell r="P919" t="str">
            <v>SGENERAL</v>
          </cell>
          <cell r="Q919" t="str">
            <v>SUBDIRECCIÓN DE MONITOREO Y CONTROL</v>
          </cell>
          <cell r="R919" t="str">
            <v>Contratación Directa</v>
          </cell>
          <cell r="S919" t="str">
            <v>4 CON</v>
          </cell>
          <cell r="T919" t="str">
            <v>ET4</v>
          </cell>
        </row>
        <row r="920">
          <cell r="B920" t="str">
            <v>52-C-2201-0700-12-0-2201048-02</v>
          </cell>
          <cell r="C920" t="str">
            <v>52-C-2201-0700-12-0-2201048-02ET4</v>
          </cell>
          <cell r="D920" t="str">
            <v>52</v>
          </cell>
          <cell r="E920" t="str">
            <v>A</v>
          </cell>
          <cell r="F920" t="str">
            <v>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v>
          </cell>
          <cell r="G920" t="str">
            <v>C-2201-0700-12-0-2201048-02</v>
          </cell>
          <cell r="H920" t="str">
            <v>10</v>
          </cell>
          <cell r="I920" t="str">
            <v>CSF</v>
          </cell>
          <cell r="J920" t="str">
            <v>Ok Distribución Pto</v>
          </cell>
          <cell r="K920">
            <v>57288600</v>
          </cell>
          <cell r="L920" t="str">
            <v>Inversión</v>
          </cell>
          <cell r="M920" t="str">
            <v>Fortalecimiento</v>
          </cell>
          <cell r="N920" t="str">
            <v>Fortalecimiento a la gestión territorial de la educación Inicial, Preescolar, Básica y Media.   Nacional</v>
          </cell>
          <cell r="O920" t="str">
            <v>Fortalecimiento</v>
          </cell>
          <cell r="P920" t="str">
            <v>VEPBM</v>
          </cell>
          <cell r="Q920" t="str">
            <v>SUBDIRECCIÓN DE MONITOREO Y CONTROL</v>
          </cell>
          <cell r="R920" t="str">
            <v>Contratación Directa</v>
          </cell>
          <cell r="S920" t="str">
            <v>4 CON</v>
          </cell>
          <cell r="T920" t="str">
            <v>ET4</v>
          </cell>
        </row>
        <row r="921">
          <cell r="B921" t="str">
            <v>520-A-02-02-02-008</v>
          </cell>
          <cell r="C921" t="str">
            <v>520-A-02-02-02-008ET4</v>
          </cell>
          <cell r="D921" t="str">
            <v>520</v>
          </cell>
          <cell r="E921" t="str">
            <v>A</v>
          </cell>
          <cell r="F921" t="str">
            <v xml:space="preserve">PRESTACIÓN DE SERVICIOS PROFESIONALES PARA EJECUTAR LAS ACCIONES PROPIAS DE SECRETARIO DE EDUCACIÓN, COMO LÍDER DE GESTIÓN DE LA SECRETARÍA DE EDUCACION DEL DISTRITO DE RIOHACHA,  DE CONFORMIDAD CON LA MEDIDA CAUTELAR CORRECTIVA DE ASUNCIÓN TEMPORAL DE LA COMPETENCIA DE LA PRESTACIÓN DEL SERVICIO DE EDUCACIÓN EN EL DEPARTAMENTO DE LA GUAJIRA._x000D_
</v>
          </cell>
          <cell r="G921" t="str">
            <v>A-02-02-02-008</v>
          </cell>
          <cell r="H921" t="str">
            <v>10</v>
          </cell>
          <cell r="I921" t="str">
            <v>CSF</v>
          </cell>
          <cell r="J921" t="str">
            <v>Ok Distribución Pto</v>
          </cell>
          <cell r="K921">
            <v>185545628</v>
          </cell>
          <cell r="L921" t="str">
            <v>Funcionamiento</v>
          </cell>
          <cell r="M921" t="str">
            <v>Talento Humano</v>
          </cell>
          <cell r="N921" t="str">
            <v>Gestión</v>
          </cell>
          <cell r="O921" t="str">
            <v>Gestión</v>
          </cell>
          <cell r="P921" t="str">
            <v>SGENERAL</v>
          </cell>
          <cell r="Q921" t="str">
            <v>SUBDIRECCIÓN DE MONITOREO Y CONTROL</v>
          </cell>
          <cell r="R921" t="str">
            <v>Contratación Directa</v>
          </cell>
          <cell r="S921" t="str">
            <v>4 CON</v>
          </cell>
          <cell r="T921" t="str">
            <v>ET4</v>
          </cell>
        </row>
        <row r="922">
          <cell r="B922" t="str">
            <v>521-A-02-02-02-008</v>
          </cell>
          <cell r="C922" t="str">
            <v>521-A-02-02-02-008ET4</v>
          </cell>
          <cell r="D922" t="str">
            <v>521</v>
          </cell>
          <cell r="E922" t="str">
            <v>A</v>
          </cell>
          <cell r="F922" t="str">
            <v xml:space="preserve">PRESTACIÓN DE SERVICIOS PROFESIONALES PARA EJECUTAR LAS ACCIONES PROPIAS DE SECRETARIO DE EDUCACIÓN, COMO LÍDER DE GESTIÓN DE LA SECRETARÍA DE EDUCACION DEL MUNICIPIO DE MAICAO,  DE CONFORMIDAD CON LA MEDIDA CAUTELAR CORRECTIVA DE ASUNCIÓN TEMPORAL DE LA COMPETENCIA DE LA PRESTACIÓN DEL SERVICIO DE EDUCACIÓN EN EL DEPARTAMENTO DE LA GUAJIRA._x000D_
</v>
          </cell>
          <cell r="G922" t="str">
            <v>A-02-02-02-008</v>
          </cell>
          <cell r="H922" t="str">
            <v>10</v>
          </cell>
          <cell r="I922" t="str">
            <v>CSF</v>
          </cell>
          <cell r="J922" t="str">
            <v>Ok Distribución Pto</v>
          </cell>
          <cell r="K922">
            <v>185545628</v>
          </cell>
          <cell r="L922" t="str">
            <v>Funcionamiento</v>
          </cell>
          <cell r="M922" t="str">
            <v>Talento Humano</v>
          </cell>
          <cell r="N922" t="str">
            <v>Gestión</v>
          </cell>
          <cell r="O922" t="str">
            <v>Gestión</v>
          </cell>
          <cell r="P922" t="str">
            <v>SGENERAL</v>
          </cell>
          <cell r="Q922" t="str">
            <v>SUBDIRECCIÓN DE MONITOREO Y CONTROL</v>
          </cell>
          <cell r="R922" t="str">
            <v>Contratación Directa</v>
          </cell>
          <cell r="S922" t="str">
            <v>4 CON</v>
          </cell>
          <cell r="T922" t="str">
            <v>ET4</v>
          </cell>
        </row>
        <row r="923">
          <cell r="B923" t="str">
            <v>522-A-02-02-02-008</v>
          </cell>
          <cell r="C923" t="str">
            <v>522-A-02-02-02-008ET4</v>
          </cell>
          <cell r="D923" t="str">
            <v>522</v>
          </cell>
          <cell r="E923" t="str">
            <v>A</v>
          </cell>
          <cell r="F923" t="str">
            <v xml:space="preserve">PRESTACIÓN DE SERVICIOS PROFESIONALES PARA EJECUTAR LAS ACCIONES PROPIAS DE SECRETARIO DE EDUCACIÓN, COMO LÍDER DE GESTIÓN DE LA SECRETARÍA DE EDUCACION DEL MUNICIPIO DE URIBIA,  DE CONFORMIDAD CON LA MEDIDA CAUTELAR CORRECTIVA DE ASUNCIÓN TEMPORAL DE LA COMPETENCIA DE LA PRESTACIÓN DEL SERVICIO DE EDUCACIÓN EN EL DEPARTAMENTO DE LA GUAJIRA._x000D_
</v>
          </cell>
          <cell r="G923" t="str">
            <v>A-02-02-02-008</v>
          </cell>
          <cell r="H923" t="str">
            <v>10</v>
          </cell>
          <cell r="I923" t="str">
            <v>CSF</v>
          </cell>
          <cell r="J923" t="str">
            <v>Ok Distribución Pto</v>
          </cell>
          <cell r="K923">
            <v>132559455</v>
          </cell>
          <cell r="L923" t="str">
            <v>Funcionamiento</v>
          </cell>
          <cell r="M923" t="str">
            <v>Talento Humano</v>
          </cell>
          <cell r="N923" t="str">
            <v>Gestión</v>
          </cell>
          <cell r="O923" t="str">
            <v>Gestión</v>
          </cell>
          <cell r="P923" t="str">
            <v>SGENERAL</v>
          </cell>
          <cell r="Q923" t="str">
            <v>SUBDIRECCIÓN DE MONITOREO Y CONTROL</v>
          </cell>
          <cell r="R923" t="str">
            <v>Contratación Directa</v>
          </cell>
          <cell r="S923" t="str">
            <v>4 CON</v>
          </cell>
          <cell r="T923" t="str">
            <v>ET4</v>
          </cell>
        </row>
        <row r="924">
          <cell r="B924" t="str">
            <v>523-A-02-02-02-008</v>
          </cell>
          <cell r="C924" t="str">
            <v>523-A-02-02-02-008ET4</v>
          </cell>
          <cell r="D924" t="str">
            <v>523</v>
          </cell>
          <cell r="E924" t="str">
            <v>A</v>
          </cell>
          <cell r="F924" t="str">
            <v xml:space="preserve">PRESTACIÓN DE SERVICIOS PROFESIONALES  PARA APOYAR ACTIVIDADES  JURIDICAS EN ASUNTOS DE DEFENSA JUDICIAL, DE CONFORMIDAD CON LA MEDIDA CAUTELAR CORRECTIVA DE ASUNCIÓN TEMPORAL DE LA COMPETENCIA DE LA PRESTACIÓN DEL SERVICIO DE EDUCACIÓN EN EL DEPARTAMENTO DE LA GUAJIRA._x000D_
</v>
          </cell>
          <cell r="G924" t="str">
            <v>A-02-02-02-008</v>
          </cell>
          <cell r="H924" t="str">
            <v>10</v>
          </cell>
          <cell r="I924" t="str">
            <v>CSF</v>
          </cell>
          <cell r="J924" t="str">
            <v>Ok Distribución Pto</v>
          </cell>
          <cell r="K924">
            <v>65714000</v>
          </cell>
          <cell r="L924" t="str">
            <v>Funcionamiento</v>
          </cell>
          <cell r="M924" t="str">
            <v>Talento Humano</v>
          </cell>
          <cell r="N924" t="str">
            <v>Gestión</v>
          </cell>
          <cell r="O924" t="str">
            <v>Gestión</v>
          </cell>
          <cell r="P924" t="str">
            <v>SGENERAL</v>
          </cell>
          <cell r="Q924" t="str">
            <v>SUBDIRECCIÓN DE MONITOREO Y CONTROL</v>
          </cell>
          <cell r="R924" t="str">
            <v>Contratación Directa</v>
          </cell>
          <cell r="S924" t="str">
            <v>4 CON</v>
          </cell>
          <cell r="T924" t="str">
            <v>ET4</v>
          </cell>
        </row>
        <row r="925">
          <cell r="B925" t="str">
            <v>524-A-02-02-02-008</v>
          </cell>
          <cell r="C925" t="str">
            <v>524-A-02-02-02-008ET4</v>
          </cell>
          <cell r="D925" t="str">
            <v>524</v>
          </cell>
          <cell r="E925" t="str">
            <v>A</v>
          </cell>
          <cell r="F925" t="str">
            <v xml:space="preserve">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GUAJIRA._x000D_
</v>
          </cell>
          <cell r="G925" t="str">
            <v>A-02-02-02-008</v>
          </cell>
          <cell r="H925" t="str">
            <v>10</v>
          </cell>
          <cell r="I925" t="str">
            <v>CSF</v>
          </cell>
          <cell r="J925" t="str">
            <v>Ok Distribución Pto</v>
          </cell>
          <cell r="K925">
            <v>89311300</v>
          </cell>
          <cell r="L925" t="str">
            <v>Funcionamiento</v>
          </cell>
          <cell r="M925" t="str">
            <v>Talento Humano</v>
          </cell>
          <cell r="N925" t="str">
            <v>Gestión</v>
          </cell>
          <cell r="O925" t="str">
            <v>Gestión</v>
          </cell>
          <cell r="P925" t="str">
            <v>SGENERAL</v>
          </cell>
          <cell r="Q925" t="str">
            <v>SUBDIRECCIÓN DE MONITOREO Y CONTROL</v>
          </cell>
          <cell r="R925" t="str">
            <v>Contratación Directa</v>
          </cell>
          <cell r="S925" t="str">
            <v>4 CON</v>
          </cell>
          <cell r="T925" t="str">
            <v>ET4</v>
          </cell>
        </row>
        <row r="926">
          <cell r="B926" t="str">
            <v>525-C-2201-0700-8-0-2201005-02</v>
          </cell>
          <cell r="C926" t="str">
            <v>525-C-2201-0700-8-0-2201005-02ET4</v>
          </cell>
          <cell r="D926" t="str">
            <v>525</v>
          </cell>
          <cell r="E926" t="str">
            <v>A</v>
          </cell>
          <cell r="F926" t="str">
            <v>PRESTACIÓN DE SERVICIOS PROFESIONALES PARA APOYAR LOS PROCESOS ADMINISTRATIVOS EN TEMAS RELACIONADOS CON EL PROCESO CONTRACTUAL Y LA EJECUCIÓN FINANCIERA DE LOS RECURSOS ASIGNADOS A LA OFICINA DE INNOVACIÓN EDUCATIVA CON USO DE NUEVAS TECNOLOGÍAS</v>
          </cell>
          <cell r="G926" t="str">
            <v>C-2201-0700-8-0-2201005-02</v>
          </cell>
          <cell r="H926" t="str">
            <v>10</v>
          </cell>
          <cell r="I926" t="str">
            <v>CSF</v>
          </cell>
          <cell r="J926" t="str">
            <v>Ok Distribución Pto</v>
          </cell>
          <cell r="K926">
            <v>20278125</v>
          </cell>
          <cell r="L926" t="str">
            <v>Inversión</v>
          </cell>
          <cell r="M926" t="str">
            <v>Innovación</v>
          </cell>
          <cell r="N926" t="str">
            <v>Implementación del Plan Nacional de innovación TIC para la educación urbana y rural Nacional</v>
          </cell>
          <cell r="O926" t="str">
            <v>Innovación EPBM</v>
          </cell>
          <cell r="P926" t="str">
            <v>VEPBM</v>
          </cell>
          <cell r="Q926" t="str">
            <v>OFICINA DE INNOVACIÓN EDUCATIVA CON USO DE NUEVAS TECNOLOGÍAS</v>
          </cell>
          <cell r="R926" t="str">
            <v>Contratación Directa</v>
          </cell>
          <cell r="S926" t="str">
            <v>4 CON</v>
          </cell>
          <cell r="T926" t="str">
            <v>ET4</v>
          </cell>
        </row>
        <row r="927">
          <cell r="B927" t="str">
            <v>526-C-2201-0700-8-0-2201036-02</v>
          </cell>
          <cell r="C927" t="str">
            <v>526-C-2201-0700-8-0-2201036-02ET4</v>
          </cell>
          <cell r="D927" t="str">
            <v>526</v>
          </cell>
          <cell r="E927" t="str">
            <v>A</v>
          </cell>
          <cell r="F927" t="str">
            <v>PRESTACIÓN DE SERVICIOS PROFESIONALES PARA APOYAR A LA OFICINA DE INNOVACION EDUCATIVA EN EL DESARROLLO Y ACOMPAÑAMIENTO DE ACCIONES Y PROCESOS, PARA LA REESTRUCTURACION  DEL PORTAL EDUCATIVO COLOMBIA APRENDE</v>
          </cell>
          <cell r="G927" t="str">
            <v>C-2201-0700-8-0-2201036-02</v>
          </cell>
          <cell r="H927" t="str">
            <v>10</v>
          </cell>
          <cell r="I927" t="str">
            <v>CSF</v>
          </cell>
          <cell r="J927" t="str">
            <v>Ok Distribución Pto</v>
          </cell>
          <cell r="K927">
            <v>31720910</v>
          </cell>
          <cell r="L927" t="str">
            <v>Inversión</v>
          </cell>
          <cell r="M927" t="str">
            <v>Innovación</v>
          </cell>
          <cell r="N927" t="str">
            <v>Implementación del Plan Nacional de innovación TIC para la educación urbana y rural Nacional</v>
          </cell>
          <cell r="O927" t="str">
            <v>Innovación EPBM</v>
          </cell>
          <cell r="P927" t="str">
            <v>VEPBM</v>
          </cell>
          <cell r="Q927" t="str">
            <v>OFICINA DE INNOVACIÓN EDUCATIVA CON USO DE NUEVAS TECNOLOGÍAS</v>
          </cell>
          <cell r="R927" t="str">
            <v>Contratación Directa</v>
          </cell>
          <cell r="S927" t="str">
            <v>4 CON</v>
          </cell>
          <cell r="T927" t="str">
            <v>ET4</v>
          </cell>
        </row>
        <row r="928">
          <cell r="B928" t="str">
            <v>527-A-02-02-02-008</v>
          </cell>
          <cell r="C928" t="str">
            <v>527-A-02-02-02-008ET4</v>
          </cell>
          <cell r="D928" t="str">
            <v>527</v>
          </cell>
          <cell r="E928" t="str">
            <v>A</v>
          </cell>
          <cell r="F928" t="str">
            <v xml:space="preserve">PRESTACIÓN DE SERVICIOS PROFESIONALES PARA COORDINAR  LA CONTRATACIÓN Y ESTRUCTURACIÓN DE LOS DIFERENTES PROCESOS DE SELECCIÓN, DE CONFORMIDAD CON LA MEDIDA CAUTELAR CORRECTIVA DE ASUNCIÓN TEMPORAL DE LA COMPETENCIA DE LA PRESTACIÓN DEL SERVICIO DE EDUCACIÓN EN EL DEPARTAMENTO DE LA GUAJIRA._x000D_
</v>
          </cell>
          <cell r="G928" t="str">
            <v>A-02-02-02-008</v>
          </cell>
          <cell r="H928" t="str">
            <v>10</v>
          </cell>
          <cell r="I928" t="str">
            <v>CSF</v>
          </cell>
          <cell r="J928" t="str">
            <v>Ok Distribución Pto</v>
          </cell>
          <cell r="K928">
            <v>102092055</v>
          </cell>
          <cell r="L928" t="str">
            <v>Funcionamiento</v>
          </cell>
          <cell r="M928" t="str">
            <v>Talento Humano</v>
          </cell>
          <cell r="N928" t="str">
            <v>Gestión</v>
          </cell>
          <cell r="O928" t="str">
            <v>Gestión</v>
          </cell>
          <cell r="P928" t="str">
            <v>SGENERAL</v>
          </cell>
          <cell r="Q928" t="str">
            <v>SUBDIRECCIÓN DE MONITOREO Y CONTROL</v>
          </cell>
          <cell r="R928" t="str">
            <v>Contratación Directa</v>
          </cell>
          <cell r="S928" t="str">
            <v>4 CON</v>
          </cell>
          <cell r="T928" t="str">
            <v>ET4</v>
          </cell>
        </row>
        <row r="929">
          <cell r="B929" t="str">
            <v>528-C-2201-0700-8-0-2201005-02</v>
          </cell>
          <cell r="C929" t="str">
            <v>528-C-2201-0700-8-0-2201005-02ET4</v>
          </cell>
          <cell r="D929" t="str">
            <v>528</v>
          </cell>
          <cell r="E929" t="str">
            <v>A</v>
          </cell>
          <cell r="F929" t="str">
            <v xml:space="preserve">PRESTACIÓN DE SERVICIOS PROFESIONALES PARA APOYAR A LA OFICINA DE INNOVACIÓN EDUCATIVA EN LA PLANEACIÓN, GESTIÓN Y SEGUIMIENTO DE LOS TEMAS ESTRATEGICOS  </v>
          </cell>
          <cell r="G929" t="str">
            <v>C-2201-0700-8-0-2201005-02</v>
          </cell>
          <cell r="H929" t="str">
            <v>10</v>
          </cell>
          <cell r="I929" t="str">
            <v>CSF</v>
          </cell>
          <cell r="J929" t="str">
            <v>Ok Distribución Pto</v>
          </cell>
          <cell r="K929">
            <v>36070600</v>
          </cell>
          <cell r="L929" t="str">
            <v>Inversión</v>
          </cell>
          <cell r="M929" t="str">
            <v>Innovación</v>
          </cell>
          <cell r="N929" t="str">
            <v>Implementación del Plan Nacional de innovación TIC para la educación urbana y rural Nacional</v>
          </cell>
          <cell r="O929" t="str">
            <v>Innovación EPBM</v>
          </cell>
          <cell r="P929" t="str">
            <v>VEPBM</v>
          </cell>
          <cell r="Q929" t="str">
            <v>OFICINA DE INNOVACIÓN EDUCATIVA CON USO DE NUEVAS TECNOLOGÍAS</v>
          </cell>
          <cell r="R929" t="str">
            <v>Contratación Directa</v>
          </cell>
          <cell r="S929" t="str">
            <v>4 CON</v>
          </cell>
          <cell r="T929" t="str">
            <v>ET4</v>
          </cell>
        </row>
        <row r="930">
          <cell r="B930" t="str">
            <v>529-C-2201-0700-8-0-2201036-02</v>
          </cell>
          <cell r="C930" t="str">
            <v>529-C-2201-0700-8-0-2201036-02ET4</v>
          </cell>
          <cell r="D930" t="str">
            <v>529</v>
          </cell>
          <cell r="E930" t="str">
            <v>A</v>
          </cell>
          <cell r="F930" t="str">
            <v>PRESTACION DE SERVICIOS PROFESIONALES PARA APOYAR A LA OFICINA DE INNOVACIÓN EDUCATIVA CON USO DE NUEVAS TECNOLOGIAS EN LA ESTRUCTURACIÓN DE ESTRATEGIAS PEDAGÓGICAS PARA LA DIVULGACION DE CONTENIDOS EN EL PORTAL COLOMBIA PARA LA COMUNIDAD EDUCATIVA</v>
          </cell>
          <cell r="G930" t="str">
            <v>C-2201-0700-8-0-2201036-02</v>
          </cell>
          <cell r="H930" t="str">
            <v>10</v>
          </cell>
          <cell r="I930" t="str">
            <v>CSF</v>
          </cell>
          <cell r="J930" t="str">
            <v>Ok Distribución Pto</v>
          </cell>
          <cell r="K930">
            <v>64000000</v>
          </cell>
          <cell r="L930" t="str">
            <v>Inversión</v>
          </cell>
          <cell r="M930" t="str">
            <v>Innovación</v>
          </cell>
          <cell r="N930" t="str">
            <v>Implementación del Plan Nacional de innovación TIC para la educación urbana y rural Nacional</v>
          </cell>
          <cell r="O930" t="str">
            <v>Innovación EPBM</v>
          </cell>
          <cell r="P930" t="str">
            <v>VEPBM</v>
          </cell>
          <cell r="Q930" t="str">
            <v>OFICINA DE INNOVACIÓN EDUCATIVA CON USO DE NUEVAS TECNOLOGÍAS</v>
          </cell>
          <cell r="R930" t="str">
            <v>Contratación Directa</v>
          </cell>
          <cell r="S930" t="str">
            <v>4 CON</v>
          </cell>
          <cell r="T930" t="str">
            <v>ET4</v>
          </cell>
        </row>
        <row r="931">
          <cell r="B931" t="str">
            <v>53-C-2201-0700-12-0-2201048-02</v>
          </cell>
          <cell r="C931" t="str">
            <v>53-C-2201-0700-12-0-2201048-02ET4</v>
          </cell>
          <cell r="D931" t="str">
            <v>53</v>
          </cell>
          <cell r="E931" t="str">
            <v>A</v>
          </cell>
          <cell r="F931" t="str">
            <v>PRESTACIÓN DE SERVICIOS PROFESIONALES A LA SUBDIRECCIÓN DE MONITOREO Y CONTROL PARA ORIENTAR Y APOYAR EL CARGUE, MANTENIMIENTO, CAPACITACIÓN Y MEJORA CONTINUA EN LA CALIDAD DE LA INFORMACIÓN DEL SISTEMA DE INFORMACIÓN NACIONAL DE EDUCACIÓN PREESCOLAR, BÁSICA Y MEDIA - SINEB</v>
          </cell>
          <cell r="G931" t="str">
            <v>C-2201-0700-12-0-2201048-02</v>
          </cell>
          <cell r="H931" t="str">
            <v>10</v>
          </cell>
          <cell r="I931" t="str">
            <v>CSF</v>
          </cell>
          <cell r="J931" t="str">
            <v>Ok Distribución Pto</v>
          </cell>
          <cell r="K931">
            <v>58401000</v>
          </cell>
          <cell r="L931" t="str">
            <v>Inversión</v>
          </cell>
          <cell r="M931" t="str">
            <v>Fortalecimiento</v>
          </cell>
          <cell r="N931" t="str">
            <v>Fortalecimiento a la gestión territorial de la educación Inicial, Preescolar, Básica y Media.   Nacional</v>
          </cell>
          <cell r="O931" t="str">
            <v>Fortalecimiento</v>
          </cell>
          <cell r="P931" t="str">
            <v>VEPBM</v>
          </cell>
          <cell r="Q931" t="str">
            <v>SUBDIRECCIÓN DE MONITOREO Y CONTROL</v>
          </cell>
          <cell r="R931" t="str">
            <v>Contratación Directa</v>
          </cell>
          <cell r="S931" t="str">
            <v>4 CON</v>
          </cell>
          <cell r="T931" t="str">
            <v>ET4</v>
          </cell>
        </row>
        <row r="932">
          <cell r="B932" t="str">
            <v>530-A-02-02-02-008</v>
          </cell>
          <cell r="C932" t="str">
            <v>530-A-02-02-02-008ET4</v>
          </cell>
          <cell r="D932" t="str">
            <v>530</v>
          </cell>
          <cell r="E932" t="str">
            <v>A</v>
          </cell>
          <cell r="F932" t="str">
            <v xml:space="preserve">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GUAJIRA._x000D_
</v>
          </cell>
          <cell r="G932" t="str">
            <v>A-02-02-02-008</v>
          </cell>
          <cell r="H932" t="str">
            <v>10</v>
          </cell>
          <cell r="I932" t="str">
            <v>CSF</v>
          </cell>
          <cell r="J932" t="str">
            <v>Ok Distribución Pto</v>
          </cell>
          <cell r="K932">
            <v>89311300</v>
          </cell>
          <cell r="L932" t="str">
            <v>Funcionamiento</v>
          </cell>
          <cell r="M932" t="str">
            <v>Talento Humano</v>
          </cell>
          <cell r="N932" t="str">
            <v>Gestión</v>
          </cell>
          <cell r="O932" t="str">
            <v>Gestión</v>
          </cell>
          <cell r="P932" t="str">
            <v>SGENERAL</v>
          </cell>
          <cell r="Q932" t="str">
            <v>SUBDIRECCIÓN DE MONITOREO Y CONTROL</v>
          </cell>
          <cell r="R932" t="str">
            <v>Contratación Directa</v>
          </cell>
          <cell r="S932" t="str">
            <v>4 CON</v>
          </cell>
          <cell r="T932" t="str">
            <v>ET4</v>
          </cell>
        </row>
        <row r="933">
          <cell r="B933" t="str">
            <v>531-C-2201-0700-8-0-2201046-02</v>
          </cell>
          <cell r="C933" t="str">
            <v>531-C-2201-0700-8-0-2201046-02ET4</v>
          </cell>
          <cell r="D933" t="str">
            <v>531</v>
          </cell>
          <cell r="E933" t="str">
            <v>A</v>
          </cell>
          <cell r="F933" t="str">
            <v>PRESTACIÓN DE SERVICIOS PROFESIONALES PARA APOYAR A  A LA OFICINA DE INNOVACIÓN EDUCATIVA , EN LOS PROCESOS DE FORMULACION IMPLEMENTACION Y SEGUIMIENTO A LAS ACCIONES QUE FOMENTEN LA INNOVACION EDUCATIVA EDUCATIVA EN LA COMUNIDAD</v>
          </cell>
          <cell r="G933" t="str">
            <v>C-2201-0700-8-0-2201046-02</v>
          </cell>
          <cell r="H933" t="str">
            <v>10</v>
          </cell>
          <cell r="I933" t="str">
            <v>CSF</v>
          </cell>
          <cell r="J933" t="str">
            <v>Ok Distribución Pto</v>
          </cell>
          <cell r="K933">
            <v>50000000</v>
          </cell>
          <cell r="L933" t="str">
            <v>Inversión</v>
          </cell>
          <cell r="M933" t="str">
            <v>Innovación</v>
          </cell>
          <cell r="N933" t="str">
            <v>Implementación del Plan Nacional de innovación TIC para la educación urbana y rural Nacional</v>
          </cell>
          <cell r="O933" t="str">
            <v>Innovación EPBM</v>
          </cell>
          <cell r="P933" t="str">
            <v>VEPBM</v>
          </cell>
          <cell r="Q933" t="str">
            <v>OFICINA DE INNOVACIÓN EDUCATIVA CON USO DE NUEVAS TECNOLOGÍAS</v>
          </cell>
          <cell r="R933" t="str">
            <v>Contratación Directa</v>
          </cell>
          <cell r="S933" t="str">
            <v>4 CON</v>
          </cell>
          <cell r="T933" t="str">
            <v>ET4</v>
          </cell>
        </row>
        <row r="934">
          <cell r="B934" t="str">
            <v>532-C-2201-0700-8-0-2201036-02</v>
          </cell>
          <cell r="C934" t="str">
            <v>532-C-2201-0700-8-0-2201036-02ET4</v>
          </cell>
          <cell r="D934" t="str">
            <v>532</v>
          </cell>
          <cell r="E934" t="str">
            <v>A</v>
          </cell>
          <cell r="F934" t="str">
            <v>PRESTACIÓN DE SERVICIOS PARA LIDERAR LOS PROCESOS ASOCIADOS A LA REESTRUCTURACION  DEL PORTAL EDUCATIVO COLOMBIA APRENDE Y GESTION DE CONTENIDOS EDUCATIVOS</v>
          </cell>
          <cell r="G934" t="str">
            <v>C-2201-0700-8-0-2201036-02</v>
          </cell>
          <cell r="H934" t="str">
            <v>10</v>
          </cell>
          <cell r="I934" t="str">
            <v>CSF</v>
          </cell>
          <cell r="J934" t="str">
            <v>Ok Distribución Pto</v>
          </cell>
          <cell r="K934">
            <v>100000000</v>
          </cell>
          <cell r="L934" t="str">
            <v>Inversión</v>
          </cell>
          <cell r="M934" t="str">
            <v>Innovación</v>
          </cell>
          <cell r="N934" t="str">
            <v>Implementación del Plan Nacional de innovación TIC para la educación urbana y rural Nacional</v>
          </cell>
          <cell r="O934" t="str">
            <v>Innovación EPBM</v>
          </cell>
          <cell r="P934" t="str">
            <v>VEPBM</v>
          </cell>
          <cell r="Q934" t="str">
            <v>OFICINA DE INNOVACIÓN EDUCATIVA CON USO DE NUEVAS TECNOLOGÍAS</v>
          </cell>
          <cell r="R934" t="str">
            <v>Contratación Directa</v>
          </cell>
          <cell r="S934" t="str">
            <v>4 CON</v>
          </cell>
          <cell r="T934" t="str">
            <v>ET4</v>
          </cell>
        </row>
        <row r="935">
          <cell r="B935" t="str">
            <v>533-A-02-02-02-008</v>
          </cell>
          <cell r="C935" t="str">
            <v>533-A-02-02-02-008ET4</v>
          </cell>
          <cell r="D935" t="str">
            <v>533</v>
          </cell>
          <cell r="E935" t="str">
            <v>A</v>
          </cell>
          <cell r="F935" t="str">
            <v xml:space="preserve">PRESTACIÓN DE SERVICIOS PROFESIONALES  PARA APOYAR ACTIVIDADES  JURIDICAS EN ASUNTOS CONTRACTUALES, DE CONFORMIDAD CON LA MEDIDA CAUTELAR CORRECTIVA DE ASUNCIÓN TEMPORAL DE LA COMPETENCIA DE LA PRESTACIÓN DEL SERVICIO DE EDUCACIÓN EN EL DEPARTAMENTO DE LA GUAJIRA._x000D_
</v>
          </cell>
          <cell r="G935" t="str">
            <v>A-02-02-02-008</v>
          </cell>
          <cell r="H935" t="str">
            <v>10</v>
          </cell>
          <cell r="I935" t="str">
            <v>CSF</v>
          </cell>
          <cell r="J935" t="str">
            <v>Ok Distribución Pto</v>
          </cell>
          <cell r="K935">
            <v>26295900</v>
          </cell>
          <cell r="L935" t="str">
            <v>Funcionamiento</v>
          </cell>
          <cell r="M935" t="str">
            <v>Talento Humano</v>
          </cell>
          <cell r="N935" t="str">
            <v>Gestión</v>
          </cell>
          <cell r="O935" t="str">
            <v>Gestión</v>
          </cell>
          <cell r="P935" t="str">
            <v>SGENERAL</v>
          </cell>
          <cell r="Q935" t="str">
            <v>SUBDIRECCIÓN DE MONITOREO Y CONTROL</v>
          </cell>
          <cell r="R935" t="str">
            <v>Contratación Directa</v>
          </cell>
          <cell r="S935" t="str">
            <v>4 CON</v>
          </cell>
          <cell r="T935" t="str">
            <v>ET4</v>
          </cell>
        </row>
        <row r="936">
          <cell r="B936" t="str">
            <v>534-A-02-02-02-008</v>
          </cell>
          <cell r="C936" t="str">
            <v>534-A-02-02-02-008ET4</v>
          </cell>
          <cell r="D936" t="str">
            <v>534</v>
          </cell>
          <cell r="E936" t="str">
            <v>A</v>
          </cell>
          <cell r="F936" t="str">
            <v xml:space="preserve">PRESTACIÓN DE SERVICIOS PROFESIONALES PARA APOYAR ACTIVIDADES DEL ÁREA JURÍDICA, EN LO REFERENTE A ADMINISTRACIÓN DE LOS REQUERIMIENTOS DE LAS ENTIDADES DE CONTROL,  TRÁMITE DE DERECHOS DE PETICIÓN Y AL APOYO DE LA GESTIÓN DOCUMENTAL EN MATERIA DE  CONTRATACIÓN, DE CONFORMIDAD CON LA MEDIDA CAUTELAR CORRECTIVA DE ASUNCIÓN TEMPORAL DE LA COMPETENCIA DE LA PRESTACIÓN DEL SERVICIO DE EDUCACIÓN EN EL DEPARTAMENTO DE LA GUAJIRA._x000D_
</v>
          </cell>
          <cell r="G936" t="str">
            <v>A-02-02-02-008</v>
          </cell>
          <cell r="H936" t="str">
            <v>16</v>
          </cell>
          <cell r="I936" t="str">
            <v>SSF</v>
          </cell>
          <cell r="J936" t="str">
            <v>Ok Distribución Pto</v>
          </cell>
          <cell r="K936">
            <v>26620000</v>
          </cell>
          <cell r="L936" t="str">
            <v>Funcionamiento</v>
          </cell>
          <cell r="M936" t="str">
            <v>Talento Humano</v>
          </cell>
          <cell r="N936" t="str">
            <v>Gestión</v>
          </cell>
          <cell r="O936" t="str">
            <v>Gestión</v>
          </cell>
          <cell r="P936" t="str">
            <v>SGENERAL</v>
          </cell>
          <cell r="Q936" t="str">
            <v>SUBDIRECCIÓN DE MONITOREO Y CONTROL</v>
          </cell>
          <cell r="R936" t="str">
            <v>Contratación Directa</v>
          </cell>
          <cell r="S936" t="str">
            <v>4 CON</v>
          </cell>
          <cell r="T936" t="str">
            <v>ET4</v>
          </cell>
        </row>
        <row r="937">
          <cell r="B937" t="str">
            <v>536-A-02-02-02-008</v>
          </cell>
          <cell r="C937" t="str">
            <v>536-A-02-02-02-008ET4</v>
          </cell>
          <cell r="D937" t="str">
            <v>536</v>
          </cell>
          <cell r="E937" t="str">
            <v>A</v>
          </cell>
          <cell r="F937" t="str">
            <v xml:space="preserve">PRESTACIÓN DE SERVICIOS PROFESIONALES PARA ASISTIR, ACONSEJAR Y COORDINAR DE ACTIVIDADES ESTRATEGICAS DEL ÁREA DE CONTROL INTERNO DISCIPLINARIO, DE CONFORMIDAD CON LA MEDIDA CAUTELAR CORRECTIVA DE ASUNCIÓN TEMPORAL DE LA COMPETENCIA DE LA PRESTACIÓN DEL SERVICIO DE EDUCACIÓN EN EL DEPARTAMENTO DE LA GUAJIRA._x000D_
</v>
          </cell>
          <cell r="G937" t="str">
            <v>A-02-02-02-008</v>
          </cell>
          <cell r="H937" t="str">
            <v>10</v>
          </cell>
          <cell r="I937" t="str">
            <v>CSF</v>
          </cell>
          <cell r="J937" t="str">
            <v>Ok Distribución Pto</v>
          </cell>
          <cell r="K937">
            <v>101090000</v>
          </cell>
          <cell r="L937" t="str">
            <v>Funcionamiento</v>
          </cell>
          <cell r="M937" t="str">
            <v>Talento Humano</v>
          </cell>
          <cell r="N937" t="str">
            <v>Gestión</v>
          </cell>
          <cell r="O937" t="str">
            <v>Gestión</v>
          </cell>
          <cell r="P937" t="str">
            <v>SGENERAL</v>
          </cell>
          <cell r="Q937" t="str">
            <v>SUBDIRECCIÓN DE MONITOREO Y CONTROL</v>
          </cell>
          <cell r="R937" t="str">
            <v>Contratación Directa</v>
          </cell>
          <cell r="S937" t="str">
            <v>4 CON</v>
          </cell>
          <cell r="T937" t="str">
            <v>ET4</v>
          </cell>
        </row>
        <row r="938">
          <cell r="B938" t="str">
            <v>538-A-02-02-02-008</v>
          </cell>
          <cell r="C938" t="str">
            <v>538-A-02-02-02-008ET4</v>
          </cell>
          <cell r="D938" t="str">
            <v>538</v>
          </cell>
          <cell r="E938" t="str">
            <v>A</v>
          </cell>
          <cell r="F938" t="str">
            <v xml:space="preserve">PRESTACIÓN DE SERVICIOS PROFESIONALES  PARA APOYAR  EN EL AREA DE CONTROL INTERNO DISCIPLINARIO COMO PROFESIONAL DE APOYO DE LAS ACTIVIDADES ESTRATÉGICAS DEL ÁREA DE CONTROL INTERNO DISCIPLINARIO,  DE CONFORMIDAD CON LA MEDIDA CAUTELAR CORRECTIVA DE ASUNCIÓN TEMPORAL DE LA COMPETENCIA DE LA PRESTACIÓN DEL SERVICIO DE EDUCACIÓN EN EL DEPARTAMENTO DE LA GUAJIRA._x000D_
</v>
          </cell>
          <cell r="G938" t="str">
            <v>A-02-02-02-008</v>
          </cell>
          <cell r="H938" t="str">
            <v>16</v>
          </cell>
          <cell r="I938" t="str">
            <v>SSF</v>
          </cell>
          <cell r="J938" t="str">
            <v>Ok Distribución Pto</v>
          </cell>
          <cell r="K938">
            <v>67100000</v>
          </cell>
          <cell r="L938" t="str">
            <v>Funcionamiento</v>
          </cell>
          <cell r="M938" t="str">
            <v>Talento Humano</v>
          </cell>
          <cell r="N938" t="str">
            <v>Gestión</v>
          </cell>
          <cell r="O938" t="str">
            <v>Gestión</v>
          </cell>
          <cell r="P938" t="str">
            <v>SGENERAL</v>
          </cell>
          <cell r="Q938" t="str">
            <v>SUBDIRECCIÓN DE MONITOREO Y CONTROL</v>
          </cell>
          <cell r="R938" t="str">
            <v>Contratación Directa</v>
          </cell>
          <cell r="S938" t="str">
            <v>4 CON</v>
          </cell>
          <cell r="T938" t="str">
            <v>ET4</v>
          </cell>
        </row>
        <row r="939">
          <cell r="B939" t="str">
            <v>539-A-02-02-02-008</v>
          </cell>
          <cell r="C939" t="str">
            <v>539-A-02-02-02-008ET4</v>
          </cell>
          <cell r="D939" t="str">
            <v>539</v>
          </cell>
          <cell r="E939" t="str">
            <v>A</v>
          </cell>
          <cell r="F939" t="str">
            <v xml:space="preserve">PRESTACIÓN DE SERVICIOS PROFESIONALES PARA APOYAR ACTIVIDADES DEL AREA DE CENTRAL DE CUENTAS, DE CONFORMIDAD CON LA MEDIDA CAUTELAR CORRECTIVA DE ASUNCIÓN TEMPORAL DE LA COMPETENCIA DE LA PRESTACIÓN DEL SERVICIO DE EDUCACIÓN EN EL DEPARTAMENTO DE LA GUAJIRA._x000D_
</v>
          </cell>
          <cell r="G939" t="str">
            <v>A-02-02-02-008</v>
          </cell>
          <cell r="H939" t="str">
            <v>10</v>
          </cell>
          <cell r="I939" t="str">
            <v>CSF</v>
          </cell>
          <cell r="J939" t="str">
            <v>Ok Distribución Pto</v>
          </cell>
          <cell r="K939">
            <v>39050000</v>
          </cell>
          <cell r="L939" t="str">
            <v>Funcionamiento</v>
          </cell>
          <cell r="M939" t="str">
            <v>Talento Humano</v>
          </cell>
          <cell r="N939" t="str">
            <v>Gestión</v>
          </cell>
          <cell r="O939" t="str">
            <v>Gestión</v>
          </cell>
          <cell r="P939" t="str">
            <v>SGENERAL</v>
          </cell>
          <cell r="Q939" t="str">
            <v>SUBDIRECCIÓN DE MONITOREO Y CONTROL</v>
          </cell>
          <cell r="R939" t="str">
            <v>Contratación Directa</v>
          </cell>
          <cell r="S939" t="str">
            <v>4 CON</v>
          </cell>
          <cell r="T939" t="str">
            <v>ET4</v>
          </cell>
        </row>
        <row r="940">
          <cell r="B940" t="str">
            <v>54-C-2201-0700-12-0-2201015-02</v>
          </cell>
          <cell r="C940" t="str">
            <v>54-C-2201-0700-12-0-2201015-02ET4</v>
          </cell>
          <cell r="D940" t="str">
            <v>54</v>
          </cell>
          <cell r="E940" t="str">
            <v>A</v>
          </cell>
          <cell r="F940" t="str">
            <v>PRESTACIÓN DE SERVICIOS PROFESIONALES PARA APOYAR A LA SUBDIRECCIÓN DE MONITOREO Y CONTROL EN LAS FUNCIONES Y PROCESOS RELACIONADOS CON EL SEGUIMIENTO AL USO DE RECURSOS FINANCIEROS DEL SECTOR EDUCATIVO EN LAS ENTIDADES TERRITORIALES CERTIFICADAS.</v>
          </cell>
          <cell r="G940" t="str">
            <v>C-2201-0700-12-0-2201015-02</v>
          </cell>
          <cell r="H940" t="str">
            <v>10</v>
          </cell>
          <cell r="I940" t="str">
            <v>CSF</v>
          </cell>
          <cell r="J940" t="str">
            <v>Ok Distribución Pto</v>
          </cell>
          <cell r="K940">
            <v>57288600</v>
          </cell>
          <cell r="L940" t="str">
            <v>Inversión</v>
          </cell>
          <cell r="M940" t="str">
            <v>Fortalecimiento</v>
          </cell>
          <cell r="N940" t="str">
            <v>Fortalecimiento a la gestión territorial de la educación Inicial, Preescolar, Básica y Media.   Nacional</v>
          </cell>
          <cell r="O940" t="str">
            <v>Fortalecimiento</v>
          </cell>
          <cell r="P940" t="str">
            <v>VEPBM</v>
          </cell>
          <cell r="Q940" t="str">
            <v>SUBDIRECCIÓN DE MONITOREO Y CONTROL</v>
          </cell>
          <cell r="R940" t="str">
            <v>Contratación Directa</v>
          </cell>
          <cell r="S940" t="str">
            <v>4 CON</v>
          </cell>
          <cell r="T940" t="str">
            <v>ET4</v>
          </cell>
        </row>
        <row r="941">
          <cell r="B941" t="str">
            <v>540-C-2201-0700-15-0-2201006-02</v>
          </cell>
          <cell r="C941" t="str">
            <v>540-C-2201-0700-15-0-2201006-02ET4</v>
          </cell>
          <cell r="D941" t="str">
            <v>540</v>
          </cell>
          <cell r="E941" t="str">
            <v>A</v>
          </cell>
          <cell r="F941" t="str">
            <v xml:space="preserve">PRESTACIÓN DE SEVICIOS PROFESIONALES PARA APOYAR JURÍDICAMENTE A LA SUBDIRECCIÓN DE PERMANENCIA EN TODOS TEMAS RELACIONADOS CON LOS PROGRAMAS INHERENTES AL SERVICIO EDUCATIVO, LA CONTRATACIÓN, ASÍ COMO LA REVISIÓN DE LOS REPORTES DE INFORMACIÓN Y RESPUESTAS A LOS ENTES DE CONTROL. </v>
          </cell>
          <cell r="G941" t="str">
            <v>C-2201-0700-15-0-2201006-02</v>
          </cell>
          <cell r="H941" t="str">
            <v>10</v>
          </cell>
          <cell r="I941" t="str">
            <v>CSF</v>
          </cell>
          <cell r="J941" t="str">
            <v>Ok Distribución Pto</v>
          </cell>
          <cell r="K941">
            <v>100167504</v>
          </cell>
          <cell r="L941" t="str">
            <v>Inversión</v>
          </cell>
          <cell r="M941" t="str">
            <v>Cobertura</v>
          </cell>
          <cell r="N941" t="str">
            <v>Implementación de estrategias de  acceso y permanencia educativa en condiciones de equidad, para la población vulnerable a nivel nacional</v>
          </cell>
          <cell r="O941" t="str">
            <v>Permanencia</v>
          </cell>
          <cell r="P941" t="str">
            <v>VEPBM</v>
          </cell>
          <cell r="Q941" t="str">
            <v>SUBDIRECCIÓN DE PERMANENCIA</v>
          </cell>
          <cell r="R941" t="str">
            <v>Contratación Directa</v>
          </cell>
          <cell r="S941" t="str">
            <v>4 CON</v>
          </cell>
          <cell r="T941" t="str">
            <v>ET4</v>
          </cell>
        </row>
        <row r="942">
          <cell r="B942" t="str">
            <v>541-A-02-02-02-008</v>
          </cell>
          <cell r="C942" t="str">
            <v>541-A-02-02-02-008ET4</v>
          </cell>
          <cell r="D942" t="str">
            <v>541</v>
          </cell>
          <cell r="E942" t="str">
            <v>A</v>
          </cell>
          <cell r="F942" t="str">
            <v xml:space="preserve">PRESTACIÓN DE SERVICIOS PROFESIONALES  PARA APOYAR  LAS ACTIVIDADES DE TESORERIA, EDE CONFORMIDAD CON LA MEDIDA CAUTELAR CORRECTIVA DE ASUNCIÓN TEMPORAL DE LA COMPETENCIA DE LA PRESTACIÓN DEL SERVICIO DE EDUCACIÓN EN EL DEPARTAMENTO DE LA GUAJIRA._x000D_
</v>
          </cell>
          <cell r="G942" t="str">
            <v>A-02-02-02-008</v>
          </cell>
          <cell r="H942" t="str">
            <v>10</v>
          </cell>
          <cell r="I942" t="str">
            <v>CSF</v>
          </cell>
          <cell r="J942" t="str">
            <v>Ok Distribución Pto</v>
          </cell>
          <cell r="K942">
            <v>68200000</v>
          </cell>
          <cell r="L942" t="str">
            <v>Funcionamiento</v>
          </cell>
          <cell r="M942" t="str">
            <v>Talento Humano</v>
          </cell>
          <cell r="N942" t="str">
            <v>Gestión</v>
          </cell>
          <cell r="O942" t="str">
            <v>Gestión</v>
          </cell>
          <cell r="P942" t="str">
            <v>SGENERAL</v>
          </cell>
          <cell r="Q942" t="str">
            <v>SUBDIRECCIÓN DE MONITOREO Y CONTROL</v>
          </cell>
          <cell r="R942" t="str">
            <v>Contratación Directa</v>
          </cell>
          <cell r="S942" t="str">
            <v>4 CON</v>
          </cell>
          <cell r="T942" t="str">
            <v>ET4</v>
          </cell>
        </row>
        <row r="943">
          <cell r="B943" t="str">
            <v>542-A-02-02-02-008</v>
          </cell>
          <cell r="C943" t="str">
            <v>542-A-02-02-02-008ET4</v>
          </cell>
          <cell r="D943" t="str">
            <v>542</v>
          </cell>
          <cell r="E943" t="str">
            <v>A</v>
          </cell>
          <cell r="F943" t="str">
            <v xml:space="preserve">PRESTACIÓN DE SERVICIOS PROFESIONALES  PARA APOYAR  ACTIVIDADES  JURIDICAS EN ASUNTOS CONTRACTUALES DE SU COMPETENCIA, DE CONFORMIDAD CON LA MEDIDA CAUTELAR CORRECTIVA DE ASUNCIÓN TEMPORAL DE LA COMPETENCIA DE LA PRESTACIÓN DEL SERVICIO DE EDUCACIÓN EN EL DEPARTAMENTO DE LA GUAJIRA._x000D_
</v>
          </cell>
          <cell r="G943" t="str">
            <v>A-02-02-02-008</v>
          </cell>
          <cell r="H943" t="str">
            <v>10</v>
          </cell>
          <cell r="I943" t="str">
            <v>CSF</v>
          </cell>
          <cell r="J943" t="str">
            <v>Ok Distribución Pto</v>
          </cell>
          <cell r="K943">
            <v>68701000</v>
          </cell>
          <cell r="L943" t="str">
            <v>Funcionamiento</v>
          </cell>
          <cell r="M943" t="str">
            <v>Talento Humano</v>
          </cell>
          <cell r="N943" t="str">
            <v>Gestión</v>
          </cell>
          <cell r="O943" t="str">
            <v>Gestión</v>
          </cell>
          <cell r="P943" t="str">
            <v>SGENERAL</v>
          </cell>
          <cell r="Q943" t="str">
            <v>SUBDIRECCIÓN DE MONITOREO Y CONTROL</v>
          </cell>
          <cell r="R943" t="str">
            <v>Contratación Directa</v>
          </cell>
          <cell r="S943" t="str">
            <v>4 CON</v>
          </cell>
          <cell r="T943" t="str">
            <v>ET4</v>
          </cell>
        </row>
        <row r="944">
          <cell r="B944" t="str">
            <v>543-C-2201-0700-15-0-2201006-02</v>
          </cell>
          <cell r="C944" t="str">
            <v>543-C-2201-0700-15-0-2201006-02ET4</v>
          </cell>
          <cell r="D944" t="str">
            <v>543</v>
          </cell>
          <cell r="E944" t="str">
            <v>A</v>
          </cell>
          <cell r="F944" t="str">
            <v>PRESTACIÓN DE SERVICIOS PROFESIONALES PARA APOYAR A LA SUBDIRECCIÓN DE PERMANENCIA EN LA PLANEACIÓN, EJECUCIÓN, MONITOREO, SEGUIMIENTO Y EVALUACIÓN DE PROGRAMAS, PROYECTOS Y ESTRATEGIAS EDUCATIVAS DE ACCESO, PERMANENCIA Y ATENCIÓN A POBLACIÓN VULNERABLE Y VÍCTIMA EN EL MEDIO RURAL Y PARA JÓVENES Y ADULTOS EN COLOMBIA.</v>
          </cell>
          <cell r="G944" t="str">
            <v>C-2201-0700-15-0-2201006-02</v>
          </cell>
          <cell r="H944" t="str">
            <v>10</v>
          </cell>
          <cell r="I944" t="str">
            <v>CSF</v>
          </cell>
          <cell r="J944" t="str">
            <v>Ok Distribución Pto</v>
          </cell>
          <cell r="K944">
            <v>84886320</v>
          </cell>
          <cell r="L944" t="str">
            <v>Inversión</v>
          </cell>
          <cell r="M944" t="str">
            <v>Cobertura</v>
          </cell>
          <cell r="N944" t="str">
            <v>Implementación de estrategias de  acceso y permanencia educativa en condiciones de equidad, para la población vulnerable a nivel nacional</v>
          </cell>
          <cell r="O944" t="str">
            <v>Permanencia</v>
          </cell>
          <cell r="P944" t="str">
            <v>VEPBM</v>
          </cell>
          <cell r="Q944" t="str">
            <v>SUBDIRECCIÓN DE PERMANENCIA</v>
          </cell>
          <cell r="R944" t="str">
            <v>Contratación Directa</v>
          </cell>
          <cell r="S944" t="str">
            <v>4 CON</v>
          </cell>
          <cell r="T944" t="str">
            <v>ET4</v>
          </cell>
        </row>
        <row r="945">
          <cell r="B945" t="str">
            <v>544-C-2201-0700-15-0-2201006-02</v>
          </cell>
          <cell r="C945" t="str">
            <v>544-C-2201-0700-15-0-2201006-02ET4</v>
          </cell>
          <cell r="D945" t="str">
            <v>544</v>
          </cell>
          <cell r="E945" t="str">
            <v>A</v>
          </cell>
          <cell r="F945" t="str">
            <v>PRESTACIÓN DE SERVICIOS PROFESIONALES A LA SUBDIRECCIÓN DE PERMANENCIA PARA EL DESARROLLO DE ACTIVIDADES RELACIONADAS CON LA PREPARACIÓN Y DEFINICIÓN DE PROYECTOS ESTRATÉGICOS PARA LA GARANTÍA DEL ACCESO Y LA PERMANENCIA DE POBLACIONES EN CONDICIONES DE VULNERABILIDAD Y EN TEMAS RELACIONADOS CON EL SISTEMA DE RESPONSABILIDAD PENAL PARA ADOLESCENTES EN EL MARCO DE  LA RUTA INTEGRAL DE ATENCIONES Y  LA POLITICA NACIONAL DE INFANCIA Y ADOLESCENCIA.</v>
          </cell>
          <cell r="G945" t="str">
            <v>C-2201-0700-15-0-2201006-02</v>
          </cell>
          <cell r="H945" t="str">
            <v>10</v>
          </cell>
          <cell r="I945" t="str">
            <v>CSF</v>
          </cell>
          <cell r="J945" t="str">
            <v>Ok Distribución Pto</v>
          </cell>
          <cell r="K945">
            <v>80443000</v>
          </cell>
          <cell r="L945" t="str">
            <v>Inversión</v>
          </cell>
          <cell r="M945" t="str">
            <v>Cobertura</v>
          </cell>
          <cell r="N945" t="str">
            <v>Implementación de estrategias de  acceso y permanencia educativa en condiciones de equidad, para la población vulnerable a nivel nacional</v>
          </cell>
          <cell r="O945" t="str">
            <v>Permanencia</v>
          </cell>
          <cell r="P945" t="str">
            <v>VEPBM</v>
          </cell>
          <cell r="Q945" t="str">
            <v>SUBDIRECCIÓN DE PERMANENCIA</v>
          </cell>
          <cell r="R945" t="str">
            <v>Contratación Directa</v>
          </cell>
          <cell r="S945" t="str">
            <v>4 CON</v>
          </cell>
          <cell r="T945" t="str">
            <v>ET4</v>
          </cell>
        </row>
        <row r="946">
          <cell r="B946" t="str">
            <v>546-A-02-02-02-008</v>
          </cell>
          <cell r="C946" t="str">
            <v>546-A-02-02-02-008ET4</v>
          </cell>
          <cell r="D946" t="str">
            <v>546</v>
          </cell>
          <cell r="E946" t="str">
            <v>A</v>
          </cell>
          <cell r="F946" t="str">
            <v xml:space="preserve">PRESTACIÓN DE SERVICIOS PROFESIONALES PARA APOYAR ACTIVIDADES DEL AREA DE CENTRAL DE CUENTAS, DE CONFORMIDAD CON LA MEDIDA CAUTELAR CORRECTIVA DE ASUNCIÓN TEMPORAL DE LA COMPETENCIA DE LA PRESTACIÓN DEL SERVICIO DE EDUCACIÓN EN EL DEPARTAMENTO DE LA GUAJIRA._x000D_
</v>
          </cell>
          <cell r="G946" t="str">
            <v>A-02-02-02-008</v>
          </cell>
          <cell r="H946" t="str">
            <v>10</v>
          </cell>
          <cell r="I946" t="str">
            <v>CSF</v>
          </cell>
          <cell r="J946" t="str">
            <v>Ok Distribución Pto</v>
          </cell>
          <cell r="K946">
            <v>49720000</v>
          </cell>
          <cell r="L946" t="str">
            <v>Funcionamiento</v>
          </cell>
          <cell r="M946" t="str">
            <v>Talento Humano</v>
          </cell>
          <cell r="N946" t="str">
            <v>Gestión</v>
          </cell>
          <cell r="O946" t="str">
            <v>Gestión</v>
          </cell>
          <cell r="P946" t="str">
            <v>SGENERAL</v>
          </cell>
          <cell r="Q946" t="str">
            <v>SUBDIRECCIÓN DE MONITOREO Y CONTROL</v>
          </cell>
          <cell r="R946" t="str">
            <v>Contratación Directa</v>
          </cell>
          <cell r="S946" t="str">
            <v>4 CON</v>
          </cell>
          <cell r="T946" t="str">
            <v>ET4</v>
          </cell>
        </row>
        <row r="947">
          <cell r="B947" t="str">
            <v>547-C-2201-0700-15-0-2201006-02</v>
          </cell>
          <cell r="C947" t="str">
            <v>547-C-2201-0700-15-0-2201006-02ET4</v>
          </cell>
          <cell r="D947" t="str">
            <v>547</v>
          </cell>
          <cell r="E947" t="str">
            <v>A</v>
          </cell>
          <cell r="F947" t="str">
            <v>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RELACIONADO CON LA DESERCIÓN ESCOLAR Y EL FORTALECIMIENTO DE LA PERMANENCIA DE LOS NIÑOS, LAS NIÑAS Y ADOLESCENTES EN EL SISTEMA EDUCATIVO</v>
          </cell>
          <cell r="G947" t="str">
            <v>C-2201-0700-15-0-2201006-02</v>
          </cell>
          <cell r="H947" t="str">
            <v>10</v>
          </cell>
          <cell r="I947" t="str">
            <v>CSF</v>
          </cell>
          <cell r="J947" t="str">
            <v>Ok Distribución Pto</v>
          </cell>
          <cell r="K947">
            <v>93625250</v>
          </cell>
          <cell r="L947" t="str">
            <v>Inversión</v>
          </cell>
          <cell r="M947" t="str">
            <v>Cobertura</v>
          </cell>
          <cell r="N947" t="str">
            <v>Implementación de estrategias de  acceso y permanencia educativa en condiciones de equidad, para la población vulnerable a nivel nacional</v>
          </cell>
          <cell r="O947" t="str">
            <v>Permanencia</v>
          </cell>
          <cell r="P947" t="str">
            <v>VEPBM</v>
          </cell>
          <cell r="Q947" t="str">
            <v>SUBDIRECCIÓN DE PERMANENCIA</v>
          </cell>
          <cell r="R947" t="str">
            <v>Contratación Directa</v>
          </cell>
          <cell r="S947" t="str">
            <v>4 CON</v>
          </cell>
          <cell r="T947" t="str">
            <v>ET4</v>
          </cell>
        </row>
        <row r="948">
          <cell r="B948" t="str">
            <v>549-C-2201-0700-15-0-2201006-02</v>
          </cell>
          <cell r="C948" t="str">
            <v>549-C-2201-0700-15-0-2201006-02ET4</v>
          </cell>
          <cell r="D948" t="str">
            <v>549</v>
          </cell>
          <cell r="E948" t="str">
            <v>A</v>
          </cell>
          <cell r="F948" t="str">
            <v>PRESTACIÓN DE SERVICIOS PROFESIONALES A LA SUBDIRECCIÓN DE PERMANENCIA PARA EL DESARROLLO DE ACTIVIDADES RELACIONADAS CON LA PREPARACIÓN, PLANEACIÓN Y DEFINICIÓN DE PROYECTOS ESTRATÉGICOS PARA LA GARANTÍA DEL ACCESO Y LA PERMANENCIA, EN PARTICULAR A LO REFERIDO A EDUCACIÓN RURAL Y EDUCACIÓN PARA ADULTOS, Y A LOS PROYECTOS TRANSVERSALES DE LA SUBDIRECCIÓN.</v>
          </cell>
          <cell r="G948" t="str">
            <v>C-2201-0700-15-0-2201006-02</v>
          </cell>
          <cell r="H948" t="str">
            <v>10</v>
          </cell>
          <cell r="I948" t="str">
            <v>CSF</v>
          </cell>
          <cell r="J948" t="str">
            <v>Ok Distribución Pto</v>
          </cell>
          <cell r="K948">
            <v>83203320</v>
          </cell>
          <cell r="L948" t="str">
            <v>Inversión</v>
          </cell>
          <cell r="M948" t="str">
            <v>Cobertura</v>
          </cell>
          <cell r="N948" t="str">
            <v>Implementación de estrategias de  acceso y permanencia educativa en condiciones de equidad, para la población vulnerable a nivel nacional</v>
          </cell>
          <cell r="O948" t="str">
            <v>Permanencia</v>
          </cell>
          <cell r="P948" t="str">
            <v>VEPBM</v>
          </cell>
          <cell r="Q948" t="str">
            <v>SUBDIRECCIÓN DE PERMANENCIA</v>
          </cell>
          <cell r="R948" t="str">
            <v>Contratación Directa</v>
          </cell>
          <cell r="S948" t="str">
            <v>4 CON</v>
          </cell>
          <cell r="T948" t="str">
            <v>ET4</v>
          </cell>
        </row>
        <row r="949">
          <cell r="B949" t="str">
            <v>55-C-2299-0700-9-0-2299062-02</v>
          </cell>
          <cell r="C949" t="str">
            <v>55-C-2299-0700-9-0-2299062-02ET4</v>
          </cell>
          <cell r="D949" t="str">
            <v>55</v>
          </cell>
          <cell r="E949" t="str">
            <v>A</v>
          </cell>
          <cell r="F949" t="str">
            <v>PRESTACIÓN DE SERVICIOS PROFESIONALES A LA OFICINA ASESORA DE PLANEACIÓN Y FINANZAS EN EL ACOMPAÑAMIENTO DE LAS ACTIVIDADES RELACIONADAS CON LA ESTRUCTURACIÓN, PLANEACIÓN, SEGUIMIENTO Y CIERRE DEL PROCESO DE AUDITORÍA A LA INFORMACIÓN REPORTADA EN LOS SISTEMAS DE INFORMACIÓN DEL SECTOR EDUCATIVO.</v>
          </cell>
          <cell r="G949" t="str">
            <v>C-2299-0700-9-0-2299062-02</v>
          </cell>
          <cell r="H949" t="str">
            <v>10</v>
          </cell>
          <cell r="I949" t="str">
            <v>CSF</v>
          </cell>
          <cell r="J949" t="str">
            <v>Ok Distribución Pto</v>
          </cell>
          <cell r="K949">
            <v>46478750</v>
          </cell>
          <cell r="L949" t="str">
            <v>Inversión</v>
          </cell>
          <cell r="M949" t="str">
            <v>Planeación y Finanzas</v>
          </cell>
          <cell r="N949" t="str">
            <v>Fortalecimiento de la planeación estratégica  del sector educativo  Nacional</v>
          </cell>
          <cell r="O949" t="str">
            <v>Transversales</v>
          </cell>
          <cell r="P949" t="str">
            <v>SGENERAL</v>
          </cell>
          <cell r="Q949" t="str">
            <v>OFICINA ASESORA DE PLANEACIÓN Y FINANZAS</v>
          </cell>
          <cell r="R949" t="str">
            <v>Contratación Directa</v>
          </cell>
          <cell r="S949" t="str">
            <v>4 CON</v>
          </cell>
          <cell r="T949" t="str">
            <v>ET4</v>
          </cell>
        </row>
        <row r="950">
          <cell r="B950" t="str">
            <v>551-C-2202-0700-32-0-2202045-02</v>
          </cell>
          <cell r="C950" t="str">
            <v>551-C-2202-0700-32-0-2202045-02ET4</v>
          </cell>
          <cell r="D950" t="str">
            <v>551</v>
          </cell>
          <cell r="E950" t="str">
            <v>A</v>
          </cell>
          <cell r="F950" t="str">
            <v>PRESTAR SERVICIOS PROFESIONALES PARA APOYAR A LA SUBDIRECCIÓN DE INSPECCIÓN Y VIGILANCIA EN LA VERIFICACIÓN Y PROMOCIÓN DEL CUMPLIMIENTO DE LAS CONDICIONES DE CALIDAD Y CONTINUIDAD DE LA PRESTACIÓN DEL SERVICIO DE EDUCACIÓN SUPERIOR</v>
          </cell>
          <cell r="G950" t="str">
            <v>C-2202-0700-32-0-2202045-02</v>
          </cell>
          <cell r="H950" t="str">
            <v>10</v>
          </cell>
          <cell r="I950" t="str">
            <v>CSF</v>
          </cell>
          <cell r="J950" t="str">
            <v>Ok Distribución Pto</v>
          </cell>
          <cell r="K950">
            <v>36000000</v>
          </cell>
          <cell r="L950" t="str">
            <v>Inversión</v>
          </cell>
          <cell r="M950" t="str">
            <v>Calidad ES</v>
          </cell>
          <cell r="N950" t="str">
            <v>Incremento de la calidad en la prestación del servicio público de educación superior en Colombia. Nacional</v>
          </cell>
          <cell r="O950" t="str">
            <v>Calidad ES</v>
          </cell>
          <cell r="P950" t="str">
            <v>VES</v>
          </cell>
          <cell r="Q950" t="str">
            <v>SUBDIRECCIÓN DE INSPECCIÓN Y VIGILANCIA</v>
          </cell>
          <cell r="R950" t="str">
            <v>Contratación Directa</v>
          </cell>
          <cell r="S950" t="str">
            <v>4 CON</v>
          </cell>
          <cell r="T950" t="str">
            <v>ET4</v>
          </cell>
        </row>
        <row r="951">
          <cell r="B951" t="str">
            <v>552-C-2202-0700-32-0-2202045-02</v>
          </cell>
          <cell r="C951" t="str">
            <v>552-C-2202-0700-32-0-2202045-02ET4</v>
          </cell>
          <cell r="D951" t="str">
            <v>552</v>
          </cell>
          <cell r="E951" t="str">
            <v>A</v>
          </cell>
          <cell r="F951" t="str">
            <v>PRESTAR SERVICIOS PROFESIONALES PARA APOYAR JURÍDICAMENTE A LA LA SUBDIRECCIÓN DE INSPECCIÓN Y VIGILANCIA EN LAS RESPUESTAS A LAS QUEJAS, CONSULTAS Y DERECHOS DE PETICIÓN PRESENTADAS POR LOS USUARIOS DEL SERVICIO PÚBLICO DE EDUCACIÓN SUPERIOR.</v>
          </cell>
          <cell r="G951" t="str">
            <v>C-2202-0700-32-0-2202045-02</v>
          </cell>
          <cell r="H951" t="str">
            <v>10</v>
          </cell>
          <cell r="I951" t="str">
            <v>CSF</v>
          </cell>
          <cell r="J951" t="str">
            <v>Ok Distribución Pto</v>
          </cell>
          <cell r="K951">
            <v>30400000</v>
          </cell>
          <cell r="L951" t="str">
            <v>Inversión</v>
          </cell>
          <cell r="M951" t="str">
            <v>Calidad ES</v>
          </cell>
          <cell r="N951" t="str">
            <v>Incremento de la calidad en la prestación del servicio público de educación superior en Colombia. Nacional</v>
          </cell>
          <cell r="O951" t="str">
            <v>Calidad ES</v>
          </cell>
          <cell r="P951" t="str">
            <v>VES</v>
          </cell>
          <cell r="Q951" t="str">
            <v>SUBDIRECCIÓN DE INSPECCIÓN Y VIGILANCIA</v>
          </cell>
          <cell r="R951" t="str">
            <v>Contratación Directa</v>
          </cell>
          <cell r="S951" t="str">
            <v>4 CON</v>
          </cell>
          <cell r="T951" t="str">
            <v>ET4</v>
          </cell>
        </row>
        <row r="952">
          <cell r="B952" t="str">
            <v>553-C-2201-0700-15-0-2201006-02</v>
          </cell>
          <cell r="C952" t="str">
            <v>553-C-2201-0700-15-0-2201006-02ET4</v>
          </cell>
          <cell r="D952" t="str">
            <v>553</v>
          </cell>
          <cell r="E952" t="str">
            <v>A</v>
          </cell>
          <cell r="F952" t="str">
            <v>PRESTACIÓN DE SERVICIOS PROFESIONALES PARA APOYAR A LA SUBDIRECCIÓN DE PERMANENCIA  EN EL FORTALECIMIENTO Y MEJORAMIENTO DE LAS ESTRATEGIAS DE PERMANENCIA COMO TRANSPORTE ESCOLAR Y JORNADA ESCOLAR COMPLEMENTARIA, ASÍ COMO EN EL SEGUIMIENTO A LA IMPLEMENTACIÓN DE PROGRAMAS DE PERMANENCIA DE EDUCACIÓN PREESCOLAR, BÁSICA Y MEDIA Y PREVENCIÓN DE LA DESERCIÓN.</v>
          </cell>
          <cell r="G952" t="str">
            <v>C-2201-0700-15-0-2201006-02</v>
          </cell>
          <cell r="H952" t="str">
            <v>10</v>
          </cell>
          <cell r="I952" t="str">
            <v>CSF</v>
          </cell>
          <cell r="J952" t="str">
            <v>Ok Distribución Pto</v>
          </cell>
          <cell r="K952">
            <v>65930500</v>
          </cell>
          <cell r="L952" t="str">
            <v>Inversión</v>
          </cell>
          <cell r="M952" t="str">
            <v>Cobertura</v>
          </cell>
          <cell r="N952" t="str">
            <v>Implementación de estrategias de  acceso y permanencia educativa en condiciones de equidad, para la población vulnerable a nivel nacional</v>
          </cell>
          <cell r="O952" t="str">
            <v>Permanencia</v>
          </cell>
          <cell r="P952" t="str">
            <v>VEPBM</v>
          </cell>
          <cell r="Q952" t="str">
            <v>SUBDIRECCIÓN DE PERMANENCIA</v>
          </cell>
          <cell r="R952" t="str">
            <v>Contratación Directa</v>
          </cell>
          <cell r="S952" t="str">
            <v>4 CON</v>
          </cell>
          <cell r="T952" t="str">
            <v>ET4</v>
          </cell>
        </row>
        <row r="953">
          <cell r="B953" t="str">
            <v>554-C-2201-0700-8-0-2201046-02</v>
          </cell>
          <cell r="C953" t="str">
            <v>554-C-2201-0700-8-0-2201046-02ET4</v>
          </cell>
          <cell r="D953" t="str">
            <v>554</v>
          </cell>
          <cell r="E953" t="str">
            <v>A</v>
          </cell>
          <cell r="F953" t="str">
            <v>PRESTACIÓN DE SERVICIOS PROFESIONALES PARA APOYAR LA GESTIÓN DEL GRUPO DE FOMENTO AL USO DE LAS TIC, CON TEMAS DE EDUCACION MEDIA Y SU TRANSITO A LA EDUCACIÓN SUPERIOR</v>
          </cell>
          <cell r="G953" t="str">
            <v>C-2201-0700-8-0-2201046-02</v>
          </cell>
          <cell r="H953" t="str">
            <v>10</v>
          </cell>
          <cell r="I953" t="str">
            <v>CSF</v>
          </cell>
          <cell r="J953" t="str">
            <v>Ok Distribución Pto</v>
          </cell>
          <cell r="K953">
            <v>27344700</v>
          </cell>
          <cell r="L953" t="str">
            <v>Inversión</v>
          </cell>
          <cell r="M953" t="str">
            <v>Innovación</v>
          </cell>
          <cell r="N953" t="str">
            <v>Implementación del Plan Nacional de innovación TIC para la educación urbana y rural Nacional</v>
          </cell>
          <cell r="O953" t="str">
            <v>Innovación EPBM</v>
          </cell>
          <cell r="P953" t="str">
            <v>VEPBM</v>
          </cell>
          <cell r="Q953" t="str">
            <v>OFICINA DE INNOVACIÓN EDUCATIVA CON USO DE NUEVAS TECNOLOGÍAS</v>
          </cell>
          <cell r="R953" t="str">
            <v>Contratación Directa</v>
          </cell>
          <cell r="S953" t="str">
            <v>4 CON</v>
          </cell>
          <cell r="T953" t="str">
            <v>ET4</v>
          </cell>
        </row>
        <row r="954">
          <cell r="B954" t="str">
            <v>556-C-2201-0700-8-0-2201036-02</v>
          </cell>
          <cell r="C954" t="str">
            <v>556-C-2201-0700-8-0-2201036-02ET4</v>
          </cell>
          <cell r="D954" t="str">
            <v>556</v>
          </cell>
          <cell r="E954" t="str">
            <v>A</v>
          </cell>
          <cell r="F954" t="str">
            <v>PRESTACIÓN DE SERVICIOS PROFESIONALES PARA APOYAR A LA OFICINA DE INNOVACION EDUCATIVA EN LA GESTIÓN Y USO DE LOS CONTENIDOS EDUCATIVOS QUE HACEN PARTE DE LA OFERTA NACIONAL.</v>
          </cell>
          <cell r="G954" t="str">
            <v>C-2201-0700-8-0-2201036-02</v>
          </cell>
          <cell r="H954" t="str">
            <v>10</v>
          </cell>
          <cell r="I954" t="str">
            <v>CSF</v>
          </cell>
          <cell r="J954" t="str">
            <v>Ok Distribución Pto</v>
          </cell>
          <cell r="K954">
            <v>34067250</v>
          </cell>
          <cell r="L954" t="str">
            <v>Inversión</v>
          </cell>
          <cell r="M954" t="str">
            <v>Innovación</v>
          </cell>
          <cell r="N954" t="str">
            <v>Implementación del Plan Nacional de innovación TIC para la educación urbana y rural Nacional</v>
          </cell>
          <cell r="O954" t="str">
            <v>Innovación EPBM</v>
          </cell>
          <cell r="P954" t="str">
            <v>VEPBM</v>
          </cell>
          <cell r="Q954" t="str">
            <v>OFICINA DE INNOVACIÓN EDUCATIVA CON USO DE NUEVAS TECNOLOGÍAS</v>
          </cell>
          <cell r="R954" t="str">
            <v>Contratación Directa</v>
          </cell>
          <cell r="S954" t="str">
            <v>4 CON</v>
          </cell>
          <cell r="T954" t="str">
            <v>ET4</v>
          </cell>
        </row>
        <row r="955">
          <cell r="B955" t="str">
            <v>557-C-2201-0700-15-0-2201006-02</v>
          </cell>
          <cell r="C955" t="str">
            <v>557-C-2201-0700-15-0-2201006-02ET4</v>
          </cell>
          <cell r="D955" t="str">
            <v>557</v>
          </cell>
          <cell r="E955" t="str">
            <v>A</v>
          </cell>
          <cell r="F955" t="str">
            <v>PRESTACIÓN DE SERVICIOS PROFESIONALES A LA SUBDIRECCIÓN DE PERMANENCIA PARA EL DESARROLLO DE ACTIVIDADES RELACIONADAS CON LA PREPARACIÓN Y DEFINICIÓN DE PROYECTOS ESTRATÉGICOS PARA LA GARANTÍA DEL ACCESO Y LA PERMANENCIA DE POBLACIONES EN CONDICIONES DE VULNERABILIDAD, EN PARTICULAR EN LO REFERIDO AL FORTALECIMIENTO DE LAS FAMILIAS EN LA PREVENCIÓN DE LA DESERCIÓN ESCOLAR Y LA CONSOLIDACIÓN DE HERRAMIENTAS PARA EL APOYO A LA SUPERVISIÓN DE LOS CONTRATACIÓN DE LA SUBDIRECCIÓN</v>
          </cell>
          <cell r="G955" t="str">
            <v>C-2201-0700-15-0-2201006-02</v>
          </cell>
          <cell r="H955" t="str">
            <v>10</v>
          </cell>
          <cell r="I955" t="str">
            <v>CSF</v>
          </cell>
          <cell r="J955" t="str">
            <v>Ok Distribución Pto</v>
          </cell>
          <cell r="K955">
            <v>101477127</v>
          </cell>
          <cell r="L955" t="str">
            <v>Inversión</v>
          </cell>
          <cell r="M955" t="str">
            <v>Cobertura</v>
          </cell>
          <cell r="N955" t="str">
            <v>Implementación de estrategias de  acceso y permanencia educativa en condiciones de equidad, para la población vulnerable a nivel nacional</v>
          </cell>
          <cell r="O955" t="str">
            <v>Permanencia</v>
          </cell>
          <cell r="P955" t="str">
            <v>VEPBM</v>
          </cell>
          <cell r="Q955" t="str">
            <v>SUBDIRECCIÓN DE PERMANENCIA</v>
          </cell>
          <cell r="R955" t="str">
            <v>Contratación Directa</v>
          </cell>
          <cell r="S955" t="str">
            <v>4 CON</v>
          </cell>
          <cell r="T955" t="str">
            <v>ET4</v>
          </cell>
        </row>
        <row r="956">
          <cell r="B956" t="str">
            <v>558-C-2201-0700-8-0-2201046-02</v>
          </cell>
          <cell r="C956" t="str">
            <v>558-C-2201-0700-8-0-2201046-02ET4</v>
          </cell>
          <cell r="D956" t="str">
            <v>558</v>
          </cell>
          <cell r="E956" t="str">
            <v>A</v>
          </cell>
          <cell r="F956" t="str">
            <v>PRESTACIÓN DE SERVICIOS PROFESIONALES PARA APOYAR LA ESTRUCTURACIÓN DE ESTRATEGIAS PEDAGÓGICAS RELACIONADAS CON EL USO DE TIC Y DE FOMENTO A LA INVESTIGACIÓN EJECUTADAS POR LA OFICINA DE INNOVACIÓN EDUCATIVA CON USO DE NUEVAS TECNOLOGÍAS DEL MINISTERIO DE EDUCACIÓN NACIONAL</v>
          </cell>
          <cell r="G956" t="str">
            <v>C-2201-0700-8-0-2201046-02</v>
          </cell>
          <cell r="H956" t="str">
            <v>10</v>
          </cell>
          <cell r="I956" t="str">
            <v>CSF</v>
          </cell>
          <cell r="J956" t="str">
            <v>Ok Distribución Pto</v>
          </cell>
          <cell r="K956">
            <v>62274830</v>
          </cell>
          <cell r="L956" t="str">
            <v>Inversión</v>
          </cell>
          <cell r="M956" t="str">
            <v>Innovación</v>
          </cell>
          <cell r="N956" t="str">
            <v>Implementación del Plan Nacional de innovación TIC para la educación urbana y rural Nacional</v>
          </cell>
          <cell r="O956" t="str">
            <v>Innovación EPBM</v>
          </cell>
          <cell r="P956" t="str">
            <v>VEPBM</v>
          </cell>
          <cell r="Q956" t="str">
            <v>OFICINA DE INNOVACIÓN EDUCATIVA CON USO DE NUEVAS TECNOLOGÍAS</v>
          </cell>
          <cell r="R956" t="str">
            <v>Contratación Directa</v>
          </cell>
          <cell r="S956" t="str">
            <v>4 CON</v>
          </cell>
          <cell r="T956" t="str">
            <v>ET4</v>
          </cell>
        </row>
        <row r="957">
          <cell r="B957" t="str">
            <v>559-C-2201-0700-15-0-2201006-02</v>
          </cell>
          <cell r="C957" t="str">
            <v>559-C-2201-0700-15-0-2201006-02ET4</v>
          </cell>
          <cell r="D957" t="str">
            <v>559</v>
          </cell>
          <cell r="E957" t="str">
            <v>A</v>
          </cell>
          <cell r="F957" t="str">
            <v>PRESTACIÓN DE SERVICIOS PROFESIONALES PARA APOYAR A LA SUBDIRECCIÓN DE PERMANENCIA EN LA PLANEACIÓN, EJECUCIÓN, MONITOREO, SEGUIMIENTO Y EVALUACIÓN DE PROGRAMAS, PROYECTOS Y ESTRATEGIAS EDUCATIVAS DE ACCESO, PERMANENCIA Y ATENCIÓN A POBLACIÓN VULNERABLE Y VÍCTIMA EN EL MEDIO RURAL Y PARA JÓVENES Y ADULTOS EN COLOMBIA.</v>
          </cell>
          <cell r="G957" t="str">
            <v>C-2201-0700-15-0-2201006-02</v>
          </cell>
          <cell r="H957" t="str">
            <v>10</v>
          </cell>
          <cell r="I957" t="str">
            <v>CSF</v>
          </cell>
          <cell r="J957" t="str">
            <v>Ok Distribución Pto</v>
          </cell>
          <cell r="K957">
            <v>83203320</v>
          </cell>
          <cell r="L957" t="str">
            <v>Inversión</v>
          </cell>
          <cell r="M957" t="str">
            <v>Cobertura</v>
          </cell>
          <cell r="N957" t="str">
            <v>Implementación de estrategias de  acceso y permanencia educativa en condiciones de equidad, para la población vulnerable a nivel nacional</v>
          </cell>
          <cell r="O957" t="str">
            <v>Permanencia</v>
          </cell>
          <cell r="P957" t="str">
            <v>VEPBM</v>
          </cell>
          <cell r="Q957" t="str">
            <v>SUBDIRECCIÓN DE PERMANENCIA</v>
          </cell>
          <cell r="R957" t="str">
            <v>Contratación Directa</v>
          </cell>
          <cell r="S957" t="str">
            <v>4 CON</v>
          </cell>
          <cell r="T957" t="str">
            <v>ET4</v>
          </cell>
        </row>
        <row r="958">
          <cell r="B958" t="str">
            <v>56-A-03-11-05-001</v>
          </cell>
          <cell r="C958" t="str">
            <v>56-A-03-11-05-001ET4</v>
          </cell>
          <cell r="D958" t="str">
            <v>56</v>
          </cell>
          <cell r="E958" t="str">
            <v>A</v>
          </cell>
          <cell r="F958" t="str">
            <v>APOYAR FINANCIERAMENTE A LA FUNDACIÓN COLEGIO MAYOR DE SAN BARTOLOME EN LA PRESTACIÓN DE SERVICIOS EDUCATIVOS A LOS ESTUDIANTES QUE CUMPLAN LOS REQUISITOS ESTABLECIDOS EN LA PROPUESTA PRESENTADA POR LA FUNDACIÓN, DE LOS NIVELES DE EDUCACIÓN PRESCOLAR, BÁSICA Y MEDIA</v>
          </cell>
          <cell r="G958" t="str">
            <v>A-03-11-05-001</v>
          </cell>
          <cell r="H958" t="str">
            <v>10</v>
          </cell>
          <cell r="I958" t="str">
            <v>CSF</v>
          </cell>
          <cell r="J958" t="str">
            <v>Ok Distribución Pto</v>
          </cell>
          <cell r="K958">
            <v>5304000000</v>
          </cell>
          <cell r="L958" t="str">
            <v>Funcionamiento</v>
          </cell>
          <cell r="M958" t="str">
            <v>Cobertura</v>
          </cell>
          <cell r="N958" t="str">
            <v>Gestión</v>
          </cell>
          <cell r="O958" t="str">
            <v>Gestión</v>
          </cell>
          <cell r="P958" t="str">
            <v>SGENERAL</v>
          </cell>
          <cell r="Q958" t="str">
            <v>SUBDIRECCIÓN DE ACCESO</v>
          </cell>
          <cell r="R958" t="str">
            <v>Regímen Especial</v>
          </cell>
          <cell r="S958" t="str">
            <v>4 CON</v>
          </cell>
          <cell r="T958" t="str">
            <v>ET4</v>
          </cell>
        </row>
        <row r="959">
          <cell r="B959" t="str">
            <v>560-C-2201-0700-8-0-2201036-02</v>
          </cell>
          <cell r="C959" t="str">
            <v>560-C-2201-0700-8-0-2201036-02ET4</v>
          </cell>
          <cell r="D959" t="str">
            <v>560</v>
          </cell>
          <cell r="E959" t="str">
            <v>A</v>
          </cell>
          <cell r="F959" t="str">
            <v>PRESTACIÓN DE SERVICIOS DE PROFESIONALES PARA APOYAR A LA OFICINA DE INNOVACION EDUCATIVA EN EL POSICIONAMIENTO  DESDE SU LINEA GRAFICA Y COMUNICATIVA DEL  PORTAL COLOMBIA APRENDE</v>
          </cell>
          <cell r="G959" t="str">
            <v>C-2201-0700-8-0-2201036-02</v>
          </cell>
          <cell r="H959" t="str">
            <v>10</v>
          </cell>
          <cell r="I959" t="str">
            <v>CSF</v>
          </cell>
          <cell r="J959" t="str">
            <v>Ok Distribución Pto</v>
          </cell>
          <cell r="K959">
            <v>53892952</v>
          </cell>
          <cell r="L959" t="str">
            <v>Inversión</v>
          </cell>
          <cell r="M959" t="str">
            <v>Innovación</v>
          </cell>
          <cell r="N959" t="str">
            <v>Implementación del Plan Nacional de innovación TIC para la educación urbana y rural Nacional</v>
          </cell>
          <cell r="O959" t="str">
            <v>Innovación EPBM</v>
          </cell>
          <cell r="P959" t="str">
            <v>VEPBM</v>
          </cell>
          <cell r="Q959" t="str">
            <v>OFICINA DE INNOVACIÓN EDUCATIVA CON USO DE NUEVAS TECNOLOGÍAS</v>
          </cell>
          <cell r="R959" t="str">
            <v>Contratación Directa</v>
          </cell>
          <cell r="S959" t="str">
            <v>4 CON</v>
          </cell>
          <cell r="T959" t="str">
            <v>ET4</v>
          </cell>
        </row>
        <row r="960">
          <cell r="B960" t="str">
            <v>561-C-2201-0700-8-0-2201036-02</v>
          </cell>
          <cell r="C960" t="str">
            <v>561-C-2201-0700-8-0-2201036-02ET4</v>
          </cell>
          <cell r="D960" t="str">
            <v>561</v>
          </cell>
          <cell r="E960" t="str">
            <v>A</v>
          </cell>
          <cell r="F960" t="str">
            <v>PRESTACION DE SERVICIOS  PROFESIONALES PARA APOYAR A LA OFICINA DE INNOVACION EDUCATIVA CON USO DE NUEVAS TECNOLOGIAS EN LA ADMINISTRACION, DESARROLLOS Y SOPORTE DEL PORTAL EDUCATIVO COLOMBIA APRENDE.</v>
          </cell>
          <cell r="G960" t="str">
            <v>C-2201-0700-8-0-2201036-02</v>
          </cell>
          <cell r="H960" t="str">
            <v>10</v>
          </cell>
          <cell r="I960" t="str">
            <v>CSF</v>
          </cell>
          <cell r="J960" t="str">
            <v>Ok Distribución Pto</v>
          </cell>
          <cell r="K960">
            <v>40556250</v>
          </cell>
          <cell r="L960" t="str">
            <v>Inversión</v>
          </cell>
          <cell r="M960" t="str">
            <v>Innovación</v>
          </cell>
          <cell r="N960" t="str">
            <v>Implementación del Plan Nacional de innovación TIC para la educación urbana y rural Nacional</v>
          </cell>
          <cell r="O960" t="str">
            <v>Innovación EPBM</v>
          </cell>
          <cell r="P960" t="str">
            <v>VEPBM</v>
          </cell>
          <cell r="Q960" t="str">
            <v>OFICINA DE INNOVACIÓN EDUCATIVA CON USO DE NUEVAS TECNOLOGÍAS</v>
          </cell>
          <cell r="R960" t="str">
            <v>Contratación Directa</v>
          </cell>
          <cell r="S960" t="str">
            <v>4 CON</v>
          </cell>
          <cell r="T960" t="str">
            <v>ET4</v>
          </cell>
        </row>
        <row r="961">
          <cell r="B961" t="str">
            <v>562-C-2202-0700-32-0-2202045-02</v>
          </cell>
          <cell r="C961" t="str">
            <v>562-C-2202-0700-32-0-2202045-02ET4</v>
          </cell>
          <cell r="D961" t="str">
            <v>562</v>
          </cell>
          <cell r="E961" t="str">
            <v>A</v>
          </cell>
          <cell r="F961" t="str">
            <v>PRESTAR SERVICIOS PROFESIONALES DE APOYO Y ACOMPAÑAMIENTO JURÍDICO A LA SUBDIRECCIÓN DE INSPECCIÓN Y VIGILANCIA EN EL DESARROLLO DE LAS ACTIVIDADES DE PREVENCIÓN E INVESTIGACIÓN A SU CARGO.</v>
          </cell>
          <cell r="G961" t="str">
            <v>C-2202-0700-32-0-2202045-02</v>
          </cell>
          <cell r="H961" t="str">
            <v>10</v>
          </cell>
          <cell r="I961" t="str">
            <v>CSF</v>
          </cell>
          <cell r="J961" t="str">
            <v>Ok Distribución Pto</v>
          </cell>
          <cell r="K961">
            <v>57000000</v>
          </cell>
          <cell r="L961" t="str">
            <v>Inversión</v>
          </cell>
          <cell r="M961" t="str">
            <v>Calidad ES</v>
          </cell>
          <cell r="N961" t="str">
            <v>Incremento de la calidad en la prestación del servicio público de educación superior en Colombia. Nacional</v>
          </cell>
          <cell r="O961" t="str">
            <v>Calidad ES</v>
          </cell>
          <cell r="P961" t="str">
            <v>VES</v>
          </cell>
          <cell r="Q961" t="str">
            <v>SUBDIRECCIÓN DE INSPECCIÓN Y VIGILANCIA</v>
          </cell>
          <cell r="R961" t="str">
            <v>Contratación Directa</v>
          </cell>
          <cell r="S961" t="str">
            <v>4 CON</v>
          </cell>
          <cell r="T961" t="str">
            <v>ET4</v>
          </cell>
        </row>
        <row r="962">
          <cell r="B962" t="str">
            <v>563-A-02-02-02-008</v>
          </cell>
          <cell r="C962" t="str">
            <v>563-A-02-02-02-008ET4</v>
          </cell>
          <cell r="D962" t="str">
            <v>563</v>
          </cell>
          <cell r="E962" t="str">
            <v>A</v>
          </cell>
          <cell r="F962" t="str">
            <v xml:space="preserve">PRESTACIÓN DE SERVICIOS PROFESIONALES ESPECIALIZADOS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GESTIÓN_x000D_
</v>
          </cell>
          <cell r="G962" t="str">
            <v>A-02-02-02-008</v>
          </cell>
          <cell r="H962" t="str">
            <v>10</v>
          </cell>
          <cell r="I962" t="str">
            <v>CSF</v>
          </cell>
          <cell r="J962" t="str">
            <v>Ok Distribución Pto</v>
          </cell>
          <cell r="K962">
            <v>54310764</v>
          </cell>
          <cell r="L962" t="str">
            <v>Funcionamiento</v>
          </cell>
          <cell r="M962" t="str">
            <v>Talento Humano</v>
          </cell>
          <cell r="N962" t="str">
            <v>Gestión</v>
          </cell>
          <cell r="O962" t="str">
            <v>Gestión</v>
          </cell>
          <cell r="P962" t="str">
            <v>SGENERAL</v>
          </cell>
          <cell r="Q962" t="str">
            <v>OFICINA DE CONTROL INTERNO</v>
          </cell>
          <cell r="R962" t="str">
            <v>Contratación Directa</v>
          </cell>
          <cell r="S962" t="str">
            <v>4 CON</v>
          </cell>
          <cell r="T962" t="str">
            <v>ET4</v>
          </cell>
        </row>
        <row r="963">
          <cell r="B963" t="str">
            <v>563-A-02-02-02-008</v>
          </cell>
          <cell r="C963" t="str">
            <v>563-A-02-02-02-008ET4</v>
          </cell>
          <cell r="D963" t="str">
            <v>563</v>
          </cell>
          <cell r="E963" t="str">
            <v>A</v>
          </cell>
          <cell r="F963" t="str">
            <v xml:space="preserve">PRESTACIÓN DE SERVICIOS PROFESIONALES ESPECIALIZADOS PARA ORIENTAR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GESTIÓN_x000D_
</v>
          </cell>
          <cell r="G963" t="str">
            <v>A-02-02-02-008</v>
          </cell>
          <cell r="H963" t="str">
            <v>10</v>
          </cell>
          <cell r="I963" t="str">
            <v>CSF</v>
          </cell>
          <cell r="J963" t="str">
            <v>Ok Distribución Pto</v>
          </cell>
          <cell r="K963">
            <v>-9051794</v>
          </cell>
          <cell r="L963" t="str">
            <v>Funcionamiento</v>
          </cell>
          <cell r="M963" t="str">
            <v>Talento Humano</v>
          </cell>
          <cell r="N963" t="str">
            <v>Gestión</v>
          </cell>
          <cell r="O963" t="str">
            <v>Gestión</v>
          </cell>
          <cell r="P963" t="str">
            <v>SGENERAL</v>
          </cell>
          <cell r="Q963" t="str">
            <v>OFICINA DE CONTROL INTERNO</v>
          </cell>
          <cell r="R963" t="str">
            <v>Contratación Directa</v>
          </cell>
          <cell r="S963" t="str">
            <v>4 CON</v>
          </cell>
          <cell r="T963" t="str">
            <v>ET4</v>
          </cell>
        </row>
        <row r="964">
          <cell r="B964" t="str">
            <v>564-A-02-02-02-008</v>
          </cell>
          <cell r="C964" t="str">
            <v>564-A-02-02-02-008ET4</v>
          </cell>
          <cell r="D964" t="str">
            <v>564</v>
          </cell>
          <cell r="E964" t="str">
            <v>A</v>
          </cell>
          <cell r="F964" t="str">
            <v xml:space="preserve">PRESTACIÓN DE SERVICIOS PROFESIONALES PARA APOYAR LA ORIENTACIÓN DE LA EJECUCIÓN DE LOS ROLES ASIGNADOS A LA OFICINA DE CONTROL INTERNO DENTRO DEL PROCESO DE EVALUACIÓN Y SEGUIMIENTO A LA GESTIÓN DE LA ENTIDAD PARA EL MEJORAMIENTO DEL SISTEMA INTEGRADO DE GESTIÓN, EN ESPECIAL EN LO RELACIONADO CON LOS SISTEMAS DE INFORMACIÓN QUE SOPORTAN LOS PROCESOS DEL MEN._x000D_
</v>
          </cell>
          <cell r="G964" t="str">
            <v>A-02-02-02-008</v>
          </cell>
          <cell r="H964" t="str">
            <v>10</v>
          </cell>
          <cell r="I964" t="str">
            <v>CSF</v>
          </cell>
          <cell r="J964" t="str">
            <v>Ok Distribución Pto</v>
          </cell>
          <cell r="K964">
            <v>69792800</v>
          </cell>
          <cell r="L964" t="str">
            <v>Funcionamiento</v>
          </cell>
          <cell r="M964" t="str">
            <v>Talento Humano</v>
          </cell>
          <cell r="N964" t="str">
            <v>Gestión</v>
          </cell>
          <cell r="O964" t="str">
            <v>Gestión</v>
          </cell>
          <cell r="P964" t="str">
            <v>SGENERAL</v>
          </cell>
          <cell r="Q964" t="str">
            <v>OFICINA DE CONTROL INTERNO</v>
          </cell>
          <cell r="R964" t="str">
            <v>Contratación Directa</v>
          </cell>
          <cell r="S964" t="str">
            <v>4 CON</v>
          </cell>
          <cell r="T964" t="str">
            <v>ET4</v>
          </cell>
        </row>
        <row r="965">
          <cell r="B965" t="str">
            <v>565-A-02-02-02-008</v>
          </cell>
          <cell r="C965" t="str">
            <v>565-A-02-02-02-008ET4</v>
          </cell>
          <cell r="D965" t="str">
            <v>565</v>
          </cell>
          <cell r="E965" t="str">
            <v>A</v>
          </cell>
          <cell r="F965" t="str">
            <v xml:space="preserve">PRESTACIÓN DE SERVICIOS PROFESIONALES PARA APOYAR Y EJECUTAR LAS ACTIVIDADES RELACIONADAS CON LOS ROLES ASIGNADOS A LA OFICINA DE CONTROL INTERNO DENTRO DEL PROCESO DE EVALUACIÓN Y REALIZAR SEGUIMIENTO A LA GESTIÓN DE LA ENTIDAD PARA EL MEJORAMIENTO DEL SISTEMA INTEGRADO DE GESTIÓN._x000D_
</v>
          </cell>
          <cell r="G965" t="str">
            <v>A-02-02-02-008</v>
          </cell>
          <cell r="H965" t="str">
            <v>10</v>
          </cell>
          <cell r="I965" t="str">
            <v>CSF</v>
          </cell>
          <cell r="J965" t="str">
            <v>Ok Distribución Pto</v>
          </cell>
          <cell r="K965">
            <v>76137600</v>
          </cell>
          <cell r="L965" t="str">
            <v>Funcionamiento</v>
          </cell>
          <cell r="M965" t="str">
            <v>Talento Humano</v>
          </cell>
          <cell r="N965" t="str">
            <v>Gestión</v>
          </cell>
          <cell r="O965" t="str">
            <v>Gestión</v>
          </cell>
          <cell r="P965" t="str">
            <v>SGENERAL</v>
          </cell>
          <cell r="Q965" t="str">
            <v>OFICINA DE CONTROL INTERNO</v>
          </cell>
          <cell r="R965" t="str">
            <v>Contratación Directa</v>
          </cell>
          <cell r="S965" t="str">
            <v>4 CON</v>
          </cell>
          <cell r="T965" t="str">
            <v>ET4</v>
          </cell>
        </row>
        <row r="966">
          <cell r="B966" t="str">
            <v>566-A-02-02-02-008</v>
          </cell>
          <cell r="C966" t="str">
            <v>566-A-02-02-02-008ET4</v>
          </cell>
          <cell r="D966" t="str">
            <v>566</v>
          </cell>
          <cell r="E966" t="str">
            <v>A</v>
          </cell>
          <cell r="F966" t="str">
            <v xml:space="preserve">PRESTACIÓN DE SERVICIOS PROFESIONALES PARA APOYAR Y EJECUTAR LAS ACTIVIDADES RELACIONADAS CON LOS ROLES ASIGNADOS A LA OFICINA DE CONTROL INTERNO DENTRO DEL PROCESO DE EVALUACIÓN Y SEGUIMIENTO A LA GESTIÓN DE LA ENTIDAD PARA EL MEJORAMIENTO DEL SISTEMA INTEGRADO DE GESTIÓN._x000D_
</v>
          </cell>
          <cell r="G966" t="str">
            <v>A-02-02-02-008</v>
          </cell>
          <cell r="H966" t="str">
            <v>10</v>
          </cell>
          <cell r="I966" t="str">
            <v>CSF</v>
          </cell>
          <cell r="J966" t="str">
            <v>Ok Distribución Pto</v>
          </cell>
          <cell r="K966">
            <v>34896400</v>
          </cell>
          <cell r="L966" t="str">
            <v>Funcionamiento</v>
          </cell>
          <cell r="M966" t="str">
            <v>Talento Humano</v>
          </cell>
          <cell r="N966" t="str">
            <v>Gestión</v>
          </cell>
          <cell r="O966" t="str">
            <v>Gestión</v>
          </cell>
          <cell r="P966" t="str">
            <v>SGENERAL</v>
          </cell>
          <cell r="Q966" t="str">
            <v>OFICINA DE CONTROL INTERNO</v>
          </cell>
          <cell r="R966" t="str">
            <v>Contratación Directa</v>
          </cell>
          <cell r="S966" t="str">
            <v>4 CON</v>
          </cell>
          <cell r="T966" t="str">
            <v>ET4</v>
          </cell>
        </row>
        <row r="967">
          <cell r="B967" t="str">
            <v>567-A-02-02-02-008</v>
          </cell>
          <cell r="C967" t="str">
            <v>567-A-02-02-02-008ET4</v>
          </cell>
          <cell r="D967" t="str">
            <v>567</v>
          </cell>
          <cell r="E967" t="str">
            <v>A</v>
          </cell>
          <cell r="F967" t="str">
            <v xml:space="preserve">PRESTACIÓN DE SERVICIOS PROFESIONALES PARA EJECUTAR LAS ACCIONES PROPIAS COMO LÍDER DE GESTIÓN  DEL PROGRAMA DE ALIMENTACION ESCOLAR, DE CONFORMIDAD CON LA MEDIDA CAUTELAR CORRECTIVA DE ASUNCIÓN TEMPORAL DE LA COMPETENCIA DE LA PRESTACIÓN DEL SERVICIO DE EDUCACIÓN EN EL DEPARTAMENTO DE LA GUAJIRA._x000D_
</v>
          </cell>
          <cell r="G967" t="str">
            <v>A-02-02-02-008</v>
          </cell>
          <cell r="H967" t="str">
            <v>10</v>
          </cell>
          <cell r="I967" t="str">
            <v>CSF</v>
          </cell>
          <cell r="J967" t="str">
            <v>Ok Distribución Pto</v>
          </cell>
          <cell r="K967">
            <v>144187971</v>
          </cell>
          <cell r="L967" t="str">
            <v>Funcionamiento</v>
          </cell>
          <cell r="M967" t="str">
            <v>Talento Humano</v>
          </cell>
          <cell r="N967" t="str">
            <v>Gestión</v>
          </cell>
          <cell r="O967" t="str">
            <v>Gestión</v>
          </cell>
          <cell r="P967" t="str">
            <v>SGENERAL</v>
          </cell>
          <cell r="Q967" t="str">
            <v>SUBDIRECCIÓN DE MONITOREO Y CONTROL</v>
          </cell>
          <cell r="R967" t="str">
            <v>Contratación Directa</v>
          </cell>
          <cell r="S967" t="str">
            <v>4 CON</v>
          </cell>
          <cell r="T967" t="str">
            <v>ET4</v>
          </cell>
        </row>
        <row r="968">
          <cell r="B968" t="str">
            <v>568-A-02-02-02-008</v>
          </cell>
          <cell r="C968" t="str">
            <v>568-A-02-02-02-008ET4</v>
          </cell>
          <cell r="D968" t="str">
            <v>568</v>
          </cell>
          <cell r="E968" t="str">
            <v>A</v>
          </cell>
          <cell r="F968" t="str">
            <v xml:space="preserve">PRESTACIÓN DE SERVICIOS PROFESIONALES PARA APOYAR Y EJECUTAR LAS ACTIVIDADES RELACIONADAS CON LOS ROLES ASIGNADOS A LA OFICINA DE CONTROL INTERNO DENTRO DEL PROCESO DE EVALUACIÓN Y SEGUIMIENTO A LA GESTIÓN DE LA ENTIDAD PARA EL MEJORAMIENTO DEL SISTEMA INTEGRADO DE GESTIÓN._x000D_
</v>
          </cell>
          <cell r="G968" t="str">
            <v>A-02-02-02-008</v>
          </cell>
          <cell r="H968" t="str">
            <v>10</v>
          </cell>
          <cell r="I968" t="str">
            <v>CSF</v>
          </cell>
          <cell r="J968" t="str">
            <v>Ok Distribución Pto</v>
          </cell>
          <cell r="K968">
            <v>69792800</v>
          </cell>
          <cell r="L968" t="str">
            <v>Funcionamiento</v>
          </cell>
          <cell r="M968" t="str">
            <v>Talento Humano</v>
          </cell>
          <cell r="N968" t="str">
            <v>Gestión</v>
          </cell>
          <cell r="O968" t="str">
            <v>Gestión</v>
          </cell>
          <cell r="P968" t="str">
            <v>SGENERAL</v>
          </cell>
          <cell r="Q968" t="str">
            <v>OFICINA DE CONTROL INTERNO</v>
          </cell>
          <cell r="R968" t="str">
            <v>Contratación Directa</v>
          </cell>
          <cell r="S968" t="str">
            <v>4 CON</v>
          </cell>
          <cell r="T968" t="str">
            <v>ET4</v>
          </cell>
        </row>
        <row r="969">
          <cell r="B969" t="str">
            <v>569-A-02-02-02-008</v>
          </cell>
          <cell r="C969" t="str">
            <v>569-A-02-02-02-008ET4</v>
          </cell>
          <cell r="D969" t="str">
            <v>569</v>
          </cell>
          <cell r="E969" t="str">
            <v>A</v>
          </cell>
          <cell r="F969" t="str">
            <v xml:space="preserve">PRESTACIÓN DE SERVICIOS PROFESIONALES PARA ASISTIR, ACONSEJAR Y COORDINAR LA EJECUCIÓN DE LAS ACTIVIDADES DE ACOMPAÑAMIENTO Y SEGUIMIENTO ADMINISTRATIVO Y FINANCIERO DE LAS ENTIDADES TERRITORIALES QUE SE ENCUENTREN O LLEGAREN A ADOPTAR MEDIDA CORRECTIVA DE ASUNCION TEMPORAL DE LA COMPETENCIA DEL SERVICIO EDUCATIVO EN LOS NIVELES DE PREESCOLAR, BÁSICA Y MEDIA DE CONFORMIDAD CON EL DECRETO ¿ LEY 028 DE 2008 Y SUS REGLAMENTARIOS._x000D_
</v>
          </cell>
          <cell r="G969" t="str">
            <v>A-02-02-02-008</v>
          </cell>
          <cell r="H969" t="str">
            <v>10</v>
          </cell>
          <cell r="I969" t="str">
            <v>CSF</v>
          </cell>
          <cell r="J969" t="str">
            <v>Ok Distribución Pto</v>
          </cell>
          <cell r="K969">
            <v>99017333</v>
          </cell>
          <cell r="L969" t="str">
            <v>Funcionamiento</v>
          </cell>
          <cell r="M969" t="str">
            <v>Talento Humano</v>
          </cell>
          <cell r="N969" t="str">
            <v>Gestión</v>
          </cell>
          <cell r="O969" t="str">
            <v>Gestión</v>
          </cell>
          <cell r="P969" t="str">
            <v>SGENERAL</v>
          </cell>
          <cell r="Q969" t="str">
            <v>SUBDIRECCIÓN DE MONITOREO Y CONTROL</v>
          </cell>
          <cell r="R969" t="str">
            <v>Contratación Directa</v>
          </cell>
          <cell r="S969" t="str">
            <v>4 CON</v>
          </cell>
          <cell r="T969" t="str">
            <v>ET4</v>
          </cell>
        </row>
        <row r="970">
          <cell r="B970" t="str">
            <v>57-C-2299-0700-8-0-2299062-02</v>
          </cell>
          <cell r="C970" t="str">
            <v>57-C-2299-0700-8-0-2299062-02ET1</v>
          </cell>
          <cell r="D970" t="str">
            <v>57</v>
          </cell>
          <cell r="E970" t="str">
            <v>A</v>
          </cell>
          <cell r="F970" t="str">
            <v xml:space="preserve">SERVICIO DE MANTENIMIENTO PREVENTIVO Y CORRECTIVO PARA LAS IMPRESORAS ZEBRA DEL MINISTERIO DE EDUCACION NACIONAL. </v>
          </cell>
          <cell r="G970" t="str">
            <v>C-2299-0700-8-0-2299062-02</v>
          </cell>
          <cell r="H970" t="str">
            <v>10</v>
          </cell>
          <cell r="I970" t="str">
            <v>CSF</v>
          </cell>
          <cell r="J970" t="str">
            <v>Ok Distribución Pto</v>
          </cell>
          <cell r="K970">
            <v>4558027</v>
          </cell>
          <cell r="L970" t="str">
            <v>Inversión</v>
          </cell>
          <cell r="M970" t="str">
            <v>Tecnología</v>
          </cell>
          <cell r="N970" t="str">
            <v>Fortalecimiento del acceso a información estratégica e institucional del sector educativo  Nacional</v>
          </cell>
          <cell r="O970" t="str">
            <v>Transversales</v>
          </cell>
          <cell r="P970" t="str">
            <v>SGENERAL</v>
          </cell>
          <cell r="Q970" t="str">
            <v>OFICINA DE TECNOLOGÍA Y SISTEMAS DE INFORMACIÓN</v>
          </cell>
          <cell r="R970" t="str">
            <v>Mínima Cuantía</v>
          </cell>
          <cell r="S970" t="str">
            <v>1 PLC</v>
          </cell>
          <cell r="T970" t="str">
            <v>ET1</v>
          </cell>
        </row>
        <row r="971">
          <cell r="B971" t="str">
            <v>570-A-02-02-02-008</v>
          </cell>
          <cell r="C971" t="str">
            <v>570-A-02-02-02-008ET4</v>
          </cell>
          <cell r="D971" t="str">
            <v>570</v>
          </cell>
          <cell r="E971" t="str">
            <v>A</v>
          </cell>
          <cell r="F971" t="str">
            <v>PRESTACIÓN DE SERVICIOS PROFESIONALES PARA APOYAR Y EJECUTAR LAS ACTIVIDADES RELACIONADAS CON LOS ROLES ASIGNADOS A LA OFICINA DE CONTROL INTERNO DENTRO DEL PROCESO DE EVALUACIÓN Y SEGUIMIENTO A LA GESTIÓN DE LA ENTIDAD PARA EL MEJORAMIENTO DEL SISTEMA INTEGRADO DE GESTIÓN.</v>
          </cell>
          <cell r="G971" t="str">
            <v>A-02-02-02-008</v>
          </cell>
          <cell r="H971" t="str">
            <v>10</v>
          </cell>
          <cell r="I971" t="str">
            <v>CSF</v>
          </cell>
          <cell r="J971" t="str">
            <v>Ok Distribución Pto</v>
          </cell>
          <cell r="K971">
            <v>69792800</v>
          </cell>
          <cell r="L971" t="str">
            <v>Funcionamiento</v>
          </cell>
          <cell r="M971" t="str">
            <v>Talento Humano</v>
          </cell>
          <cell r="N971" t="str">
            <v>Gestión</v>
          </cell>
          <cell r="O971" t="str">
            <v>Gestión</v>
          </cell>
          <cell r="P971" t="str">
            <v>SGENERAL</v>
          </cell>
          <cell r="Q971" t="str">
            <v>OFICINA DE CONTROL INTERNO</v>
          </cell>
          <cell r="R971" t="str">
            <v>Contratación Directa</v>
          </cell>
          <cell r="S971" t="str">
            <v>4 CON</v>
          </cell>
          <cell r="T971" t="str">
            <v>ET4</v>
          </cell>
        </row>
        <row r="972">
          <cell r="B972" t="str">
            <v>571-A-02-02-02-008</v>
          </cell>
          <cell r="C972" t="str">
            <v>571-A-02-02-02-008ET4</v>
          </cell>
          <cell r="D972" t="str">
            <v>571</v>
          </cell>
          <cell r="E972" t="str">
            <v>A</v>
          </cell>
          <cell r="F972" t="str">
            <v xml:space="preserve">PRESTACIÓN DE SERVICIOS PROFESIONALES PARA APOYAR LA EJECUCIÓN DE LOS ROLES ASIGNADOS A LA OFICINA DE CONTROL INTERNO DENTRO DEL PROCESO DE EVALUACIÓN Y SEGUIMIENTO A LA GESTIÓN DE LA ENTIDAD PARA EL MEJORAMIENTO DEL SISTEMA INTEGRADO DE GESTIÓN._x000D_
</v>
          </cell>
          <cell r="G972" t="str">
            <v>A-02-02-02-008</v>
          </cell>
          <cell r="H972" t="str">
            <v>10</v>
          </cell>
          <cell r="I972" t="str">
            <v>CSF</v>
          </cell>
          <cell r="J972" t="str">
            <v>Ok Distribución Pto</v>
          </cell>
          <cell r="K972">
            <v>20224050</v>
          </cell>
          <cell r="L972" t="str">
            <v>Funcionamiento</v>
          </cell>
          <cell r="M972" t="str">
            <v>Talento Humano</v>
          </cell>
          <cell r="N972" t="str">
            <v>Gestión</v>
          </cell>
          <cell r="O972" t="str">
            <v>Gestión</v>
          </cell>
          <cell r="P972" t="str">
            <v>SGENERAL</v>
          </cell>
          <cell r="Q972" t="str">
            <v>OFICINA DE CONTROL INTERNO</v>
          </cell>
          <cell r="R972" t="str">
            <v>Contratación Directa</v>
          </cell>
          <cell r="S972" t="str">
            <v>4 CON</v>
          </cell>
          <cell r="T972" t="str">
            <v>ET4</v>
          </cell>
        </row>
        <row r="973">
          <cell r="B973" t="str">
            <v>572-A-02-02-02-008</v>
          </cell>
          <cell r="C973" t="str">
            <v>572-A-02-02-02-008ET4</v>
          </cell>
          <cell r="D973" t="str">
            <v>572</v>
          </cell>
          <cell r="E973" t="str">
            <v>A</v>
          </cell>
          <cell r="F973" t="str">
            <v xml:space="preserve">PRESTACIÓN DE SERVICIOS PROFESIONALES PARA APOYAR LA EJECUCIÓN DE LOS ROLES ASIGNADOS A LA OFICINA DE CONTROL INTERNO DENTRO DEL PROCESO DE EVALUACIÓN Y SEGUIMIENTO A LA GESTIÓN DE LA ENTIDAD PARA EL MEJORAMIENTO DEL SISTEMA INTEGRADO DE GESTIÓN._x000D_
</v>
          </cell>
          <cell r="G973" t="str">
            <v>A-02-02-02-008</v>
          </cell>
          <cell r="H973" t="str">
            <v>10</v>
          </cell>
          <cell r="I973" t="str">
            <v>CSF</v>
          </cell>
          <cell r="J973" t="str">
            <v>Ok Distribución Pto</v>
          </cell>
          <cell r="K973">
            <v>40448100</v>
          </cell>
          <cell r="L973" t="str">
            <v>Funcionamiento</v>
          </cell>
          <cell r="M973" t="str">
            <v>Talento Humano</v>
          </cell>
          <cell r="N973" t="str">
            <v>Gestión</v>
          </cell>
          <cell r="O973" t="str">
            <v>Gestión</v>
          </cell>
          <cell r="P973" t="str">
            <v>SGENERAL</v>
          </cell>
          <cell r="Q973" t="str">
            <v>OFICINA DE CONTROL INTERNO</v>
          </cell>
          <cell r="R973" t="str">
            <v>Contratación Directa</v>
          </cell>
          <cell r="S973" t="str">
            <v>4 CON</v>
          </cell>
          <cell r="T973" t="str">
            <v>ET4</v>
          </cell>
        </row>
        <row r="974">
          <cell r="B974" t="str">
            <v>573-A-02-02-02-008</v>
          </cell>
          <cell r="C974" t="str">
            <v>573-A-02-02-02-008ET4</v>
          </cell>
          <cell r="D974" t="str">
            <v>573</v>
          </cell>
          <cell r="E974" t="str">
            <v>A</v>
          </cell>
          <cell r="F974" t="str">
            <v xml:space="preserve">PRESTACIÓN DE SERVICIOS PROFESIONALES PARA APOYAR LA EJECUCIÓN DE LOS ROLES ASIGNADOS A LA OFICINA DE CONTROL INTERNO DENTRO DEL PROCESO DE EVALUACIÓN Y SEGUIMIENTO A LA GESTIÓN DE LA ENTIDAD PARA EL MEJORAMIENTO DEL SISTEMA INTEGRADO DE GESTIÓN._x000D_
</v>
          </cell>
          <cell r="G974" t="str">
            <v>A-02-02-02-008</v>
          </cell>
          <cell r="H974" t="str">
            <v>10</v>
          </cell>
          <cell r="I974" t="str">
            <v>CSF</v>
          </cell>
          <cell r="J974" t="str">
            <v>Ok Distribución Pto</v>
          </cell>
          <cell r="K974">
            <v>40448100</v>
          </cell>
          <cell r="L974" t="str">
            <v>Funcionamiento</v>
          </cell>
          <cell r="M974" t="str">
            <v>Talento Humano</v>
          </cell>
          <cell r="N974" t="str">
            <v>Gestión</v>
          </cell>
          <cell r="O974" t="str">
            <v>Gestión</v>
          </cell>
          <cell r="P974" t="str">
            <v>SGENERAL</v>
          </cell>
          <cell r="Q974" t="str">
            <v>OFICINA DE CONTROL INTERNO</v>
          </cell>
          <cell r="R974" t="str">
            <v>Contratación Directa</v>
          </cell>
          <cell r="S974" t="str">
            <v>4 CON</v>
          </cell>
          <cell r="T974" t="str">
            <v>ET4</v>
          </cell>
        </row>
        <row r="975">
          <cell r="B975" t="str">
            <v>574-A-02-02-02-008</v>
          </cell>
          <cell r="C975" t="str">
            <v>574-A-02-02-02-008ET4</v>
          </cell>
          <cell r="D975" t="str">
            <v>574</v>
          </cell>
          <cell r="E975" t="str">
            <v>A</v>
          </cell>
          <cell r="F975" t="str">
            <v xml:space="preserve">PRESTACIÓN DE SERVICIOS PROFESIONALES PARA APOYAR LA EJECUCIÓN DE LOS ROLES ASIGNADOS A LA OFICINA DE CONTROL INTERNO DENTRO DEL PROCESO DE EVALUACIÓN Y SEGUIMIENTO A LA GESTIÓN DE LA ENTIDAD PARA EL MEJORAMIENTO DEL SISTEMA INTEGRADO DE GESTIÓN._x000D_
</v>
          </cell>
          <cell r="G975" t="str">
            <v>A-02-02-02-008</v>
          </cell>
          <cell r="H975" t="str">
            <v>10</v>
          </cell>
          <cell r="I975" t="str">
            <v>CSF</v>
          </cell>
          <cell r="J975" t="str">
            <v>Ok Distribución Pto</v>
          </cell>
          <cell r="K975">
            <v>40448100</v>
          </cell>
          <cell r="L975" t="str">
            <v>Funcionamiento</v>
          </cell>
          <cell r="M975" t="str">
            <v>Talento Humano</v>
          </cell>
          <cell r="N975" t="str">
            <v>Gestión</v>
          </cell>
          <cell r="O975" t="str">
            <v>Gestión</v>
          </cell>
          <cell r="P975" t="str">
            <v>SGENERAL</v>
          </cell>
          <cell r="Q975" t="str">
            <v>OFICINA DE CONTROL INTERNO</v>
          </cell>
          <cell r="R975" t="str">
            <v>Contratación Directa</v>
          </cell>
          <cell r="S975" t="str">
            <v>4 CON</v>
          </cell>
          <cell r="T975" t="str">
            <v>ET4</v>
          </cell>
        </row>
        <row r="976">
          <cell r="B976" t="str">
            <v>575-A-02-02-02-008</v>
          </cell>
          <cell r="C976" t="str">
            <v>575-A-02-02-02-008ET4</v>
          </cell>
          <cell r="D976" t="str">
            <v>575</v>
          </cell>
          <cell r="E976" t="str">
            <v>A</v>
          </cell>
          <cell r="F976" t="str">
            <v xml:space="preserve">PRESTAR SERVICIOS PROFESIONALES PARA EL DESARROLLO DE LAS ACTIVIDADES DEL AREA FINANCIERA EN TEMAS DE PRESUPUESTO  DE LA SECRETARÍA DE EDUCACION DEL DEPARTAMENTO DE LA GUAJIRA, DE CONFORMIDAD CON LA MEDIDA CAUTELAR CORRECTIVA DE ASUNCIÓN TEMPORAL DE LA COMPETENCIA DE LA PRESTACIÓN DEL SERVICIO DE EDUCACIÓN EN EL DEPARTAMENTO DE LA GUAJIRA._x000D_
</v>
          </cell>
          <cell r="G976" t="str">
            <v>A-02-02-02-008</v>
          </cell>
          <cell r="H976" t="str">
            <v>16</v>
          </cell>
          <cell r="I976" t="str">
            <v>SSF</v>
          </cell>
          <cell r="J976" t="str">
            <v>Ok Distribución Pto</v>
          </cell>
          <cell r="K976">
            <v>49720000</v>
          </cell>
          <cell r="L976" t="str">
            <v>Funcionamiento</v>
          </cell>
          <cell r="M976" t="str">
            <v>Talento Humano</v>
          </cell>
          <cell r="N976" t="str">
            <v>Gestión</v>
          </cell>
          <cell r="O976" t="str">
            <v>Gestión</v>
          </cell>
          <cell r="P976" t="str">
            <v>SGENERAL</v>
          </cell>
          <cell r="Q976" t="str">
            <v>SUBDIRECCIÓN DE MONITOREO Y CONTROL</v>
          </cell>
          <cell r="R976" t="str">
            <v>Contratación Directa</v>
          </cell>
          <cell r="S976" t="str">
            <v>4 CON</v>
          </cell>
          <cell r="T976" t="str">
            <v>ET4</v>
          </cell>
        </row>
        <row r="977">
          <cell r="B977" t="str">
            <v>576-A-02-02-02-008</v>
          </cell>
          <cell r="C977" t="str">
            <v>576-A-02-02-02-008ET4</v>
          </cell>
          <cell r="D977" t="str">
            <v>576</v>
          </cell>
          <cell r="E977" t="str">
            <v>A</v>
          </cell>
          <cell r="F977" t="str">
            <v xml:space="preserve">PRESTAR SERVICIOS PROFESIONALES PARA IMPULSAR Y TRAMITAR INVESTIGACIONES Y PROCESOS DISCIPLINARIOS QUE SE ADELANTEN EN RELACIÓN CON LOS SERVIDORES DEL MINISTERIO DE EDUCACIÓN NACIONAL_x000D_
</v>
          </cell>
          <cell r="G977" t="str">
            <v>A-02-02-02-008</v>
          </cell>
          <cell r="H977" t="str">
            <v>10</v>
          </cell>
          <cell r="I977" t="str">
            <v>CSF</v>
          </cell>
          <cell r="J977" t="str">
            <v>Ok Distribución Pto</v>
          </cell>
          <cell r="K977">
            <v>87475325</v>
          </cell>
          <cell r="L977" t="str">
            <v>Funcionamiento</v>
          </cell>
          <cell r="M977" t="str">
            <v>Talento Humano</v>
          </cell>
          <cell r="N977" t="str">
            <v>Gestión</v>
          </cell>
          <cell r="O977" t="str">
            <v>Gestión</v>
          </cell>
          <cell r="P977" t="str">
            <v>SGENERAL</v>
          </cell>
          <cell r="Q977" t="str">
            <v>SECRETARÍA GENERAL</v>
          </cell>
          <cell r="R977" t="str">
            <v>Contratación Directa</v>
          </cell>
          <cell r="S977" t="str">
            <v>4 CON</v>
          </cell>
          <cell r="T977" t="str">
            <v>ET4</v>
          </cell>
        </row>
        <row r="978">
          <cell r="B978" t="str">
            <v>577-A-02-02-02-008</v>
          </cell>
          <cell r="C978" t="str">
            <v>577-A-02-02-02-008ET4</v>
          </cell>
          <cell r="D978" t="str">
            <v>577</v>
          </cell>
          <cell r="E978" t="str">
            <v>A</v>
          </cell>
          <cell r="F978" t="str">
            <v xml:space="preserve">PRESTAR SERVICIOS PROFESIONALES PARA IMPULSAR Y TRAMITAR INVESTIGACIONES Y PROCESOS DISCIPLINARIOS QUE SE ADELANTEN EN RELACIÓN CON LOS SERVIDORES DEL MINISTERIO DE EDUCACIÓN NACIONAL_x000D_
</v>
          </cell>
          <cell r="G978" t="str">
            <v>A-02-02-02-008</v>
          </cell>
          <cell r="H978" t="str">
            <v>10</v>
          </cell>
          <cell r="I978" t="str">
            <v>CSF</v>
          </cell>
          <cell r="J978" t="str">
            <v>Ok Distribución Pto</v>
          </cell>
          <cell r="K978">
            <v>87475325</v>
          </cell>
          <cell r="L978" t="str">
            <v>Funcionamiento</v>
          </cell>
          <cell r="M978" t="str">
            <v>Talento Humano</v>
          </cell>
          <cell r="N978" t="str">
            <v>Gestión</v>
          </cell>
          <cell r="O978" t="str">
            <v>Gestión</v>
          </cell>
          <cell r="P978" t="str">
            <v>SGENERAL</v>
          </cell>
          <cell r="Q978" t="str">
            <v>SECRETARÍA GENERAL</v>
          </cell>
          <cell r="R978" t="str">
            <v>Contratación Directa</v>
          </cell>
          <cell r="S978" t="str">
            <v>4 CON</v>
          </cell>
          <cell r="T978" t="str">
            <v>ET4</v>
          </cell>
        </row>
        <row r="979">
          <cell r="B979" t="str">
            <v>578-A-02-02-02-008</v>
          </cell>
          <cell r="C979" t="str">
            <v>578-A-02-02-02-008ET4</v>
          </cell>
          <cell r="D979" t="str">
            <v>578</v>
          </cell>
          <cell r="E979" t="str">
            <v>A</v>
          </cell>
          <cell r="F979" t="str">
            <v xml:space="preserve">PRESTACIÓN DE SERVICIOS PROFESIONALES PARA APOYAR LA EJECUCIÓN DE LOS ROLES ASIGNADOS A LA OFICINA DE CONTROL INTERNO DENTRO DEL PROCESO DE EVALUACIÓN Y SEGUIMIENTO A LA GESTIÓN DE LA ENTIDAD PARA EL MEJORAMIENTO DEL SISTEMA INTEGRADO DE GESTIÓN._x000D_
</v>
          </cell>
          <cell r="G979" t="str">
            <v>A-02-02-02-008</v>
          </cell>
          <cell r="H979" t="str">
            <v>10</v>
          </cell>
          <cell r="I979" t="str">
            <v>CSF</v>
          </cell>
          <cell r="J979" t="str">
            <v>Ok Distribución Pto</v>
          </cell>
          <cell r="K979">
            <v>40448100</v>
          </cell>
          <cell r="L979" t="str">
            <v>Funcionamiento</v>
          </cell>
          <cell r="M979" t="str">
            <v>Talento Humano</v>
          </cell>
          <cell r="N979" t="str">
            <v>Gestión</v>
          </cell>
          <cell r="O979" t="str">
            <v>Gestión</v>
          </cell>
          <cell r="P979" t="str">
            <v>SGENERAL</v>
          </cell>
          <cell r="Q979" t="str">
            <v>OFICINA DE CONTROL INTERNO</v>
          </cell>
          <cell r="R979" t="str">
            <v>Contratación Directa</v>
          </cell>
          <cell r="S979" t="str">
            <v>4 CON</v>
          </cell>
          <cell r="T979" t="str">
            <v>ET4</v>
          </cell>
        </row>
        <row r="980">
          <cell r="B980" t="str">
            <v>579-A-02-02-02-008</v>
          </cell>
          <cell r="C980" t="str">
            <v>579-A-02-02-02-008ET4</v>
          </cell>
          <cell r="D980" t="str">
            <v>579</v>
          </cell>
          <cell r="E980" t="str">
            <v>A</v>
          </cell>
          <cell r="F980" t="str">
            <v xml:space="preserve">PRESTAR SERVICIOS PROFESIONALES PARA IMPULSAR Y TRAMITAR INVESTIGACIONES Y PROCESOS DISCIPLINARIOS QUE SE ADELANTEN EN RELACIÓN CON LOS SERVIDORES DEL MINISTERIO DE EDUCACIÓN NACIONAL_x000D_
</v>
          </cell>
          <cell r="G980" t="str">
            <v>A-02-02-02-008</v>
          </cell>
          <cell r="H980" t="str">
            <v>10</v>
          </cell>
          <cell r="I980" t="str">
            <v>CSF</v>
          </cell>
          <cell r="J980" t="str">
            <v>Ok Distribución Pto</v>
          </cell>
          <cell r="K980">
            <v>76992500</v>
          </cell>
          <cell r="L980" t="str">
            <v>Funcionamiento</v>
          </cell>
          <cell r="M980" t="str">
            <v>Talento Humano</v>
          </cell>
          <cell r="N980" t="str">
            <v>Gestión</v>
          </cell>
          <cell r="O980" t="str">
            <v>Gestión</v>
          </cell>
          <cell r="P980" t="str">
            <v>SGENERAL</v>
          </cell>
          <cell r="Q980" t="str">
            <v>SECRETARÍA GENERAL</v>
          </cell>
          <cell r="R980" t="str">
            <v>Contratación Directa</v>
          </cell>
          <cell r="S980" t="str">
            <v>4 CON</v>
          </cell>
          <cell r="T980" t="str">
            <v>ET4</v>
          </cell>
        </row>
        <row r="981">
          <cell r="B981" t="str">
            <v>584-A-02-02-02-008</v>
          </cell>
          <cell r="C981" t="str">
            <v>584-A-02-02-02-008ET4</v>
          </cell>
          <cell r="D981" t="str">
            <v>584</v>
          </cell>
          <cell r="E981" t="str">
            <v>A</v>
          </cell>
          <cell r="F981" t="str">
            <v xml:space="preserve">PRESTAR SERVICIOS PROFESIONALES PARA IMPULSAR Y TRAMITAR INVESTIGACIONES Y PROCESOS DISCIPLINARIOS QUE SE ADELANTEN EN RELACIÓN CON LOS SERVIDORES DEL MINISTERIO DE EDUCACIÓN NACIONAL_x000D_
</v>
          </cell>
          <cell r="G981" t="str">
            <v>A-02-02-02-008</v>
          </cell>
          <cell r="H981" t="str">
            <v>10</v>
          </cell>
          <cell r="I981" t="str">
            <v>CSF</v>
          </cell>
          <cell r="J981" t="str">
            <v>Ok Distribución Pto</v>
          </cell>
          <cell r="K981">
            <v>76992500</v>
          </cell>
          <cell r="L981" t="str">
            <v>Funcionamiento</v>
          </cell>
          <cell r="M981" t="str">
            <v>Talento Humano</v>
          </cell>
          <cell r="N981" t="str">
            <v>Gestión</v>
          </cell>
          <cell r="O981" t="str">
            <v>Gestión</v>
          </cell>
          <cell r="P981" t="str">
            <v>SGENERAL</v>
          </cell>
          <cell r="Q981" t="str">
            <v>SECRETARÍA GENERAL</v>
          </cell>
          <cell r="R981" t="str">
            <v>Contratación Directa</v>
          </cell>
          <cell r="S981" t="str">
            <v>4 CON</v>
          </cell>
          <cell r="T981" t="str">
            <v>ET4</v>
          </cell>
        </row>
        <row r="982">
          <cell r="B982" t="str">
            <v>585-A-02-02-02-008</v>
          </cell>
          <cell r="C982" t="str">
            <v>585-A-02-02-02-008ET4</v>
          </cell>
          <cell r="D982" t="str">
            <v>585</v>
          </cell>
          <cell r="E982" t="str">
            <v>A</v>
          </cell>
          <cell r="F982" t="str">
            <v xml:space="preserve">PRESTACIÓN DE SERVICIOS DE APOYO A LA GESTIÓN Y SOPORTE ADMINISTRATIVO EN LA ATENCIÓN DE ASUNTOS DISCIPLINARIOS EN LA SECRETARÍA GENERAL DEL MINISTERIO DE EDUCACIÓN NACIONAL - MEN._x000D_
</v>
          </cell>
          <cell r="G982" t="str">
            <v>A-02-02-02-008</v>
          </cell>
          <cell r="H982" t="str">
            <v>10</v>
          </cell>
          <cell r="I982" t="str">
            <v>CSF</v>
          </cell>
          <cell r="J982" t="str">
            <v>Ok Distribución Pto</v>
          </cell>
          <cell r="K982">
            <v>41042925</v>
          </cell>
          <cell r="L982" t="str">
            <v>Funcionamiento</v>
          </cell>
          <cell r="M982" t="str">
            <v>Talento Humano</v>
          </cell>
          <cell r="N982" t="str">
            <v>Gestión</v>
          </cell>
          <cell r="O982" t="str">
            <v>Gestión</v>
          </cell>
          <cell r="P982" t="str">
            <v>SGENERAL</v>
          </cell>
          <cell r="Q982" t="str">
            <v>SECRETARÍA GENERAL</v>
          </cell>
          <cell r="R982" t="str">
            <v>Contratación Directa</v>
          </cell>
          <cell r="S982" t="str">
            <v>4 CON</v>
          </cell>
          <cell r="T982" t="str">
            <v>ET4</v>
          </cell>
        </row>
        <row r="983">
          <cell r="B983" t="str">
            <v>586-A-02-02-02-008</v>
          </cell>
          <cell r="C983" t="str">
            <v>586-A-02-02-02-008ET4</v>
          </cell>
          <cell r="D983" t="str">
            <v>586</v>
          </cell>
          <cell r="E983" t="str">
            <v>A</v>
          </cell>
          <cell r="F983" t="str">
            <v xml:space="preserve">PRESTACIÓN DE SERVICIOS PROFESIONALES COMO SOPORTE JURÍDICO EN EL SEGUIMIENTO, CONTROL, EVALUACIÓN Y EN GENERAL EN EL CUMPLIMIENTO DE LAS OBLIGACIONES DEL MINISTERIO DE EDUCACIÓN, DERIVADAS DEL CONTRATO DE FIDUCIA MERCANTIL CELEBRADO MEDIANTE ESCRITURA PÚBLICA NO. 83 DE 1990, PARA LA ADMINISTRACIÓN DE LOS RECURSOS DEL FONDO NACIONAL DE PRESTACIONES SOCIALES DEL MAGISTERIO_x000D_
</v>
          </cell>
          <cell r="G983" t="str">
            <v>A-02-02-02-008</v>
          </cell>
          <cell r="H983" t="str">
            <v>16</v>
          </cell>
          <cell r="I983" t="str">
            <v>SSF</v>
          </cell>
          <cell r="J983" t="str">
            <v>Ok Distribución Pto</v>
          </cell>
          <cell r="K983">
            <v>121344300</v>
          </cell>
          <cell r="L983" t="str">
            <v>Funcionamiento</v>
          </cell>
          <cell r="M983" t="str">
            <v>Talento Humano</v>
          </cell>
          <cell r="N983" t="str">
            <v>Gestión</v>
          </cell>
          <cell r="O983" t="str">
            <v>Gestión</v>
          </cell>
          <cell r="P983" t="str">
            <v>SGENERAL</v>
          </cell>
          <cell r="Q983" t="str">
            <v>SECRETARÍA GENERAL</v>
          </cell>
          <cell r="R983" t="str">
            <v>Contratación Directa</v>
          </cell>
          <cell r="S983" t="str">
            <v>4 CON</v>
          </cell>
          <cell r="T983" t="str">
            <v>ET4</v>
          </cell>
        </row>
        <row r="984">
          <cell r="B984" t="str">
            <v>587-A-03-03-04-020</v>
          </cell>
          <cell r="C984" t="str">
            <v>587-A-03-03-04-020ET4</v>
          </cell>
          <cell r="D984" t="str">
            <v>587</v>
          </cell>
          <cell r="E984" t="str">
            <v>A</v>
          </cell>
          <cell r="F984" t="str">
            <v>PRESTAR SERVICIOS PROFESIONALES PARA ACOMPAÑAR,ORIENTAR Y ASISTIR A LA SUBDIRECCIÓN DE ASEGURAMIENTO DE LA CALIDAD DE LA EDUCACIÓN SUPERIOR EN TEMAS RELACIONADOS CON REGISTROS CALIFICADOS, TRÁMITES INSTITUCIONALES, ACREDITACIONES DE ALTA CALIDAD Y ACTUACIONES DE ORDEN JURÍDICO</v>
          </cell>
          <cell r="G984" t="str">
            <v>A-03-03-04-020</v>
          </cell>
          <cell r="H984" t="str">
            <v>16</v>
          </cell>
          <cell r="I984" t="str">
            <v>SSF</v>
          </cell>
          <cell r="J984" t="str">
            <v>Ok Distribución Pto</v>
          </cell>
          <cell r="K984">
            <v>88000000</v>
          </cell>
          <cell r="L984" t="str">
            <v>Funcionamiento</v>
          </cell>
          <cell r="M984" t="str">
            <v>Calidad ES</v>
          </cell>
          <cell r="N984" t="str">
            <v>Conaces</v>
          </cell>
          <cell r="O984" t="str">
            <v>Aseguramiento ES</v>
          </cell>
          <cell r="P984" t="str">
            <v>VES</v>
          </cell>
          <cell r="Q984" t="str">
            <v>SUBDIRECCIÓN DE ASEGURAMIENTO DE LA CALIDAD DE LA EDUCACIÓN SUPERIOR</v>
          </cell>
          <cell r="R984" t="str">
            <v>Contratación Directa</v>
          </cell>
          <cell r="S984" t="str">
            <v>4 CON</v>
          </cell>
          <cell r="T984" t="str">
            <v>ET4</v>
          </cell>
        </row>
        <row r="985">
          <cell r="B985" t="str">
            <v>588-A-03-03-04-020</v>
          </cell>
          <cell r="C985" t="str">
            <v>588-A-03-03-04-020ET4</v>
          </cell>
          <cell r="D985" t="str">
            <v>588</v>
          </cell>
          <cell r="E985" t="str">
            <v>A</v>
          </cell>
          <cell r="F985" t="str">
            <v>PRESTAR SERVICIOS PROFESIONALES PARA ACOMPAÑAR,ORIENTAR Y ASISTIR A LA SUBDIRECCIÓN DE ASEGURAMIENTO DE LA CALIDAD DE LA EDUCACIÓN SUPERIOR EN TEMAS RELACIONADOS CON REGISTROS CALIFICADOS, TRÁMITES INSTITUCIONALES, ACREDITACIONES DE ALTA CALIDAD Y ACTUACIONES DE ORDEN JURÍDICO</v>
          </cell>
          <cell r="G985" t="str">
            <v>A-03-03-04-020</v>
          </cell>
          <cell r="H985" t="str">
            <v>16</v>
          </cell>
          <cell r="I985" t="str">
            <v>SSF</v>
          </cell>
          <cell r="J985" t="str">
            <v>Ok Distribución Pto</v>
          </cell>
          <cell r="K985">
            <v>88000000</v>
          </cell>
          <cell r="L985" t="str">
            <v>Funcionamiento</v>
          </cell>
          <cell r="M985" t="str">
            <v>Calidad ES</v>
          </cell>
          <cell r="N985" t="str">
            <v>Conaces</v>
          </cell>
          <cell r="O985" t="str">
            <v>Aseguramiento ES</v>
          </cell>
          <cell r="P985" t="str">
            <v>VES</v>
          </cell>
          <cell r="Q985" t="str">
            <v>SUBDIRECCIÓN DE ASEGURAMIENTO DE LA CALIDAD DE LA EDUCACIÓN SUPERIOR</v>
          </cell>
          <cell r="R985" t="str">
            <v>Contratación Directa</v>
          </cell>
          <cell r="S985" t="str">
            <v>4 CON</v>
          </cell>
          <cell r="T985" t="str">
            <v>ET4</v>
          </cell>
        </row>
        <row r="986">
          <cell r="B986" t="str">
            <v>589-A-02-02-02-008</v>
          </cell>
          <cell r="C986" t="str">
            <v>589-A-02-02-02-008ET4</v>
          </cell>
          <cell r="D986" t="str">
            <v>589</v>
          </cell>
          <cell r="E986" t="str">
            <v>A</v>
          </cell>
          <cell r="F986" t="str">
            <v xml:space="preserve">PRESTACIÓN DE SERVICIOS PROFESIONALES COMO SOPORTE JURÍDICO EN EL SEGUIMIENTO, CONTROL, EVALUACIÓN Y EN GENERAL EN EL CUMPLIMIENTO DE LAS OBLIGACIONES DEL MINISTERIO DE EDUCACIÓN, DERIVADAS DEL CONTRATO DE FIDUCIA MERCANTIL CELEBRADO MEDIANTE ESCRITURA PÚBLICA NO. 83 DE 1990, PARA LA ADMINISTRACIÓN DE LOS RECURSOS DEL FONDO NACIONAL DE PRESTACIONES SOCIALES DEL MAGISTERIO_x000D_
</v>
          </cell>
          <cell r="G986" t="str">
            <v>A-02-02-02-008</v>
          </cell>
          <cell r="H986" t="str">
            <v>10</v>
          </cell>
          <cell r="I986" t="str">
            <v>CSF</v>
          </cell>
          <cell r="J986" t="str">
            <v>Ok Distribución Pto</v>
          </cell>
          <cell r="K986">
            <v>106605000</v>
          </cell>
          <cell r="L986" t="str">
            <v>Funcionamiento</v>
          </cell>
          <cell r="M986" t="str">
            <v>Talento Humano</v>
          </cell>
          <cell r="N986" t="str">
            <v>Gestión</v>
          </cell>
          <cell r="O986" t="str">
            <v>Gestión</v>
          </cell>
          <cell r="P986" t="str">
            <v>SGENERAL</v>
          </cell>
          <cell r="Q986" t="str">
            <v>SECRETARÍA GENERAL</v>
          </cell>
          <cell r="R986" t="str">
            <v>Contratación Directa</v>
          </cell>
          <cell r="S986" t="str">
            <v>4 CON</v>
          </cell>
          <cell r="T986" t="str">
            <v>ET4</v>
          </cell>
        </row>
        <row r="987">
          <cell r="B987" t="str">
            <v>59-C-2299-0700-9-0-2299062-02</v>
          </cell>
          <cell r="C987" t="str">
            <v>59-C-2299-0700-9-0-2299062-02ET4</v>
          </cell>
          <cell r="D987" t="str">
            <v>59</v>
          </cell>
          <cell r="E987" t="str">
            <v>A</v>
          </cell>
          <cell r="F987" t="str">
            <v>PRESTACIÓN DE SERVICIOS PROFESIONALES PARA APOYAR A LA OFICINA ASESORA DE PLANEACIÓN Y FINANZAS EN LAS ACTIVIDADES RELACIONADAS CON LA ESTRUCTURACIÓN, PLANEACIÓN, SEGUIMIENTO Y CIERRE DEL PROCESO DE AUDITORÍA A LA INFORMACIÓN REPORTADA EN LOS SISTEMAS DE INFORMACIÓN DEL MINISTERIO</v>
          </cell>
          <cell r="G987" t="str">
            <v>C-2299-0700-9-0-2299062-02</v>
          </cell>
          <cell r="H987" t="str">
            <v>10</v>
          </cell>
          <cell r="I987" t="str">
            <v>CSF</v>
          </cell>
          <cell r="J987" t="str">
            <v>Ok Distribución Pto</v>
          </cell>
          <cell r="K987">
            <v>54630000</v>
          </cell>
          <cell r="L987" t="str">
            <v>Inversión</v>
          </cell>
          <cell r="M987" t="str">
            <v>Planeación y Finanzas</v>
          </cell>
          <cell r="N987" t="str">
            <v>Fortalecimiento de la planeación estratégica  del sector educativo  Nacional</v>
          </cell>
          <cell r="O987" t="str">
            <v>Transversales</v>
          </cell>
          <cell r="P987" t="str">
            <v>SGENERAL</v>
          </cell>
          <cell r="Q987" t="str">
            <v>OFICINA ASESORA DE PLANEACIÓN Y FINANZAS</v>
          </cell>
          <cell r="R987" t="str">
            <v>Contratación Directa</v>
          </cell>
          <cell r="S987" t="str">
            <v>4 CON</v>
          </cell>
          <cell r="T987" t="str">
            <v>ET4</v>
          </cell>
        </row>
        <row r="988">
          <cell r="B988" t="str">
            <v>591-A-03-03-04-020</v>
          </cell>
          <cell r="C988" t="str">
            <v>591-A-03-03-04-020ET4</v>
          </cell>
          <cell r="D988" t="str">
            <v>591</v>
          </cell>
          <cell r="E988" t="str">
            <v>A</v>
          </cell>
          <cell r="F988" t="str">
            <v>PRESTAR SERVICIOS PROFESIONALES PARA ACOMPAÑAR,ORIENTAR Y ASISTIR A LA SUBDIRECCIÓN DE ASEGURAMIENTO DE LA CALIDAD DE LA EDUCACIÓN SUPERIOR EN TEMAS RELACIONADOS CON REGISTROS CALIFICADOS, TRÁMITES INSTITUCIONALES, ACREDITACIONES DE ALTA CALIDAD Y ACTUACIONES DE ORDEN JURÍDICO</v>
          </cell>
          <cell r="G988" t="str">
            <v>A-03-03-04-020</v>
          </cell>
          <cell r="H988" t="str">
            <v>16</v>
          </cell>
          <cell r="I988" t="str">
            <v>SSF</v>
          </cell>
          <cell r="J988" t="str">
            <v>Ok Distribución Pto</v>
          </cell>
          <cell r="K988">
            <v>88000000</v>
          </cell>
          <cell r="L988" t="str">
            <v>Funcionamiento</v>
          </cell>
          <cell r="M988" t="str">
            <v>Calidad ES</v>
          </cell>
          <cell r="N988" t="str">
            <v>Conaces</v>
          </cell>
          <cell r="O988" t="str">
            <v>Aseguramiento ES</v>
          </cell>
          <cell r="P988" t="str">
            <v>VES</v>
          </cell>
          <cell r="Q988" t="str">
            <v>SUBDIRECCIÓN DE ASEGURAMIENTO DE LA CALIDAD DE LA EDUCACIÓN SUPERIOR</v>
          </cell>
          <cell r="R988" t="str">
            <v>Contratación Directa</v>
          </cell>
          <cell r="S988" t="str">
            <v>4 CON</v>
          </cell>
          <cell r="T988" t="str">
            <v>ET4</v>
          </cell>
        </row>
        <row r="989">
          <cell r="B989" t="str">
            <v>592-A-02-02-02-008</v>
          </cell>
          <cell r="C989" t="str">
            <v>592-A-02-02-02-008ET4</v>
          </cell>
          <cell r="D989" t="str">
            <v>592</v>
          </cell>
          <cell r="E989" t="str">
            <v>A</v>
          </cell>
          <cell r="F989" t="str">
            <v>PRESTACIÓN DE SERVICIOS PROFESIONALES PARA BRINDAR SOPORTE Y APOYO JURÍDICO A LA SECRETARIA GENERAL DEL MINISTERIO DE EDUCACIÓN EN TODOS LOS ASUNTOS DE SU COMPETENCIA</v>
          </cell>
          <cell r="G989" t="str">
            <v>A-02-02-02-008</v>
          </cell>
          <cell r="H989" t="str">
            <v>10</v>
          </cell>
          <cell r="I989" t="str">
            <v>CSF</v>
          </cell>
          <cell r="J989" t="str">
            <v>Ok Distribución Pto</v>
          </cell>
          <cell r="K989">
            <v>151499676</v>
          </cell>
          <cell r="L989" t="str">
            <v>Funcionamiento</v>
          </cell>
          <cell r="M989" t="str">
            <v>Talento Humano</v>
          </cell>
          <cell r="N989" t="str">
            <v>Gestión</v>
          </cell>
          <cell r="O989" t="str">
            <v>Gestión</v>
          </cell>
          <cell r="P989" t="str">
            <v>SGENERAL</v>
          </cell>
          <cell r="Q989" t="str">
            <v>SECRETARÍA GENERAL</v>
          </cell>
          <cell r="R989" t="str">
            <v>Contratación Directa</v>
          </cell>
          <cell r="S989" t="str">
            <v>4 CON</v>
          </cell>
          <cell r="T989" t="str">
            <v>ET4</v>
          </cell>
        </row>
        <row r="990">
          <cell r="B990" t="str">
            <v>593-A-02-02-02-008</v>
          </cell>
          <cell r="C990" t="str">
            <v>593-A-02-02-02-008ET4</v>
          </cell>
          <cell r="D990" t="str">
            <v>593</v>
          </cell>
          <cell r="E990" t="str">
            <v>A</v>
          </cell>
          <cell r="F990" t="str">
            <v xml:space="preserve">PRESTACIÓN DE SERVICIOS PROFESIONALES PARA APOYAR A LA SECRETARIA GENERAL EN GESTIÓN ADMINISTRATIVA Y SEGUIMIENTO PRESUPUESTAL DE LOS PROCESOS A SU CARGO_x000D_
</v>
          </cell>
          <cell r="G990" t="str">
            <v>A-02-02-02-008</v>
          </cell>
          <cell r="H990" t="str">
            <v>10</v>
          </cell>
          <cell r="I990" t="str">
            <v>CSF</v>
          </cell>
          <cell r="J990" t="str">
            <v>Ok Distribución Pto</v>
          </cell>
          <cell r="K990">
            <v>82962380</v>
          </cell>
          <cell r="L990" t="str">
            <v>Funcionamiento</v>
          </cell>
          <cell r="M990" t="str">
            <v>Talento Humano</v>
          </cell>
          <cell r="N990" t="str">
            <v>Gestión</v>
          </cell>
          <cell r="O990" t="str">
            <v>Gestión</v>
          </cell>
          <cell r="P990" t="str">
            <v>SGENERAL</v>
          </cell>
          <cell r="Q990" t="str">
            <v>SECRETARÍA GENERAL</v>
          </cell>
          <cell r="R990" t="str">
            <v>Contratación Directa</v>
          </cell>
          <cell r="S990" t="str">
            <v>4 CON</v>
          </cell>
          <cell r="T990" t="str">
            <v>ET4</v>
          </cell>
        </row>
        <row r="991">
          <cell r="B991" t="str">
            <v>594-A-02-02-02-008</v>
          </cell>
          <cell r="C991" t="str">
            <v>594-A-02-02-02-008ET4</v>
          </cell>
          <cell r="D991" t="str">
            <v>594</v>
          </cell>
          <cell r="E991" t="str">
            <v>A</v>
          </cell>
          <cell r="F991" t="str">
            <v xml:space="preserve">PRESTACIÓN DE SERVICIOS DE APOYO A LA GESTIÓN COMO ASISTENTE ADMINISTRATIVA EN EL DESARROLLO DE LAS FUNCIONES ASIGNADAS A LA OFICINA DE CONTROL INTERNO DENTRO DEL PROCESO DE EVALUACIÓN Y SEGUIMIENTO A LA GESTIÓN DE LA ENTIDAD PARA EL MEJORAMIENTO DEL SISTEMA INTEGRADO DE GESTIÓN._x000D_
</v>
          </cell>
          <cell r="G991" t="str">
            <v>A-02-02-02-008</v>
          </cell>
          <cell r="H991" t="str">
            <v>10</v>
          </cell>
          <cell r="I991" t="str">
            <v>CSF</v>
          </cell>
          <cell r="J991" t="str">
            <v>Ok Distribución Pto</v>
          </cell>
          <cell r="K991">
            <v>29654724</v>
          </cell>
          <cell r="L991" t="str">
            <v>Funcionamiento</v>
          </cell>
          <cell r="M991" t="str">
            <v>Talento Humano</v>
          </cell>
          <cell r="N991" t="str">
            <v>Gestión</v>
          </cell>
          <cell r="O991" t="str">
            <v>Gestión</v>
          </cell>
          <cell r="P991" t="str">
            <v>SGENERAL</v>
          </cell>
          <cell r="Q991" t="str">
            <v>OFICINA DE CONTROL INTERNO</v>
          </cell>
          <cell r="R991" t="str">
            <v>Contratación Directa</v>
          </cell>
          <cell r="S991" t="str">
            <v>4 CON</v>
          </cell>
          <cell r="T991" t="str">
            <v>ET4</v>
          </cell>
        </row>
        <row r="992">
          <cell r="B992" t="str">
            <v>595-A-03-03-04-020</v>
          </cell>
          <cell r="C992" t="str">
            <v>595-A-03-03-04-020ET4</v>
          </cell>
          <cell r="D992" t="str">
            <v>595</v>
          </cell>
          <cell r="E992" t="str">
            <v>A</v>
          </cell>
          <cell r="F992" t="str">
            <v>PRESTAR SERVICIOS PROFESIONALES DE ACOMPAÑAR,ORIENTAR Y ASISTIR A LA SUBDIRECCIÓN DE ASEGURAMIENTO DE LA CALIDAD DE LA EDUCACIÓN SUPERIOR EN EL SEGUIMIENTO A LOS PROCESOS Y PROCEDIMIENTOS DE REGISTRO CALIFICADO Y ACREDITACIÓN DE ALTA CALIDAD PARA EL MEJORAMIENTO DEL SISTEMA DE ASEGURAMIENTO DE LA CALIDAD DE LA EDUCACIÓN SUPERIOR - SACES</v>
          </cell>
          <cell r="G992" t="str">
            <v>A-03-03-04-020</v>
          </cell>
          <cell r="H992" t="str">
            <v>16</v>
          </cell>
          <cell r="I992" t="str">
            <v>SSF</v>
          </cell>
          <cell r="J992" t="str">
            <v>Ok Distribución Pto</v>
          </cell>
          <cell r="K992">
            <v>80300000</v>
          </cell>
          <cell r="L992" t="str">
            <v>Funcionamiento</v>
          </cell>
          <cell r="M992" t="str">
            <v>Calidad ES</v>
          </cell>
          <cell r="N992" t="str">
            <v>Conaces</v>
          </cell>
          <cell r="O992" t="str">
            <v>Aseguramiento ES</v>
          </cell>
          <cell r="P992" t="str">
            <v>VES</v>
          </cell>
          <cell r="Q992" t="str">
            <v>SUBDIRECCIÓN DE ASEGURAMIENTO DE LA CALIDAD DE LA EDUCACIÓN SUPERIOR</v>
          </cell>
          <cell r="R992" t="str">
            <v>Contratación Directa</v>
          </cell>
          <cell r="S992" t="str">
            <v>4 CON</v>
          </cell>
          <cell r="T992" t="str">
            <v>ET4</v>
          </cell>
        </row>
        <row r="993">
          <cell r="B993" t="str">
            <v>596-A-03-03-04-020</v>
          </cell>
          <cell r="C993" t="str">
            <v>596-A-03-03-04-020ET4</v>
          </cell>
          <cell r="D993" t="str">
            <v>596</v>
          </cell>
          <cell r="E993" t="str">
            <v>A</v>
          </cell>
          <cell r="F993" t="str">
            <v>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v>
          </cell>
          <cell r="G993" t="str">
            <v>A-03-03-04-020</v>
          </cell>
          <cell r="H993" t="str">
            <v>16</v>
          </cell>
          <cell r="I993" t="str">
            <v>SSF</v>
          </cell>
          <cell r="J993" t="str">
            <v>Ok Distribución Pto</v>
          </cell>
          <cell r="K993">
            <v>70400000</v>
          </cell>
          <cell r="L993" t="str">
            <v>Funcionamiento</v>
          </cell>
          <cell r="M993" t="str">
            <v>Calidad ES</v>
          </cell>
          <cell r="N993" t="str">
            <v>Conaces</v>
          </cell>
          <cell r="O993" t="str">
            <v>Aseguramiento ES</v>
          </cell>
          <cell r="P993" t="str">
            <v>VES</v>
          </cell>
          <cell r="Q993" t="str">
            <v>SUBDIRECCIÓN DE ASEGURAMIENTO DE LA CALIDAD DE LA EDUCACIÓN SUPERIOR</v>
          </cell>
          <cell r="R993" t="str">
            <v>Contratación Directa</v>
          </cell>
          <cell r="S993" t="str">
            <v>4 CON</v>
          </cell>
          <cell r="T993" t="str">
            <v>ET4</v>
          </cell>
        </row>
        <row r="994">
          <cell r="B994" t="str">
            <v>596-A-03-03-04-020</v>
          </cell>
          <cell r="C994" t="str">
            <v>596-A-03-03-04-020ET4</v>
          </cell>
          <cell r="D994" t="str">
            <v>596</v>
          </cell>
          <cell r="E994" t="str">
            <v>A</v>
          </cell>
          <cell r="F994" t="str">
            <v>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v>
          </cell>
          <cell r="G994" t="str">
            <v>A-03-03-04-020</v>
          </cell>
          <cell r="H994" t="str">
            <v>16</v>
          </cell>
          <cell r="I994" t="str">
            <v>SSF</v>
          </cell>
          <cell r="J994" t="str">
            <v>Ok Distribución Pto</v>
          </cell>
          <cell r="K994">
            <v>-41813333</v>
          </cell>
          <cell r="L994" t="str">
            <v>Funcionamiento</v>
          </cell>
          <cell r="M994" t="str">
            <v>Calidad ES</v>
          </cell>
          <cell r="N994" t="str">
            <v>Conaces</v>
          </cell>
          <cell r="O994" t="str">
            <v>Aseguramiento ES</v>
          </cell>
          <cell r="P994" t="str">
            <v>VES</v>
          </cell>
          <cell r="Q994" t="str">
            <v>SUBDIRECCIÓN DE ASEGURAMIENTO DE LA CALIDAD DE LA EDUCACIÓN SUPERIOR</v>
          </cell>
          <cell r="R994" t="str">
            <v>Contratación Directa</v>
          </cell>
          <cell r="S994" t="str">
            <v>4 CON</v>
          </cell>
          <cell r="T994" t="str">
            <v>ET4</v>
          </cell>
        </row>
        <row r="995">
          <cell r="B995" t="str">
            <v>597-A-03-03-04-020</v>
          </cell>
          <cell r="C995" t="str">
            <v>597-A-03-03-04-020ET4</v>
          </cell>
          <cell r="D995" t="str">
            <v>597</v>
          </cell>
          <cell r="E995" t="str">
            <v>A</v>
          </cell>
          <cell r="F995" t="str">
            <v>PRESTACIÓN DE SERVICIOS PROFESIONALES PARA ASISTIR A LA SUBDIRECCIÓN DE ASEGURAMIENTO DE LA CALIDAD PARA LA EDUCACIÓN SUPERIOR EN REPORTE ESTADÍSTICO, ANÁLISIS DE REGISTRO CALIFICADO, SEGUIMIENTO Y MONITOREO DE DATOS DE ORIENTACIÓN A LA TOMA DE DECISIONES</v>
          </cell>
          <cell r="G995" t="str">
            <v>A-03-03-04-020</v>
          </cell>
          <cell r="H995" t="str">
            <v>16</v>
          </cell>
          <cell r="I995" t="str">
            <v>SSF</v>
          </cell>
          <cell r="J995" t="str">
            <v>Ok Distribución Pto</v>
          </cell>
          <cell r="K995">
            <v>66000000</v>
          </cell>
          <cell r="L995" t="str">
            <v>Funcionamiento</v>
          </cell>
          <cell r="M995" t="str">
            <v>Calidad ES</v>
          </cell>
          <cell r="N995" t="str">
            <v>Conaces</v>
          </cell>
          <cell r="O995" t="str">
            <v>Aseguramiento ES</v>
          </cell>
          <cell r="P995" t="str">
            <v>VES</v>
          </cell>
          <cell r="Q995" t="str">
            <v>SUBDIRECCIÓN DE ASEGURAMIENTO DE LA CALIDAD DE LA EDUCACIÓN SUPERIOR</v>
          </cell>
          <cell r="R995" t="str">
            <v>Contratación Directa</v>
          </cell>
          <cell r="S995" t="str">
            <v>4 CON</v>
          </cell>
          <cell r="T995" t="str">
            <v>ET4</v>
          </cell>
        </row>
        <row r="996">
          <cell r="B996" t="str">
            <v>598-A-03-03-04-020</v>
          </cell>
          <cell r="C996" t="str">
            <v>598-A-03-03-04-020ET4</v>
          </cell>
          <cell r="D996" t="str">
            <v>598</v>
          </cell>
          <cell r="E996" t="str">
            <v>A</v>
          </cell>
          <cell r="F996" t="str">
            <v>PRESTAR SERVICIOS PROFESIONALES A LA SUBDIRECCIÓN DE ASEGURAMIENTO DE LA CALIDAD DE LA EDUCACIÓN SUPERIOR EN LO RELACIONADO CON SEGUIMIENTO DE LAS RESOLUCIONES DE LOS TRÁMITES DE REGISTRO CALIFICADO Y ACREDITACIÓN EN ALTA CALIDAD</v>
          </cell>
          <cell r="G996" t="str">
            <v>A-03-03-04-020</v>
          </cell>
          <cell r="H996" t="str">
            <v>16</v>
          </cell>
          <cell r="I996" t="str">
            <v>SSF</v>
          </cell>
          <cell r="J996" t="str">
            <v>Ok Distribución Pto</v>
          </cell>
          <cell r="K996">
            <v>49500000</v>
          </cell>
          <cell r="L996" t="str">
            <v>Funcionamiento</v>
          </cell>
          <cell r="M996" t="str">
            <v>Calidad ES</v>
          </cell>
          <cell r="N996" t="str">
            <v>Conaces</v>
          </cell>
          <cell r="O996" t="str">
            <v>Aseguramiento ES</v>
          </cell>
          <cell r="P996" t="str">
            <v>VES</v>
          </cell>
          <cell r="Q996" t="str">
            <v>SUBDIRECCIÓN DE ASEGURAMIENTO DE LA CALIDAD DE LA EDUCACIÓN SUPERIOR</v>
          </cell>
          <cell r="R996" t="str">
            <v>Contratación Directa</v>
          </cell>
          <cell r="S996" t="str">
            <v>4 CON</v>
          </cell>
          <cell r="T996" t="str">
            <v>ET4</v>
          </cell>
        </row>
        <row r="997">
          <cell r="B997" t="str">
            <v>599-A-03-03-04-020</v>
          </cell>
          <cell r="C997" t="str">
            <v>599-A-03-03-04-020ET4</v>
          </cell>
          <cell r="D997" t="str">
            <v>599</v>
          </cell>
          <cell r="E997" t="str">
            <v>A</v>
          </cell>
          <cell r="F997" t="str">
            <v>PRESTAR SERVICIOS PROFESIONALES PARA APOYAR A LA SUBDIRECCIÓN DE ASEGURAMIENTO DE LA CALIDAD DE LA EDUCACIÓN SUPERIOR EN EL DESARROLLO DE LAS ACTIVIDADES RELACIONADAS CON LA CONVALIDACIÓN DE TÍTULOS DE EDUCACIÓN SUPERIOR OBTENIDOS EN EL EXTERIOR</v>
          </cell>
          <cell r="G997" t="str">
            <v>A-03-03-04-020</v>
          </cell>
          <cell r="H997" t="str">
            <v>16</v>
          </cell>
          <cell r="I997" t="str">
            <v>SSF</v>
          </cell>
          <cell r="J997" t="str">
            <v>Ok Distribución Pto</v>
          </cell>
          <cell r="K997">
            <v>34650000</v>
          </cell>
          <cell r="L997" t="str">
            <v>Funcionamiento</v>
          </cell>
          <cell r="M997" t="str">
            <v>Calidad ES</v>
          </cell>
          <cell r="N997" t="str">
            <v>Conaces</v>
          </cell>
          <cell r="O997" t="str">
            <v>Aseguramiento ES</v>
          </cell>
          <cell r="P997" t="str">
            <v>VES</v>
          </cell>
          <cell r="Q997" t="str">
            <v>SUBDIRECCIÓN DE ASEGURAMIENTO DE LA CALIDAD DE LA EDUCACIÓN SUPERIOR</v>
          </cell>
          <cell r="R997" t="str">
            <v>Contratación Directa</v>
          </cell>
          <cell r="S997" t="str">
            <v>4 CON</v>
          </cell>
          <cell r="T997" t="str">
            <v>ET4</v>
          </cell>
        </row>
        <row r="998">
          <cell r="B998" t="str">
            <v>600-A-03-03-04-020</v>
          </cell>
          <cell r="C998" t="str">
            <v>600-A-03-03-04-020ET4</v>
          </cell>
          <cell r="D998" t="str">
            <v>600</v>
          </cell>
          <cell r="E998" t="str">
            <v>A</v>
          </cell>
          <cell r="F998" t="str">
            <v>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v>
          </cell>
          <cell r="G998" t="str">
            <v>A-03-03-04-020</v>
          </cell>
          <cell r="H998" t="str">
            <v>16</v>
          </cell>
          <cell r="I998" t="str">
            <v>SSF</v>
          </cell>
          <cell r="J998" t="str">
            <v>Ok Distribución Pto</v>
          </cell>
          <cell r="K998">
            <v>80300000</v>
          </cell>
          <cell r="L998" t="str">
            <v>Funcionamiento</v>
          </cell>
          <cell r="M998" t="str">
            <v>Calidad ES</v>
          </cell>
          <cell r="N998" t="str">
            <v>Conaces</v>
          </cell>
          <cell r="O998" t="str">
            <v>Aseguramiento ES</v>
          </cell>
          <cell r="P998" t="str">
            <v>VES</v>
          </cell>
          <cell r="Q998" t="str">
            <v>SUBDIRECCIÓN DE ASEGURAMIENTO DE LA CALIDAD DE LA EDUCACIÓN SUPERIOR</v>
          </cell>
          <cell r="R998" t="str">
            <v>Contratación Directa</v>
          </cell>
          <cell r="S998" t="str">
            <v>4 CON</v>
          </cell>
          <cell r="T998" t="str">
            <v>ET4</v>
          </cell>
        </row>
        <row r="999">
          <cell r="B999" t="str">
            <v>601-A-03-03-04-020</v>
          </cell>
          <cell r="C999" t="str">
            <v>601-A-03-03-04-020ET4</v>
          </cell>
          <cell r="D999" t="str">
            <v>601</v>
          </cell>
          <cell r="E999" t="str">
            <v>A</v>
          </cell>
          <cell r="F999" t="str">
            <v>PRESTAR SERVICIOS PROFESIONALES PARA REVISAR LOS RECURSOS DE REPOSICIÓN INTERPUESTOS CONTRA LOS ACTOS ADMINISTRATIVOS DE CONVALIDACIÓN PROFERIDOS POR LA SUBDIRECCIÓN DE ASEGURAMIENTO DE LA CALIDAD DE LA EDUCACIÓN SUPERIOR</v>
          </cell>
          <cell r="G999" t="str">
            <v>A-03-03-04-020</v>
          </cell>
          <cell r="H999" t="str">
            <v>16</v>
          </cell>
          <cell r="I999" t="str">
            <v>SSF</v>
          </cell>
          <cell r="J999" t="str">
            <v>Ok Distribución Pto</v>
          </cell>
          <cell r="K999">
            <v>59400000</v>
          </cell>
          <cell r="L999" t="str">
            <v>Funcionamiento</v>
          </cell>
          <cell r="M999" t="str">
            <v>Calidad ES</v>
          </cell>
          <cell r="N999" t="str">
            <v>Conaces</v>
          </cell>
          <cell r="O999" t="str">
            <v>Aseguramiento ES</v>
          </cell>
          <cell r="P999" t="str">
            <v>VES</v>
          </cell>
          <cell r="Q999" t="str">
            <v>SUBDIRECCIÓN DE ASEGURAMIENTO DE LA CALIDAD DE LA EDUCACIÓN SUPERIOR</v>
          </cell>
          <cell r="R999" t="str">
            <v>Contratación Directa</v>
          </cell>
          <cell r="S999" t="str">
            <v>4 CON</v>
          </cell>
          <cell r="T999" t="str">
            <v>ET4</v>
          </cell>
        </row>
        <row r="1000">
          <cell r="B1000" t="str">
            <v>602-A-03-03-04-020</v>
          </cell>
          <cell r="C1000" t="str">
            <v>602-A-03-03-04-020ET4</v>
          </cell>
          <cell r="D1000" t="str">
            <v>602</v>
          </cell>
          <cell r="E1000" t="str">
            <v>A</v>
          </cell>
          <cell r="F1000" t="str">
            <v>PRESTAR SERVICIOS PROFESIONALES PARA ASISTIR A LA SUBDIRECCIÓN DE ASEGURAMIENTO DE LA CALIDAD PARA LA EDUCACIÓN SUPERIOR EN REPORTE ESTADÍSTICO, ANÁLISIS, SEGUIMIENTO Y MONITOREO DE DATOS DE ORIENTACIÓN A LA TOMA DE DECISIONES</v>
          </cell>
          <cell r="G1000" t="str">
            <v>A-03-03-04-020</v>
          </cell>
          <cell r="H1000" t="str">
            <v>16</v>
          </cell>
          <cell r="I1000" t="str">
            <v>SSF</v>
          </cell>
          <cell r="J1000" t="str">
            <v>Ok Distribución Pto</v>
          </cell>
          <cell r="K1000">
            <v>59400000</v>
          </cell>
          <cell r="L1000" t="str">
            <v>Funcionamiento</v>
          </cell>
          <cell r="M1000" t="str">
            <v>Calidad ES</v>
          </cell>
          <cell r="N1000" t="str">
            <v>Conaces</v>
          </cell>
          <cell r="O1000" t="str">
            <v>Aseguramiento ES</v>
          </cell>
          <cell r="P1000" t="str">
            <v>VES</v>
          </cell>
          <cell r="Q1000" t="str">
            <v>SUBDIRECCIÓN DE ASEGURAMIENTO DE LA CALIDAD DE LA EDUCACIÓN SUPERIOR</v>
          </cell>
          <cell r="R1000" t="str">
            <v>Contratación Directa</v>
          </cell>
          <cell r="S1000" t="str">
            <v>4 CON</v>
          </cell>
          <cell r="T1000" t="str">
            <v>ET4</v>
          </cell>
        </row>
        <row r="1001">
          <cell r="B1001" t="str">
            <v>603-A-03-03-04-020</v>
          </cell>
          <cell r="C1001" t="str">
            <v>603-A-03-03-04-020ET4</v>
          </cell>
          <cell r="D1001" t="str">
            <v>603</v>
          </cell>
          <cell r="E1001" t="str">
            <v>A</v>
          </cell>
          <cell r="F1001" t="str">
            <v>PRESTAR SERVICIOS PROFESIONALES PARA APOYAR A LA SUBDIRECCIÓN DE ASEGURAMIENTO DE LA CALIDAD DE LA EDUCACIÓN SUPERIOR EN LO RELACIONADO CON EL ESTUDIO Y ANÁLISIS DE LOS SISTEMAS EDUCATIVOS DE OTRO PAÍSES EN LO REFERENTE AL TRÁMITE DE CONVALIDACIONES</v>
          </cell>
          <cell r="G1001" t="str">
            <v>A-03-03-04-020</v>
          </cell>
          <cell r="H1001" t="str">
            <v>16</v>
          </cell>
          <cell r="I1001" t="str">
            <v>SSF</v>
          </cell>
          <cell r="J1001" t="str">
            <v>Ok Distribución Pto</v>
          </cell>
          <cell r="K1001">
            <v>71500000</v>
          </cell>
          <cell r="L1001" t="str">
            <v>Funcionamiento</v>
          </cell>
          <cell r="M1001" t="str">
            <v>Calidad ES</v>
          </cell>
          <cell r="N1001" t="str">
            <v>Conaces</v>
          </cell>
          <cell r="O1001" t="str">
            <v>Aseguramiento ES</v>
          </cell>
          <cell r="P1001" t="str">
            <v>VES</v>
          </cell>
          <cell r="Q1001" t="str">
            <v>SUBDIRECCIÓN DE ASEGURAMIENTO DE LA CALIDAD DE LA EDUCACIÓN SUPERIOR</v>
          </cell>
          <cell r="R1001" t="str">
            <v>Contratación Directa</v>
          </cell>
          <cell r="S1001" t="str">
            <v>4 CON</v>
          </cell>
          <cell r="T1001" t="str">
            <v>ET4</v>
          </cell>
        </row>
        <row r="1002">
          <cell r="B1002" t="str">
            <v>604-A-02-02-02-008</v>
          </cell>
          <cell r="C1002" t="str">
            <v>604-A-02-02-02-008ET4</v>
          </cell>
          <cell r="D1002" t="str">
            <v>604</v>
          </cell>
          <cell r="E1002" t="str">
            <v>A</v>
          </cell>
          <cell r="F1002" t="str">
            <v xml:space="preserve">PRESTAR SERVICIOS DE APOYO AL MINISTERIO DE EDUCACIÓN NACIONAL COMO CONDUCTOR PARA GARANTIZAR LA PRESTACIÓN DEL SERVICIO DE TRANSPORTE A LOS FUNCIONARIOS Y/O COLABORADORES QUE ASÍ LO REQUIERAN_x000D_
</v>
          </cell>
          <cell r="G1002" t="str">
            <v>A-02-02-02-008</v>
          </cell>
          <cell r="H1002" t="str">
            <v>10</v>
          </cell>
          <cell r="I1002" t="str">
            <v>CSF</v>
          </cell>
          <cell r="J1002" t="str">
            <v>Ok Distribución Pto</v>
          </cell>
          <cell r="K1002">
            <v>25538625</v>
          </cell>
          <cell r="L1002" t="str">
            <v>Funcionamiento</v>
          </cell>
          <cell r="M1002" t="str">
            <v>Talento Humano</v>
          </cell>
          <cell r="N1002" t="str">
            <v>Gestión</v>
          </cell>
          <cell r="O1002" t="str">
            <v>Gestión</v>
          </cell>
          <cell r="P1002" t="str">
            <v>SGENERAL</v>
          </cell>
          <cell r="Q1002" t="str">
            <v>SUBDIRECCIÓN DE GESTIÓN ADMINISTRATIVA Y OPERACIONES</v>
          </cell>
          <cell r="R1002" t="str">
            <v>Contratación Directa</v>
          </cell>
          <cell r="S1002" t="str">
            <v>4 CON</v>
          </cell>
          <cell r="T1002" t="str">
            <v>ET4</v>
          </cell>
        </row>
        <row r="1003">
          <cell r="B1003" t="str">
            <v>606-A-02-02-02-008</v>
          </cell>
          <cell r="C1003" t="str">
            <v>606-A-02-02-02-008ET4</v>
          </cell>
          <cell r="D1003" t="str">
            <v>606</v>
          </cell>
          <cell r="E1003" t="str">
            <v>A</v>
          </cell>
          <cell r="F1003" t="str">
            <v>PRESTAR SERVICIOS PROFESIONALES PARA BRINDAR ASISTENCIA JURÍDICA INTEGRAL A LA SUBDIRECCIÓN DE GESTIÓN ADMINISTRATIVA</v>
          </cell>
          <cell r="G1003" t="str">
            <v>A-02-02-02-008</v>
          </cell>
          <cell r="H1003" t="str">
            <v>10</v>
          </cell>
          <cell r="I1003" t="str">
            <v>CSF</v>
          </cell>
          <cell r="J1003" t="str">
            <v>Ok Distribución Pto</v>
          </cell>
          <cell r="K1003">
            <v>93600000</v>
          </cell>
          <cell r="L1003" t="str">
            <v>Funcionamiento</v>
          </cell>
          <cell r="M1003" t="str">
            <v>Talento Humano</v>
          </cell>
          <cell r="N1003" t="str">
            <v>Gestión</v>
          </cell>
          <cell r="O1003" t="str">
            <v>Gestión</v>
          </cell>
          <cell r="P1003" t="str">
            <v>SGENERAL</v>
          </cell>
          <cell r="Q1003" t="str">
            <v>SUBDIRECCIÓN DE GESTIÓN ADMINISTRATIVA Y OPERACIONES</v>
          </cell>
          <cell r="R1003" t="str">
            <v>Contratación Directa</v>
          </cell>
          <cell r="S1003" t="str">
            <v>4 CON</v>
          </cell>
          <cell r="T1003" t="str">
            <v>ET4</v>
          </cell>
        </row>
        <row r="1004">
          <cell r="B1004" t="str">
            <v>607-A-02-02-02-008</v>
          </cell>
          <cell r="C1004" t="str">
            <v>607-A-02-02-02-008ET4</v>
          </cell>
          <cell r="D1004" t="str">
            <v>607</v>
          </cell>
          <cell r="E1004" t="str">
            <v>A</v>
          </cell>
          <cell r="F1004" t="str">
            <v xml:space="preserve">PRESTAR SERVICIOS PROFESIONALES PARA REALIZAR LA ASISTENCIA FINANCIERA Y PRESUPUESTAL A  LA SUBDIRECCIÓN DE GESTIÓN ADMINISTRATIVA _x000D_
</v>
          </cell>
          <cell r="G1004" t="str">
            <v>A-02-02-02-008</v>
          </cell>
          <cell r="H1004" t="str">
            <v>10</v>
          </cell>
          <cell r="I1004" t="str">
            <v>CSF</v>
          </cell>
          <cell r="J1004" t="str">
            <v>Ok Distribución Pto</v>
          </cell>
          <cell r="K1004">
            <v>100016666</v>
          </cell>
          <cell r="L1004" t="str">
            <v>Funcionamiento</v>
          </cell>
          <cell r="M1004" t="str">
            <v>Talento Humano</v>
          </cell>
          <cell r="N1004" t="str">
            <v>Gestión</v>
          </cell>
          <cell r="O1004" t="str">
            <v>Gestión</v>
          </cell>
          <cell r="P1004" t="str">
            <v>SGENERAL</v>
          </cell>
          <cell r="Q1004" t="str">
            <v>SUBDIRECCIÓN DE GESTIÓN ADMINISTRATIVA Y OPERACIONES</v>
          </cell>
          <cell r="R1004" t="str">
            <v>Contratación Directa</v>
          </cell>
          <cell r="S1004" t="str">
            <v>4 CON</v>
          </cell>
          <cell r="T1004" t="str">
            <v>ET4</v>
          </cell>
        </row>
        <row r="1005">
          <cell r="B1005" t="str">
            <v>608-A-02-02-02-008</v>
          </cell>
          <cell r="C1005" t="str">
            <v>608-A-02-02-02-008ET4</v>
          </cell>
          <cell r="D1005" t="str">
            <v>608</v>
          </cell>
          <cell r="E1005" t="str">
            <v>A</v>
          </cell>
          <cell r="F1005" t="str">
            <v xml:space="preserve">PRESTACIÓN DE SERVICIOS PROFESIONALES  PARA APOYAR  LAS ACTIVIDADES DE TESORERIA, DE CONFORMIDAD CON LA MEDIDA CAUTELAR CORRECTIVA DE ASUNCIÓN TEMPORAL DE LA COMPETENCIA DE LA PRESTACIÓN DEL SERVICIO DE EDUCACIÓN EN EL DEPARTAMENTO DE LA GUAJIRA._x000D_
</v>
          </cell>
          <cell r="G1005" t="str">
            <v>A-02-02-02-008</v>
          </cell>
          <cell r="H1005" t="str">
            <v>10</v>
          </cell>
          <cell r="I1005" t="str">
            <v>CSF</v>
          </cell>
          <cell r="J1005" t="str">
            <v>Ok Distribución Pto</v>
          </cell>
          <cell r="K1005">
            <v>68200000</v>
          </cell>
          <cell r="L1005" t="str">
            <v>Funcionamiento</v>
          </cell>
          <cell r="M1005" t="str">
            <v>Talento Humano</v>
          </cell>
          <cell r="N1005" t="str">
            <v>Gestión</v>
          </cell>
          <cell r="O1005" t="str">
            <v>Gestión</v>
          </cell>
          <cell r="P1005" t="str">
            <v>SGENERAL</v>
          </cell>
          <cell r="Q1005" t="str">
            <v>SUBDIRECCIÓN DE MONITOREO Y CONTROL</v>
          </cell>
          <cell r="R1005" t="str">
            <v>Contratación Directa</v>
          </cell>
          <cell r="S1005" t="str">
            <v>4 CON</v>
          </cell>
          <cell r="T1005" t="str">
            <v>ET4</v>
          </cell>
        </row>
        <row r="1006">
          <cell r="B1006" t="str">
            <v>609-A-02-02-02-008</v>
          </cell>
          <cell r="C1006" t="str">
            <v>609-A-02-02-02-008ET4</v>
          </cell>
          <cell r="D1006" t="str">
            <v>609</v>
          </cell>
          <cell r="E1006" t="str">
            <v>A</v>
          </cell>
          <cell r="F1006" t="str">
            <v xml:space="preserve">PRESTACIÓN DE SERVICIOS PROFESIONALES PARA ASISTIR, ACONSEJAR Y COORDINAR DE ACTIVIDADES ESTRATEGICAS DEL AREA ADMINISTRATIVA Y DE RECURSOS HUMANOS, DE CONFORMIDAD CON LA MEDIDA CAUTELAR CORRECTIVA DE ASUNCIÓN TEMPORAL DE LA COMPETENCIA DE LA PRESTACIÓN DEL SERVICIO DE EDUCACIÓN EN EL DEPARTAMENTO DE LA GUAJIRA._x000D_
</v>
          </cell>
          <cell r="G1006" t="str">
            <v>A-02-02-02-008</v>
          </cell>
          <cell r="H1006" t="str">
            <v>16</v>
          </cell>
          <cell r="I1006" t="str">
            <v>SSF</v>
          </cell>
          <cell r="J1006" t="str">
            <v>Ok Distribución Pto</v>
          </cell>
          <cell r="K1006">
            <v>129762360</v>
          </cell>
          <cell r="L1006" t="str">
            <v>Funcionamiento</v>
          </cell>
          <cell r="M1006" t="str">
            <v>Talento Humano</v>
          </cell>
          <cell r="N1006" t="str">
            <v>Gestión</v>
          </cell>
          <cell r="O1006" t="str">
            <v>Gestión</v>
          </cell>
          <cell r="P1006" t="str">
            <v>SGENERAL</v>
          </cell>
          <cell r="Q1006" t="str">
            <v>SUBDIRECCIÓN DE MONITOREO Y CONTROL</v>
          </cell>
          <cell r="R1006" t="str">
            <v>Contratación Directa</v>
          </cell>
          <cell r="S1006" t="str">
            <v>4 CON</v>
          </cell>
          <cell r="T1006" t="str">
            <v>ET4</v>
          </cell>
        </row>
        <row r="1007">
          <cell r="B1007" t="str">
            <v>610-A-02-02-02-008</v>
          </cell>
          <cell r="C1007" t="str">
            <v>610-A-02-02-02-008ET4</v>
          </cell>
          <cell r="D1007" t="str">
            <v>610</v>
          </cell>
          <cell r="E1007" t="str">
            <v>A</v>
          </cell>
          <cell r="F1007" t="str">
            <v xml:space="preserve">PRESTACIÓN DE SERVICIOS PROFESIONALES PARA COORDINAR  LA REORGANIZACIÓN, INCORPORACIÓN E IMPLEMENTACIÓN DE LOS PROCESOS DE LAS SECRETARIAS DE EDUCACIÓN INTERVENIDAS, CON ENFÁSIS EN LOS RELACIONADOS CON EL CUMPLIMIENTO DE INDICADORES ESTABLECIDOS EN EL DOCUMENTO CONPES - EVENTOS DE RIESGO, EN ARTICULACIÓN CON EL PROYECTO DE MODERNIZACIÓN DE SECRETARIAS DEL MINISTERIO DE EDUCACIÓN NACIONAL, DE CONFORMIDAD CON LA MEDIDA CAUTELAR CORRECTIVA DE ASUNCIÓN TEMPORAL DE LA COMPETENCIA DE LA PRESTACIÓN DEL SERVICIO DE EDUCACIÓN EN EL DEPARTAMENTO DE LA GUAJIRA._x000D_
</v>
          </cell>
          <cell r="G1007" t="str">
            <v>A-02-02-02-008</v>
          </cell>
          <cell r="H1007" t="str">
            <v>16</v>
          </cell>
          <cell r="I1007" t="str">
            <v>SSF</v>
          </cell>
          <cell r="J1007" t="str">
            <v>Ok Distribución Pto</v>
          </cell>
          <cell r="K1007">
            <v>130180050</v>
          </cell>
          <cell r="L1007" t="str">
            <v>Funcionamiento</v>
          </cell>
          <cell r="M1007" t="str">
            <v>Talento Humano</v>
          </cell>
          <cell r="N1007" t="str">
            <v>Gestión</v>
          </cell>
          <cell r="O1007" t="str">
            <v>Gestión</v>
          </cell>
          <cell r="P1007" t="str">
            <v>SGENERAL</v>
          </cell>
          <cell r="Q1007" t="str">
            <v>SUBDIRECCIÓN DE MONITOREO Y CONTROL</v>
          </cell>
          <cell r="R1007" t="str">
            <v>Contratación Directa</v>
          </cell>
          <cell r="S1007" t="str">
            <v>4 CON</v>
          </cell>
          <cell r="T1007" t="str">
            <v>ET4</v>
          </cell>
        </row>
        <row r="1008">
          <cell r="B1008" t="str">
            <v>611-A-02-02-02-008</v>
          </cell>
          <cell r="C1008" t="str">
            <v>611-A-02-02-02-008ET4</v>
          </cell>
          <cell r="D1008" t="str">
            <v>611</v>
          </cell>
          <cell r="E1008" t="str">
            <v>A</v>
          </cell>
          <cell r="F1008" t="str">
            <v xml:space="preserve">PRESTACIÓN DE SERVICIOS PROFESIONALES A LA SUBDIRECCIÓN DE GESTIÓN ADMINISTRATIVA CON LA FINALIDAD DE COORDINAR EL PROCESO DE MANTENIMIENTO PREVENTIVO Y CORRECTIVO PARA LOS BIENES MUEBLES E INMUEBLES DE PROPIEDAD DEL MINISTERIO DE EDUCACIÓN NACIONAL._x000D_
</v>
          </cell>
          <cell r="G1008" t="str">
            <v>A-02-02-02-008</v>
          </cell>
          <cell r="H1008" t="str">
            <v>10</v>
          </cell>
          <cell r="I1008" t="str">
            <v>CSF</v>
          </cell>
          <cell r="J1008" t="str">
            <v>Ok Distribución Pto</v>
          </cell>
          <cell r="K1008">
            <v>100016666</v>
          </cell>
          <cell r="L1008" t="str">
            <v>Funcionamiento</v>
          </cell>
          <cell r="M1008" t="str">
            <v>Talento Humano</v>
          </cell>
          <cell r="N1008" t="str">
            <v>Gestión</v>
          </cell>
          <cell r="O1008" t="str">
            <v>Gestión</v>
          </cell>
          <cell r="P1008" t="str">
            <v>SGENERAL</v>
          </cell>
          <cell r="Q1008" t="str">
            <v>SUBDIRECCIÓN DE GESTIÓN ADMINISTRATIVA Y OPERACIONES</v>
          </cell>
          <cell r="R1008" t="str">
            <v>Contratación Directa</v>
          </cell>
          <cell r="S1008" t="str">
            <v>4 CON</v>
          </cell>
          <cell r="T1008" t="str">
            <v>ET4</v>
          </cell>
        </row>
        <row r="1009">
          <cell r="B1009" t="str">
            <v>612-A-02-02-02-008</v>
          </cell>
          <cell r="C1009" t="str">
            <v>612-A-02-02-02-008ET4</v>
          </cell>
          <cell r="D1009" t="str">
            <v>612</v>
          </cell>
          <cell r="E1009" t="str">
            <v>A</v>
          </cell>
          <cell r="F1009" t="str">
            <v xml:space="preserve">PRESTACIÓN DE SERVICIOS PROFESIONALES PARA COORDINAR EL PROCESO DE REGISTRO Y LIQUIDACION DE LA NOMINA DE PLANTA Y DE LA NOMINA DE CANCELACIONES  (PENSIONADOS NACIONALIZADOS), DE CONFORMIDAD CON LA MEDIDA CAUTELAR CORRECTIVA DE ASUNCIÓN TEMPORAL DE LA COMPETENCIA DE LA PRESTACIÓN DEL SERVICIO DE EDUCACIÓN EN EL DEPARTAMENTO DE LA GUAJIRA._x000D_
</v>
          </cell>
          <cell r="G1009" t="str">
            <v>A-02-02-02-008</v>
          </cell>
          <cell r="H1009" t="str">
            <v>16</v>
          </cell>
          <cell r="I1009" t="str">
            <v>SSF</v>
          </cell>
          <cell r="J1009" t="str">
            <v>Ok Distribución Pto</v>
          </cell>
          <cell r="K1009">
            <v>101959000</v>
          </cell>
          <cell r="L1009" t="str">
            <v>Funcionamiento</v>
          </cell>
          <cell r="M1009" t="str">
            <v>Talento Humano</v>
          </cell>
          <cell r="N1009" t="str">
            <v>Gestión</v>
          </cell>
          <cell r="O1009" t="str">
            <v>Gestión</v>
          </cell>
          <cell r="P1009" t="str">
            <v>SGENERAL</v>
          </cell>
          <cell r="Q1009" t="str">
            <v>SUBDIRECCIÓN DE MONITOREO Y CONTROL</v>
          </cell>
          <cell r="R1009" t="str">
            <v>Contratación Directa</v>
          </cell>
          <cell r="S1009" t="str">
            <v>4 CON</v>
          </cell>
          <cell r="T1009" t="str">
            <v>ET4</v>
          </cell>
        </row>
        <row r="1010">
          <cell r="B1010" t="str">
            <v>613-A-02-02-02-008</v>
          </cell>
          <cell r="C1010" t="str">
            <v>613-A-02-02-02-008ET4</v>
          </cell>
          <cell r="D1010" t="str">
            <v>613</v>
          </cell>
          <cell r="E1010" t="str">
            <v>A</v>
          </cell>
          <cell r="F1010" t="str">
            <v xml:space="preserve">PRESTACIÓN DE SERVICIOS PROFESIONALES PARA COORDINAR LAS ACTIVIDADES ESTRATÉGICAS DEL FONDO DE PRESTACIONES ECONÓMICAS Y SOCIALES DE LAS ENTIDADES TERRITORIALES INTERVENIDAS, DE CONFORMIDAD CON LA MEDIDA CAUTELAR CORRECTIVA DE ASUNCIÓN TEMPORAL DE LA COMPETENCIA DE LA PRESTACIÓN DEL SERVICIO DE EDUCACIÓN EN EL DEPARTAMENTO DE LA GUAJIRA._x000D_
</v>
          </cell>
          <cell r="G1010" t="str">
            <v>A-02-02-02-008</v>
          </cell>
          <cell r="H1010" t="str">
            <v>16</v>
          </cell>
          <cell r="I1010" t="str">
            <v>SSF</v>
          </cell>
          <cell r="J1010" t="str">
            <v>Ok Distribución Pto</v>
          </cell>
          <cell r="K1010">
            <v>101959000</v>
          </cell>
          <cell r="L1010" t="str">
            <v>Funcionamiento</v>
          </cell>
          <cell r="M1010" t="str">
            <v>Talento Humano</v>
          </cell>
          <cell r="N1010" t="str">
            <v>Gestión</v>
          </cell>
          <cell r="O1010" t="str">
            <v>Gestión</v>
          </cell>
          <cell r="P1010" t="str">
            <v>SGENERAL</v>
          </cell>
          <cell r="Q1010" t="str">
            <v>SUBDIRECCIÓN DE MONITOREO Y CONTROL</v>
          </cell>
          <cell r="R1010" t="str">
            <v>Contratación Directa</v>
          </cell>
          <cell r="S1010" t="str">
            <v>4 CON</v>
          </cell>
          <cell r="T1010" t="str">
            <v>ET4</v>
          </cell>
        </row>
        <row r="1011">
          <cell r="B1011" t="str">
            <v>614-A-02-02-02-008</v>
          </cell>
          <cell r="C1011" t="str">
            <v>614-A-02-02-02-008ET4</v>
          </cell>
          <cell r="D1011" t="str">
            <v>614</v>
          </cell>
          <cell r="E1011" t="str">
            <v>A</v>
          </cell>
          <cell r="F1011" t="str">
            <v xml:space="preserve">PRESTAR SERVICIOS PROFESIONALES PARA BRINDAR SOPORTE Y APOYO JURÍDICO A LA SUBDIRECCIÓN DE GESTIÓN ADMINISTRATIVA EN TODOS LOS ASUNTOS DE SU COMPETENCIA, EN ESPECIAL EN LA GESTIÓN DE COMISIONES DE SERVICIOS, ADMINISTRACIÓN Y CONTROL DE RECURSOS FÍSICOS Y LOGISTICA DE EVENTOS.   </v>
          </cell>
          <cell r="G1011" t="str">
            <v>A-02-02-02-008</v>
          </cell>
          <cell r="H1011" t="str">
            <v>10</v>
          </cell>
          <cell r="I1011" t="str">
            <v>CSF</v>
          </cell>
          <cell r="J1011" t="str">
            <v>Ok Distribución Pto</v>
          </cell>
          <cell r="K1011">
            <v>97750000</v>
          </cell>
          <cell r="L1011" t="str">
            <v>Funcionamiento</v>
          </cell>
          <cell r="M1011" t="str">
            <v>Talento Humano</v>
          </cell>
          <cell r="N1011" t="str">
            <v>Gestión</v>
          </cell>
          <cell r="O1011" t="str">
            <v>Gestión</v>
          </cell>
          <cell r="P1011" t="str">
            <v>SGENERAL</v>
          </cell>
          <cell r="Q1011" t="str">
            <v>SUBDIRECCIÓN DE GESTIÓN ADMINISTRATIVA Y OPERACIONES</v>
          </cell>
          <cell r="R1011" t="str">
            <v>Contratación Directa</v>
          </cell>
          <cell r="S1011" t="str">
            <v>4 CON</v>
          </cell>
          <cell r="T1011" t="str">
            <v>ET4</v>
          </cell>
        </row>
        <row r="1012">
          <cell r="B1012" t="str">
            <v>615-A-02-02-02-008</v>
          </cell>
          <cell r="C1012" t="str">
            <v>615-A-02-02-02-008ET4</v>
          </cell>
          <cell r="D1012" t="str">
            <v>615</v>
          </cell>
          <cell r="E1012" t="str">
            <v>A</v>
          </cell>
          <cell r="F1012" t="str">
            <v xml:space="preserve">PRESTACIÓN DE SERVICIOS PROFESIONALES  PARA APOYAR EN ACTIVIDADES ESTRATÉGICAS  DE COMUNICACIONES, DE CONFORMIDAD CON LA MEDIDA CAUTELAR CORRECTIVA DE ASUNCIÓN TEMPORAL DE LA COMPETENCIA DE LA PRESTACIÓN DEL SERVICIO DE EDUCACIÓN EN EL DEPARTAMENTO DE LA GUAJIRA._x000D_
</v>
          </cell>
          <cell r="G1012" t="str">
            <v>A-02-02-02-008</v>
          </cell>
          <cell r="H1012" t="str">
            <v>16</v>
          </cell>
          <cell r="I1012" t="str">
            <v>SSF</v>
          </cell>
          <cell r="J1012" t="str">
            <v>Ok Distribución Pto</v>
          </cell>
          <cell r="K1012">
            <v>46530000</v>
          </cell>
          <cell r="L1012" t="str">
            <v>Funcionamiento</v>
          </cell>
          <cell r="M1012" t="str">
            <v>Talento Humano</v>
          </cell>
          <cell r="N1012" t="str">
            <v>Gestión</v>
          </cell>
          <cell r="O1012" t="str">
            <v>Gestión</v>
          </cell>
          <cell r="P1012" t="str">
            <v>SGENERAL</v>
          </cell>
          <cell r="Q1012" t="str">
            <v>SUBDIRECCIÓN DE MONITOREO Y CONTROL</v>
          </cell>
          <cell r="R1012" t="str">
            <v>Contratación Directa</v>
          </cell>
          <cell r="S1012" t="str">
            <v>4 CON</v>
          </cell>
          <cell r="T1012" t="str">
            <v>ET4</v>
          </cell>
        </row>
        <row r="1013">
          <cell r="B1013" t="str">
            <v>616-A-02-02-02-008</v>
          </cell>
          <cell r="C1013" t="str">
            <v>616-A-02-02-02-008ET4</v>
          </cell>
          <cell r="D1013" t="str">
            <v>616</v>
          </cell>
          <cell r="E1013" t="str">
            <v>A</v>
          </cell>
          <cell r="F1013" t="str">
            <v xml:space="preserve">PRESTAR SERVICIOS PROFESIONALES A LA SUBDIRECCIÓN DE GESTIÓN ADMINISTRATIVA EN LA PLANEACIÓN, SEGUIMIENTO, CONTROL Y ESTRUCTURACIÓN DE LOS MACRO PROCESOS (SIG)._x000D_
</v>
          </cell>
          <cell r="G1013" t="str">
            <v>A-02-02-02-008</v>
          </cell>
          <cell r="H1013" t="str">
            <v>10</v>
          </cell>
          <cell r="I1013" t="str">
            <v>CSF</v>
          </cell>
          <cell r="J1013" t="str">
            <v>Ok Distribución Pto</v>
          </cell>
          <cell r="K1013">
            <v>97750000</v>
          </cell>
          <cell r="L1013" t="str">
            <v>Funcionamiento</v>
          </cell>
          <cell r="M1013" t="str">
            <v>Talento Humano</v>
          </cell>
          <cell r="N1013" t="str">
            <v>Gestión</v>
          </cell>
          <cell r="O1013" t="str">
            <v>Gestión</v>
          </cell>
          <cell r="P1013" t="str">
            <v>SGENERAL</v>
          </cell>
          <cell r="Q1013" t="str">
            <v>SUBDIRECCIÓN DE GESTIÓN ADMINISTRATIVA Y OPERACIONES</v>
          </cell>
          <cell r="R1013" t="str">
            <v>Contratación Directa</v>
          </cell>
          <cell r="S1013" t="str">
            <v>4 CON</v>
          </cell>
          <cell r="T1013" t="str">
            <v>ET4</v>
          </cell>
        </row>
        <row r="1014">
          <cell r="B1014" t="str">
            <v>617-A-02-02-02-008</v>
          </cell>
          <cell r="C1014" t="str">
            <v>617-A-02-02-02-008ET4</v>
          </cell>
          <cell r="D1014" t="str">
            <v>617</v>
          </cell>
          <cell r="E1014" t="str">
            <v>A</v>
          </cell>
          <cell r="F1014" t="str">
            <v xml:space="preserve">PRESTAR SERVICIOS PROFESIONALES DE APOYO AL GRUPO DENOMINADO "GESTIONAR COMISIONES DE SERVICIO" DE LA SUBDIRECCIÓN DE GESTIÓN ADMINISTRATIVA PARA DAR TRÁMITE A LAS DIFERENTES SOLICITUDES DE LAS DEPENDENCIAS DE LA ENTIDAD. _x000D_
</v>
          </cell>
          <cell r="G1014" t="str">
            <v>A-02-02-02-008</v>
          </cell>
          <cell r="H1014" t="str">
            <v>10</v>
          </cell>
          <cell r="I1014" t="str">
            <v>CSF</v>
          </cell>
          <cell r="J1014" t="str">
            <v>Ok Distribución Pto</v>
          </cell>
          <cell r="K1014">
            <v>36225000</v>
          </cell>
          <cell r="L1014" t="str">
            <v>Funcionamiento</v>
          </cell>
          <cell r="M1014" t="str">
            <v>Talento Humano</v>
          </cell>
          <cell r="N1014" t="str">
            <v>Gestión</v>
          </cell>
          <cell r="O1014" t="str">
            <v>Gestión</v>
          </cell>
          <cell r="P1014" t="str">
            <v>SGENERAL</v>
          </cell>
          <cell r="Q1014" t="str">
            <v>SUBDIRECCIÓN DE GESTIÓN ADMINISTRATIVA Y OPERACIONES</v>
          </cell>
          <cell r="R1014" t="str">
            <v>Contratación Directa</v>
          </cell>
          <cell r="S1014" t="str">
            <v>4 CON</v>
          </cell>
          <cell r="T1014" t="str">
            <v>ET4</v>
          </cell>
        </row>
        <row r="1015">
          <cell r="B1015" t="str">
            <v>618-A-02-02-02-008</v>
          </cell>
          <cell r="C1015" t="str">
            <v>618-A-02-02-02-008ET4</v>
          </cell>
          <cell r="D1015" t="str">
            <v>618</v>
          </cell>
          <cell r="E1015" t="str">
            <v>A</v>
          </cell>
          <cell r="F1015" t="str">
            <v xml:space="preserve">PRESTACIÓN DE SERVICIOS PROFESIONALES PARA ASISITR Y ACONSEJAR  EL DESARROLLO DE LAS ACTIVIDADES ESTRATEGICAS DEL AREA ADMINSITRATIVA Y FINANCIERA DE LA SECRETARIA DE EDUACIÓN DEL DEPARTAMENTO DE LA GUAJIRA,   DE CONFORMIDAD CON LA MEDIDA CAUTELAR CORRECTIVA DE ASUNCIÓN TEMPORAL DE LA COMPETENCIA DE LA PRESTACIÓN DEL SERVICIO DE EDUCACIÓN EN EL DEPARTAMENTO DE LA GUAJIRA._x000D_
</v>
          </cell>
          <cell r="G1015" t="str">
            <v>A-02-02-02-008</v>
          </cell>
          <cell r="H1015" t="str">
            <v>10</v>
          </cell>
          <cell r="I1015" t="str">
            <v>CSF</v>
          </cell>
          <cell r="J1015" t="str">
            <v>Ok Distribución Pto</v>
          </cell>
          <cell r="K1015">
            <v>84150000</v>
          </cell>
          <cell r="L1015" t="str">
            <v>Funcionamiento</v>
          </cell>
          <cell r="M1015" t="str">
            <v>Talento Humano</v>
          </cell>
          <cell r="N1015" t="str">
            <v>Gestión</v>
          </cell>
          <cell r="O1015" t="str">
            <v>Gestión</v>
          </cell>
          <cell r="P1015" t="str">
            <v>SGENERAL</v>
          </cell>
          <cell r="Q1015" t="str">
            <v>SUBDIRECCIÓN DE MONITOREO Y CONTROL</v>
          </cell>
          <cell r="R1015" t="str">
            <v>Contratación Directa</v>
          </cell>
          <cell r="S1015" t="str">
            <v>4 CON</v>
          </cell>
          <cell r="T1015" t="str">
            <v>ET4</v>
          </cell>
        </row>
        <row r="1016">
          <cell r="B1016" t="str">
            <v>619-A-02-02-02-008</v>
          </cell>
          <cell r="C1016" t="str">
            <v>619-A-02-02-02-008ET4</v>
          </cell>
          <cell r="D1016" t="str">
            <v>619</v>
          </cell>
          <cell r="E1016" t="str">
            <v>A</v>
          </cell>
          <cell r="F1016" t="str">
            <v xml:space="preserve">PRESTACIÓN DE SERVICIOS PROFESIONALES  PARA APOYAR EL DESARROLLO DE LAS ACTIVIDADES DEL AREA FINANCIERA DE LA SECRETARÍA DE EDUCACION DEL DEPARTAMENTO DE LA GUAJIRA, DE CONFORMIDAD CON LA MEDIDA CAUTELAR CORRECTIVA DE ASUNCIÓN TEMPORAL DE LA COMPETENCIA DE LA PRESTACIÓN DEL SERVICIO DE EDUCACIÓN EN EL DEPARTAMENTO DE LA GUAJIRA._x000D_
</v>
          </cell>
          <cell r="G1016" t="str">
            <v>A-02-02-02-008</v>
          </cell>
          <cell r="H1016" t="str">
            <v>10</v>
          </cell>
          <cell r="I1016" t="str">
            <v>CSF</v>
          </cell>
          <cell r="J1016" t="str">
            <v>Ok Distribución Pto</v>
          </cell>
          <cell r="K1016">
            <v>49720000</v>
          </cell>
          <cell r="L1016" t="str">
            <v>Funcionamiento</v>
          </cell>
          <cell r="M1016" t="str">
            <v>Talento Humano</v>
          </cell>
          <cell r="N1016" t="str">
            <v>Gestión</v>
          </cell>
          <cell r="O1016" t="str">
            <v>Gestión</v>
          </cell>
          <cell r="P1016" t="str">
            <v>SGENERAL</v>
          </cell>
          <cell r="Q1016" t="str">
            <v>SUBDIRECCIÓN DE MONITOREO Y CONTROL</v>
          </cell>
          <cell r="R1016" t="str">
            <v>Contratación Directa</v>
          </cell>
          <cell r="S1016" t="str">
            <v>4 CON</v>
          </cell>
          <cell r="T1016" t="str">
            <v>ET4</v>
          </cell>
        </row>
        <row r="1017">
          <cell r="B1017" t="str">
            <v>62-C-2201-0700-16-0-2201006-02</v>
          </cell>
          <cell r="C1017" t="str">
            <v>62-C-2201-0700-16-0-2201006-02ET4</v>
          </cell>
          <cell r="D1017" t="str">
            <v>62</v>
          </cell>
          <cell r="E1017" t="str">
            <v>A</v>
          </cell>
          <cell r="F1017" t="str">
            <v>PRESTAR SERVICIOS PROFESIONALES A LA SUBDIRECCIÓN DE GESTIÓN FINANCIERA DEL MINISTERIO DE EDUCACIÓN NACIONAL, CONCRETAMENTE EN EL GRUPO DE RECAUDO, PARA EL DESARROLLO DE LAS ACTIVIDADES DE FISCALIZACIÓN DE LOS APORTES PARAFISCALES DERIVADOS DE LA LEY 21 DE 1982.</v>
          </cell>
          <cell r="G1017" t="str">
            <v>C-2201-0700-16-0-2201006-02</v>
          </cell>
          <cell r="H1017" t="str">
            <v>16</v>
          </cell>
          <cell r="I1017" t="str">
            <v>SSF</v>
          </cell>
          <cell r="J1017" t="str">
            <v>Ok Distribución Pto</v>
          </cell>
          <cell r="K1017">
            <v>49440000</v>
          </cell>
          <cell r="L1017" t="str">
            <v>Inversión</v>
          </cell>
          <cell r="M1017" t="str">
            <v>Cobertura</v>
          </cell>
          <cell r="N1017" t="str">
            <v>Construcción, mejoramiento y dotación de espacios de aprendizaje para prestación del servicio educativo e implementación de estrategias de calidad y cobertura Nacional</v>
          </cell>
          <cell r="O1017" t="str">
            <v>Infraestructura</v>
          </cell>
          <cell r="P1017" t="str">
            <v>VEPBM</v>
          </cell>
          <cell r="Q1017" t="str">
            <v>SUBDIRECCIÓN DE GESTIÓN FINANCIERA</v>
          </cell>
          <cell r="R1017" t="str">
            <v>Contratación Directa</v>
          </cell>
          <cell r="S1017" t="str">
            <v>4 CON</v>
          </cell>
          <cell r="T1017" t="str">
            <v>ET4</v>
          </cell>
        </row>
        <row r="1018">
          <cell r="B1018" t="str">
            <v>620-A-02-02-02-008</v>
          </cell>
          <cell r="C1018" t="str">
            <v>620-A-02-02-02-008ET4</v>
          </cell>
          <cell r="D1018" t="str">
            <v>620</v>
          </cell>
          <cell r="E1018" t="str">
            <v>A</v>
          </cell>
          <cell r="F1018" t="str">
            <v xml:space="preserve">PRESTAR SERVICIOS PROFESIONALES A LA SUBDIRECCION DE GESTION ADMINISTRATIVA PARA ESTRUCTURAR E IMPLEMENTAR LOS PLANES DE MEJORA AL PROCEDIMIENTO DENOMINADO "ADMINISTRACIÓN Y CONTROL DE RECURSOS FÍSICOS" Y BRINDAR APOYO A LA SUBDIRECCIÓN PARA EL DESARROLLO DE LOS PROCEDIMIENTOS QUE REQUIEREN GESTION CON OTRAS DEPENDENCIAS _x000D_
</v>
          </cell>
          <cell r="G1018" t="str">
            <v>A-02-02-02-008</v>
          </cell>
          <cell r="H1018" t="str">
            <v>10</v>
          </cell>
          <cell r="I1018" t="str">
            <v>CSF</v>
          </cell>
          <cell r="J1018" t="str">
            <v>Ok Distribución Pto</v>
          </cell>
          <cell r="K1018">
            <v>71142443</v>
          </cell>
          <cell r="L1018" t="str">
            <v>Funcionamiento</v>
          </cell>
          <cell r="M1018" t="str">
            <v>Talento Humano</v>
          </cell>
          <cell r="N1018" t="str">
            <v>Gestión</v>
          </cell>
          <cell r="O1018" t="str">
            <v>Gestión</v>
          </cell>
          <cell r="P1018" t="str">
            <v>SGENERAL</v>
          </cell>
          <cell r="Q1018" t="str">
            <v>SUBDIRECCIÓN DE GESTIÓN ADMINISTRATIVA Y OPERACIONES</v>
          </cell>
          <cell r="R1018" t="str">
            <v>Contratación Directa</v>
          </cell>
          <cell r="S1018" t="str">
            <v>4 CON</v>
          </cell>
          <cell r="T1018" t="str">
            <v>ET4</v>
          </cell>
        </row>
        <row r="1019">
          <cell r="B1019" t="str">
            <v>621-A-02-02-02-008</v>
          </cell>
          <cell r="C1019" t="str">
            <v>621-A-02-02-02-008ET4</v>
          </cell>
          <cell r="D1019" t="str">
            <v>621</v>
          </cell>
          <cell r="E1019" t="str">
            <v>A</v>
          </cell>
          <cell r="F1019" t="str">
            <v xml:space="preserve">PRESTACIÓN DE SERVICIOS PROFESIONALES PARA APOYAR ACTIVIDADES  DE PLANTA  DE LA SECRETARÍA DE EDUCACIÓN DEPARTAMENTAL DE LA GUAJIRA, DE CONFORMIDAD CON LA MEDIDA CAUTELAR CORRECTIVA DE ASUNCIÓN TEMPORAL DE LA COMPETENCIA DE LA PRESTACIÓN DEL SERVICIO DE EDUCACIÓN EN EL DEPARTAMENTO DE LA GUAJIRA._x000D_
</v>
          </cell>
          <cell r="G1019" t="str">
            <v>A-02-02-02-008</v>
          </cell>
          <cell r="H1019" t="str">
            <v>16</v>
          </cell>
          <cell r="I1019" t="str">
            <v>SSF</v>
          </cell>
          <cell r="J1019" t="str">
            <v>Ok Distribución Pto</v>
          </cell>
          <cell r="K1019">
            <v>39050000</v>
          </cell>
          <cell r="L1019" t="str">
            <v>Funcionamiento</v>
          </cell>
          <cell r="M1019" t="str">
            <v>Talento Humano</v>
          </cell>
          <cell r="N1019" t="str">
            <v>Gestión</v>
          </cell>
          <cell r="O1019" t="str">
            <v>Gestión</v>
          </cell>
          <cell r="P1019" t="str">
            <v>SGENERAL</v>
          </cell>
          <cell r="Q1019" t="str">
            <v>SUBDIRECCIÓN DE MONITOREO Y CONTROL</v>
          </cell>
          <cell r="R1019" t="str">
            <v>Contratación Directa</v>
          </cell>
          <cell r="S1019" t="str">
            <v>4 CON</v>
          </cell>
          <cell r="T1019" t="str">
            <v>ET4</v>
          </cell>
        </row>
        <row r="1020">
          <cell r="B1020" t="str">
            <v>622-A-02-02-02-008</v>
          </cell>
          <cell r="C1020" t="str">
            <v>622-A-02-02-02-008ET4</v>
          </cell>
          <cell r="D1020" t="str">
            <v>622</v>
          </cell>
          <cell r="E1020" t="str">
            <v>A</v>
          </cell>
          <cell r="F1020" t="str">
            <v xml:space="preserve">PRESTAR SERVICIOS PROFESIONALES A LA SUBDIRECCION DE GESTION ADMINISTRATIVA PARA ESTRUCTURAR E IMPLEMENTAR LOS PLANES DE MEJORA AL PROCEDIMIENTO DENOMINADO "ADMINISTRACIÓN Y CONTROL DE RECURSOS FÍSICOS" Y BRINDAR APOYO A LA SUBDIRECCIÓN PARA EL DESARROLLO DE LOS PROCEDIMIENTOS QUE REQUIEREN GESTION CON OTRAS DEPENDENCIAS </v>
          </cell>
          <cell r="G1020" t="str">
            <v>A-02-02-02-008</v>
          </cell>
          <cell r="H1020" t="str">
            <v>10</v>
          </cell>
          <cell r="I1020" t="str">
            <v>CSF</v>
          </cell>
          <cell r="J1020" t="str">
            <v>Ok Distribución Pto</v>
          </cell>
          <cell r="K1020">
            <v>71142443</v>
          </cell>
          <cell r="L1020" t="str">
            <v>Funcionamiento</v>
          </cell>
          <cell r="M1020" t="str">
            <v>Talento Humano</v>
          </cell>
          <cell r="N1020" t="str">
            <v>Gestión</v>
          </cell>
          <cell r="O1020" t="str">
            <v>Gestión</v>
          </cell>
          <cell r="P1020" t="str">
            <v>SGENERAL</v>
          </cell>
          <cell r="Q1020" t="str">
            <v>SUBDIRECCIÓN DE GESTIÓN ADMINISTRATIVA Y OPERACIONES</v>
          </cell>
          <cell r="R1020" t="str">
            <v>Contratación Directa</v>
          </cell>
          <cell r="S1020" t="str">
            <v>4 CON</v>
          </cell>
          <cell r="T1020" t="str">
            <v>ET4</v>
          </cell>
        </row>
        <row r="1021">
          <cell r="B1021" t="str">
            <v>623-A-02-02-02-008</v>
          </cell>
          <cell r="C1021" t="str">
            <v>623-A-02-02-02-008ET4</v>
          </cell>
          <cell r="D1021" t="str">
            <v>623</v>
          </cell>
          <cell r="E1021" t="str">
            <v>A</v>
          </cell>
          <cell r="F1021" t="str">
            <v xml:space="preserve">PRESTACIÓN DE SERVICIOS PARA APOYAR EN EL AREA DE  NOMINA  DE LA SECRETARÍA DE EDUCACIÓN DEL  DEPARTAMENTO  DE LA GUAJIRA,  DE CONFORMIDAD CON LA MEDIDA CAUTELAR CORRECTIVA DE ASUNCIÓN TEMPORAL DE LA COMPETENCIA DE LA PRESTACIÓN DEL SERVICIO DE EDUCACIÓN EN EL DEPARTAMENTO DE LA GUAJIRA._x000D_
</v>
          </cell>
          <cell r="G1021" t="str">
            <v>A-02-02-02-008</v>
          </cell>
          <cell r="H1021" t="str">
            <v>16</v>
          </cell>
          <cell r="I1021" t="str">
            <v>SSF</v>
          </cell>
          <cell r="J1021" t="str">
            <v>Ok Distribución Pto</v>
          </cell>
          <cell r="K1021">
            <v>34760000</v>
          </cell>
          <cell r="L1021" t="str">
            <v>Funcionamiento</v>
          </cell>
          <cell r="M1021" t="str">
            <v>Talento Humano</v>
          </cell>
          <cell r="N1021" t="str">
            <v>Gestión</v>
          </cell>
          <cell r="O1021" t="str">
            <v>Gestión</v>
          </cell>
          <cell r="P1021" t="str">
            <v>SGENERAL</v>
          </cell>
          <cell r="Q1021" t="str">
            <v>SUBDIRECCIÓN DE MONITOREO Y CONTROL</v>
          </cell>
          <cell r="R1021" t="str">
            <v>Contratación Directa</v>
          </cell>
          <cell r="S1021" t="str">
            <v>4 CON</v>
          </cell>
          <cell r="T1021" t="str">
            <v>ET4</v>
          </cell>
        </row>
        <row r="1022">
          <cell r="B1022" t="str">
            <v>624-A-02-02-02-008</v>
          </cell>
          <cell r="C1022" t="str">
            <v>624-A-02-02-02-008ET4</v>
          </cell>
          <cell r="D1022" t="str">
            <v>624</v>
          </cell>
          <cell r="E1022" t="str">
            <v>A</v>
          </cell>
          <cell r="F1022" t="str">
            <v xml:space="preserve">PRESTAR SERVICIOS PROFESIONALES A LA SUBDIRECCIÓN DE GESTIÓN ADMINISTRATIVA PARA REALIZAR SEGUIMIENTO Y CONTROL AL PROCESO DE INVENTARIOS FÍSICOS Y EN EL SISTEMA SAP._x000D_
</v>
          </cell>
          <cell r="G1022" t="str">
            <v>A-02-02-02-008</v>
          </cell>
          <cell r="H1022" t="str">
            <v>10</v>
          </cell>
          <cell r="I1022" t="str">
            <v>CSF</v>
          </cell>
          <cell r="J1022" t="str">
            <v>Ok Distribución Pto</v>
          </cell>
          <cell r="K1022">
            <v>37323560</v>
          </cell>
          <cell r="L1022" t="str">
            <v>Funcionamiento</v>
          </cell>
          <cell r="M1022" t="str">
            <v>Talento Humano</v>
          </cell>
          <cell r="N1022" t="str">
            <v>Gestión</v>
          </cell>
          <cell r="O1022" t="str">
            <v>Gestión</v>
          </cell>
          <cell r="P1022" t="str">
            <v>SGENERAL</v>
          </cell>
          <cell r="Q1022" t="str">
            <v>SUBDIRECCIÓN DE GESTIÓN ADMINISTRATIVA Y OPERACIONES</v>
          </cell>
          <cell r="R1022" t="str">
            <v>Contratación Directa</v>
          </cell>
          <cell r="S1022" t="str">
            <v>4 CON</v>
          </cell>
          <cell r="T1022" t="str">
            <v>ET4</v>
          </cell>
        </row>
        <row r="1023">
          <cell r="B1023" t="str">
            <v>625-A-02-02-02-008</v>
          </cell>
          <cell r="C1023" t="str">
            <v>625-A-02-02-02-008ET4</v>
          </cell>
          <cell r="D1023" t="str">
            <v>625</v>
          </cell>
          <cell r="E1023" t="str">
            <v>A</v>
          </cell>
          <cell r="F1023" t="str">
            <v xml:space="preserve">PRESTACIÓN DE SERVICIOS PROFESIONALES PARA ASISITR Y ACONSEJAR EL DESARROLLO DE LAS ACTIVIDADES ESTRATEGICAS DEL AREA FINANCIERA DE LA SECRETARÍA DE EDUCACION DEL DISTRITO DE RIOHACHA ,   DE CONFORMIDAD CON LA MEDIDA CAUTELAR CORRECTIVA DE ASUNCIÓN TEMPORAL DE LA COMPETENCIA DE LA PRESTACIÓN DEL SERVICIO DE EDUCACIÓN EN EL DEPARTAMENTO DE LA GUAJIRA._x000D_
</v>
          </cell>
          <cell r="G1023" t="str">
            <v>A-02-02-02-008</v>
          </cell>
          <cell r="H1023" t="str">
            <v>10</v>
          </cell>
          <cell r="I1023" t="str">
            <v>CSF</v>
          </cell>
          <cell r="J1023" t="str">
            <v>Ok Distribución Pto</v>
          </cell>
          <cell r="K1023">
            <v>107186263</v>
          </cell>
          <cell r="L1023" t="str">
            <v>Funcionamiento</v>
          </cell>
          <cell r="M1023" t="str">
            <v>Talento Humano</v>
          </cell>
          <cell r="N1023" t="str">
            <v>Gestión</v>
          </cell>
          <cell r="O1023" t="str">
            <v>Gestión</v>
          </cell>
          <cell r="P1023" t="str">
            <v>SGENERAL</v>
          </cell>
          <cell r="Q1023" t="str">
            <v>SUBDIRECCIÓN DE MONITOREO Y CONTROL</v>
          </cell>
          <cell r="R1023" t="str">
            <v>Contratación Directa</v>
          </cell>
          <cell r="S1023" t="str">
            <v>4 CON</v>
          </cell>
          <cell r="T1023" t="str">
            <v>ET4</v>
          </cell>
        </row>
        <row r="1024">
          <cell r="B1024" t="str">
            <v>626-A-02-02-02-008</v>
          </cell>
          <cell r="C1024" t="str">
            <v>626-A-02-02-02-008ET4</v>
          </cell>
          <cell r="D1024" t="str">
            <v>626</v>
          </cell>
          <cell r="E1024" t="str">
            <v>A</v>
          </cell>
          <cell r="F1024" t="str">
            <v xml:space="preserve">PRESTACIÓN DE SERVICIOS PROFESIONALES  PARA APOYAR EL DESARROLLO DE LAS ACTIVIDADES ESTRATEGICAS DEL SISTEMA DE GESTIÓN DE CALIDAD EN LA SECRETARÍA DE EDUCACIÓN DEL DISTRITO RIOHACHA,   DE CONFORMIDAD CON LA MEDIDA CAUTELAR CORRECTIVA DE ASUNCIÓN TEMPORAL DE LA COMPETENCIA DE LA PRESTACIÓN DEL SERVICIO DE EDUCACIÓN EN EL DEPARTAMENTO DE LA GUAJIRA._x000D_
</v>
          </cell>
          <cell r="G1024" t="str">
            <v>A-02-02-02-008</v>
          </cell>
          <cell r="H1024" t="str">
            <v>10</v>
          </cell>
          <cell r="I1024" t="str">
            <v>CSF</v>
          </cell>
          <cell r="J1024" t="str">
            <v>Ok Distribución Pto</v>
          </cell>
          <cell r="K1024">
            <v>64673700</v>
          </cell>
          <cell r="L1024" t="str">
            <v>Funcionamiento</v>
          </cell>
          <cell r="M1024" t="str">
            <v>Talento Humano</v>
          </cell>
          <cell r="N1024" t="str">
            <v>Gestión</v>
          </cell>
          <cell r="O1024" t="str">
            <v>Gestión</v>
          </cell>
          <cell r="P1024" t="str">
            <v>SGENERAL</v>
          </cell>
          <cell r="Q1024" t="str">
            <v>SUBDIRECCIÓN DE MONITOREO Y CONTROL</v>
          </cell>
          <cell r="R1024" t="str">
            <v>Contratación Directa</v>
          </cell>
          <cell r="S1024" t="str">
            <v>4 CON</v>
          </cell>
          <cell r="T1024" t="str">
            <v>ET4</v>
          </cell>
        </row>
        <row r="1025">
          <cell r="B1025" t="str">
            <v>627-A-02-02-02-008</v>
          </cell>
          <cell r="C1025" t="str">
            <v>627-A-02-02-02-008ET4</v>
          </cell>
          <cell r="D1025" t="str">
            <v>627</v>
          </cell>
          <cell r="E1025" t="str">
            <v>A</v>
          </cell>
          <cell r="F1025" t="str">
            <v xml:space="preserve">PRESTAR SERVICIOS DE APOYO A LA GESTIÓN PARA LA SUBDIRECCIÓN DE GESTIÓN ADMINISTRATIVA EN EL PROCEDIMIENTO DENOMINADO "ADMINISTRACIÓN Y CONTROL DE RECURSOS FÍSICOS"  _x000D_
</v>
          </cell>
          <cell r="G1025" t="str">
            <v>A-02-02-02-008</v>
          </cell>
          <cell r="H1025" t="str">
            <v>10</v>
          </cell>
          <cell r="I1025" t="str">
            <v>CSF</v>
          </cell>
          <cell r="J1025" t="str">
            <v>Ok Distribución Pto</v>
          </cell>
          <cell r="K1025">
            <v>25886666</v>
          </cell>
          <cell r="L1025" t="str">
            <v>Funcionamiento</v>
          </cell>
          <cell r="M1025" t="str">
            <v>Talento Humano</v>
          </cell>
          <cell r="N1025" t="str">
            <v>Gestión</v>
          </cell>
          <cell r="O1025" t="str">
            <v>Gestión</v>
          </cell>
          <cell r="P1025" t="str">
            <v>SGENERAL</v>
          </cell>
          <cell r="Q1025" t="str">
            <v>SUBDIRECCIÓN DE GESTIÓN ADMINISTRATIVA Y OPERACIONES</v>
          </cell>
          <cell r="R1025" t="str">
            <v>Contratación Directa</v>
          </cell>
          <cell r="S1025" t="str">
            <v>4 CON</v>
          </cell>
          <cell r="T1025" t="str">
            <v>ET4</v>
          </cell>
        </row>
        <row r="1026">
          <cell r="B1026" t="str">
            <v>628-A-02-02-02-008</v>
          </cell>
          <cell r="C1026" t="str">
            <v>628-A-02-02-02-008ET4</v>
          </cell>
          <cell r="D1026" t="str">
            <v>628</v>
          </cell>
          <cell r="E1026" t="str">
            <v>A</v>
          </cell>
          <cell r="F1026" t="str">
            <v xml:space="preserve">PRESTACIÓN DE SERVICIOS PROFESIONALES PARA APOYAR ACTIVIDADES  DE AUDITORÍA DE MATRICULA  EN LA SECRETARÍA DE EDUCACIÓN DEL DISTRITO RIOHACHA, DE CONFORMIDAD CON LA MEDIDA CAUTELAR CORRECTIVA DE ASUNCIÓN TEMPORAL DE LA COMPETENCIA DE LA PRESTACIÓN DEL SERVICIO DE EDUCACIÓN EN EL DEPARTAMENTO DE LA GUAJIRA._x000D_
</v>
          </cell>
          <cell r="G1026" t="str">
            <v>A-02-02-02-008</v>
          </cell>
          <cell r="H1026" t="str">
            <v>16</v>
          </cell>
          <cell r="I1026" t="str">
            <v>SSF</v>
          </cell>
          <cell r="J1026" t="str">
            <v>Ok Distribución Pto</v>
          </cell>
          <cell r="K1026">
            <v>46046000</v>
          </cell>
          <cell r="L1026" t="str">
            <v>Funcionamiento</v>
          </cell>
          <cell r="M1026" t="str">
            <v>Talento Humano</v>
          </cell>
          <cell r="N1026" t="str">
            <v>Gestión</v>
          </cell>
          <cell r="O1026" t="str">
            <v>Gestión</v>
          </cell>
          <cell r="P1026" t="str">
            <v>SGENERAL</v>
          </cell>
          <cell r="Q1026" t="str">
            <v>SUBDIRECCIÓN DE MONITOREO Y CONTROL</v>
          </cell>
          <cell r="R1026" t="str">
            <v>Contratación Directa</v>
          </cell>
          <cell r="S1026" t="str">
            <v>4 CON</v>
          </cell>
          <cell r="T1026" t="str">
            <v>ET4</v>
          </cell>
        </row>
        <row r="1027">
          <cell r="B1027" t="str">
            <v>629-A-02-02-02-008</v>
          </cell>
          <cell r="C1027" t="str">
            <v>629-A-02-02-02-008ET4</v>
          </cell>
          <cell r="D1027" t="str">
            <v>629</v>
          </cell>
          <cell r="E1027" t="str">
            <v>A</v>
          </cell>
          <cell r="F1027" t="str">
            <v xml:space="preserve">PRESTAR SERVICIOS DE APOYO A LA GESTIÓN PARA LA SUBDIRECCIÓN DE GESTIÓN ADMINISTRATIVA EN EL PROCEDIMIENTO DENOMINADO "ADMINISTRACIÓN Y CONTROL DE RECURSOS FÍSICOS"  _x000D_
</v>
          </cell>
          <cell r="G1027" t="str">
            <v>A-02-02-02-008</v>
          </cell>
          <cell r="H1027" t="str">
            <v>10</v>
          </cell>
          <cell r="I1027" t="str">
            <v>CSF</v>
          </cell>
          <cell r="J1027" t="str">
            <v>Ok Distribución Pto</v>
          </cell>
          <cell r="K1027">
            <v>25886666</v>
          </cell>
          <cell r="L1027" t="str">
            <v>Funcionamiento</v>
          </cell>
          <cell r="M1027" t="str">
            <v>Talento Humano</v>
          </cell>
          <cell r="N1027" t="str">
            <v>Gestión</v>
          </cell>
          <cell r="O1027" t="str">
            <v>Gestión</v>
          </cell>
          <cell r="P1027" t="str">
            <v>SGENERAL</v>
          </cell>
          <cell r="Q1027" t="str">
            <v>SUBDIRECCIÓN DE GESTIÓN ADMINISTRATIVA Y OPERACIONES</v>
          </cell>
          <cell r="R1027" t="str">
            <v>Contratación Directa</v>
          </cell>
          <cell r="S1027" t="str">
            <v>4 CON</v>
          </cell>
          <cell r="T1027" t="str">
            <v>ET4</v>
          </cell>
        </row>
        <row r="1028">
          <cell r="B1028" t="str">
            <v>63-C-2299-0700-9-0-2299062-02</v>
          </cell>
          <cell r="C1028" t="str">
            <v>63-C-2299-0700-9-0-2299062-02ET4</v>
          </cell>
          <cell r="D1028" t="str">
            <v>63</v>
          </cell>
          <cell r="E1028" t="str">
            <v>A</v>
          </cell>
          <cell r="F1028" t="str">
            <v>PRESTACIÓN DE SERVICIOS PROFESIONALES PARA APOYAR A LA OFICINA ASESORA DE PLANEACIÓN Y FINANZAS EN LAS ACTIVIDADES RELACIONADAS CON LA PLANEACIÓN, SEGUIMIENTO, PROCESAMIENTO Y ANÁLISIS DE BASES DE DATOS, Y CIERRE DEL PROCESO DE AUDITORÍA A LA INFORMACIÓN REPORTADA EN LOS SISTEMAS DE INFORMACIÓN DEL SECTOR EDUCATIVO.</v>
          </cell>
          <cell r="G1028" t="str">
            <v>C-2299-0700-9-0-2299062-02</v>
          </cell>
          <cell r="H1028" t="str">
            <v>10</v>
          </cell>
          <cell r="I1028" t="str">
            <v>CSF</v>
          </cell>
          <cell r="J1028" t="str">
            <v>Ok Distribución Pto</v>
          </cell>
          <cell r="K1028">
            <v>34144500</v>
          </cell>
          <cell r="L1028" t="str">
            <v>Inversión</v>
          </cell>
          <cell r="M1028" t="str">
            <v>Planeación y Finanzas</v>
          </cell>
          <cell r="N1028" t="str">
            <v>Fortalecimiento de la planeación estratégica  del sector educativo  Nacional</v>
          </cell>
          <cell r="O1028" t="str">
            <v>Transversales</v>
          </cell>
          <cell r="P1028" t="str">
            <v>SGENERAL</v>
          </cell>
          <cell r="Q1028" t="str">
            <v>OFICINA ASESORA DE PLANEACIÓN Y FINANZAS</v>
          </cell>
          <cell r="R1028" t="str">
            <v>Contratación Directa</v>
          </cell>
          <cell r="S1028" t="str">
            <v>4 CON</v>
          </cell>
          <cell r="T1028" t="str">
            <v>ET4</v>
          </cell>
        </row>
        <row r="1029">
          <cell r="B1029" t="str">
            <v>630-A-02-02-02-008</v>
          </cell>
          <cell r="C1029" t="str">
            <v>630-A-02-02-02-008ET4</v>
          </cell>
          <cell r="D1029" t="str">
            <v>630</v>
          </cell>
          <cell r="E1029" t="str">
            <v>A</v>
          </cell>
          <cell r="F1029" t="str">
            <v xml:space="preserve">PRESTACIÓN DE SERVICIOS PROFESIONALES PARA APOYAR  LOS REQUERIMIENTOS DEL DESPACHO DEL LIDER DE GESTIÓN DEL SERVICIO EDUCATIVO DEL DISTRITO DE RIOHACHA, DE CONFORMIDAD CON LA MEDIDA CAUTELAR CORRECTIVA DE ASUNCIÓN TEMPORAL DE LA COMPETENCIA DE LA PRESTACIÓN DEL SERVICIO DE EDUCACIÓN EN EL DEPARTAMENTO DE LA GUAJIRA._x000D_
</v>
          </cell>
          <cell r="G1029" t="str">
            <v>A-02-02-02-008</v>
          </cell>
          <cell r="H1029" t="str">
            <v>10</v>
          </cell>
          <cell r="I1029" t="str">
            <v>CSF</v>
          </cell>
          <cell r="J1029" t="str">
            <v>Ok Distribución Pto</v>
          </cell>
          <cell r="K1029">
            <v>34646625</v>
          </cell>
          <cell r="L1029" t="str">
            <v>Funcionamiento</v>
          </cell>
          <cell r="M1029" t="str">
            <v>Talento Humano</v>
          </cell>
          <cell r="N1029" t="str">
            <v>Gestión</v>
          </cell>
          <cell r="O1029" t="str">
            <v>Gestión</v>
          </cell>
          <cell r="P1029" t="str">
            <v>SGENERAL</v>
          </cell>
          <cell r="Q1029" t="str">
            <v>SUBDIRECCIÓN DE MONITOREO Y CONTROL</v>
          </cell>
          <cell r="R1029" t="str">
            <v>Contratación Directa</v>
          </cell>
          <cell r="S1029" t="str">
            <v>4 CON</v>
          </cell>
          <cell r="T1029" t="str">
            <v>ET4</v>
          </cell>
        </row>
        <row r="1030">
          <cell r="B1030" t="str">
            <v>630-A-02-02-02-008</v>
          </cell>
          <cell r="C1030" t="str">
            <v>630-A-02-02-02-008ET4</v>
          </cell>
          <cell r="D1030" t="str">
            <v>630</v>
          </cell>
          <cell r="E1030" t="str">
            <v>A</v>
          </cell>
          <cell r="F1030" t="str">
            <v xml:space="preserve">PRESTACIÓN DE SERVICIOS PROFESIONALES PARA APOYAR  LOS REQUERIMIENTOS DEL DESPACHO DEL LIDER DE GESTIÓN DEL SERVICIO EDUCATIVO DEL DISTRITO DE RIOHACHA, DE CONFORMIDAD CON LA MEDIDA CAUTELAR CORRECTIVA DE ASUNCIÓN TEMPORAL DE LA COMPETENCIA DE LA PRESTACIÓN DEL SERVICIO DE EDUCACIÓN EN EL DEPARTAMENTO DE LA GUAJIRA._x000D_
</v>
          </cell>
          <cell r="G1030" t="str">
            <v>A-02-02-02-008</v>
          </cell>
          <cell r="H1030" t="str">
            <v>10</v>
          </cell>
          <cell r="I1030" t="str">
            <v>CSF</v>
          </cell>
          <cell r="J1030" t="str">
            <v>Ok Distribución Pto</v>
          </cell>
          <cell r="K1030">
            <v>-24102000</v>
          </cell>
          <cell r="L1030" t="str">
            <v>Funcionamiento</v>
          </cell>
          <cell r="M1030" t="str">
            <v>Talento Humano</v>
          </cell>
          <cell r="N1030" t="str">
            <v>Gestión</v>
          </cell>
          <cell r="O1030" t="str">
            <v>Gestión</v>
          </cell>
          <cell r="P1030" t="str">
            <v>SGENERAL</v>
          </cell>
          <cell r="Q1030" t="str">
            <v>SUBDIRECCIÓN DE MONITOREO Y CONTROL</v>
          </cell>
          <cell r="R1030" t="str">
            <v>Contratación Directa</v>
          </cell>
          <cell r="S1030" t="str">
            <v>4 CON</v>
          </cell>
          <cell r="T1030" t="str">
            <v>ET4</v>
          </cell>
        </row>
        <row r="1031">
          <cell r="B1031" t="str">
            <v>631-A-02-02-02-008</v>
          </cell>
          <cell r="C1031" t="str">
            <v>631-A-02-02-02-008ET4</v>
          </cell>
          <cell r="D1031" t="str">
            <v>631</v>
          </cell>
          <cell r="E1031" t="str">
            <v>A</v>
          </cell>
          <cell r="F1031" t="str">
            <v xml:space="preserve">PRESTACIÓN DE SERVICIOS PROFESIONALES  PARA  APOYAR LA GESTIÓN DE LOS ASUNTOS FINANCIEROS EN MATERIA  CONTABLE EN LA SECRETARIA DE EDUCACIÓN DEL DISTRITO DE RIOHACHA, DE CONFORMIDAD CON LA MEDIDA CAUTELAR CORRECTIVA DE ASUNCIÓN TEMPORAL DE LA COMPETENCIA DE LA PRESTACIÓN DEL SERVICIO DE EDUCACIÓN EN EL DEPARTAMENTO DE LA GUAJIRA._x000D_
</v>
          </cell>
          <cell r="G1031" t="str">
            <v>A-02-02-02-008</v>
          </cell>
          <cell r="H1031" t="str">
            <v>10</v>
          </cell>
          <cell r="I1031" t="str">
            <v>CSF</v>
          </cell>
          <cell r="J1031" t="str">
            <v>Ok Distribución Pto</v>
          </cell>
          <cell r="K1031">
            <v>49720000</v>
          </cell>
          <cell r="L1031" t="str">
            <v>Funcionamiento</v>
          </cell>
          <cell r="M1031" t="str">
            <v>Talento Humano</v>
          </cell>
          <cell r="N1031" t="str">
            <v>Gestión</v>
          </cell>
          <cell r="O1031" t="str">
            <v>Gestión</v>
          </cell>
          <cell r="P1031" t="str">
            <v>SGENERAL</v>
          </cell>
          <cell r="Q1031" t="str">
            <v>SUBDIRECCIÓN DE MONITOREO Y CONTROL</v>
          </cell>
          <cell r="R1031" t="str">
            <v>Contratación Directa</v>
          </cell>
          <cell r="S1031" t="str">
            <v>4 CON</v>
          </cell>
          <cell r="T1031" t="str">
            <v>ET4</v>
          </cell>
        </row>
        <row r="1032">
          <cell r="B1032" t="str">
            <v>632-A-02-02-02-008</v>
          </cell>
          <cell r="C1032" t="str">
            <v>632-A-02-02-02-008ET4</v>
          </cell>
          <cell r="D1032" t="str">
            <v>632</v>
          </cell>
          <cell r="E1032" t="str">
            <v>A</v>
          </cell>
          <cell r="F1032" t="str">
            <v xml:space="preserve">PRESTAR EL SERVICIO DE APOYO A LA SUBDIRECCIÓN DE GESTIÓN ADMINISTRATIVA EN EL GRUPO DENOMINADO  "OPERACION DE SERVICIOS ADMINISTRATIVOS", PARA EL CONTROL EN LA ATENCIÓN DE LAS MESAS DE AYUDA EFECTUANDO EL SEGUIMIENTO  Y VERIFICACION A LAS ACTIVIDADES DE MANTENIMIENTO A LA INFRAESTRUCTURA FISICA. _x000D_
</v>
          </cell>
          <cell r="G1032" t="str">
            <v>A-02-02-02-008</v>
          </cell>
          <cell r="H1032" t="str">
            <v>10</v>
          </cell>
          <cell r="I1032" t="str">
            <v>CSF</v>
          </cell>
          <cell r="J1032" t="str">
            <v>Ok Distribución Pto</v>
          </cell>
          <cell r="K1032">
            <v>24000000</v>
          </cell>
          <cell r="L1032" t="str">
            <v>Funcionamiento</v>
          </cell>
          <cell r="M1032" t="str">
            <v>Talento Humano</v>
          </cell>
          <cell r="N1032" t="str">
            <v>Gestión</v>
          </cell>
          <cell r="O1032" t="str">
            <v>Gestión</v>
          </cell>
          <cell r="P1032" t="str">
            <v>SGENERAL</v>
          </cell>
          <cell r="Q1032" t="str">
            <v>SUBDIRECCIÓN DE GESTIÓN ADMINISTRATIVA Y OPERACIONES</v>
          </cell>
          <cell r="R1032" t="str">
            <v>Contratación Directa</v>
          </cell>
          <cell r="S1032" t="str">
            <v>4 CON</v>
          </cell>
          <cell r="T1032" t="str">
            <v>ET4</v>
          </cell>
        </row>
        <row r="1033">
          <cell r="B1033" t="str">
            <v>633-A-02-02-02-008</v>
          </cell>
          <cell r="C1033" t="str">
            <v>633-A-02-02-02-008ET4</v>
          </cell>
          <cell r="D1033" t="str">
            <v>633</v>
          </cell>
          <cell r="E1033" t="str">
            <v>A</v>
          </cell>
          <cell r="F1033" t="str">
            <v xml:space="preserve">PRESTACIÓN DE SERVICIOS PROFESIONALES  PARA  APOYAR LA GESTIÓN DE LOS ASUNTOS FINANCIEROS EN MATERIA PRESUPUESTAL EN LA SECRETARÍA DE EDUCACIÓN DEL DISTRITO DE RIOHACHA, DE CONFORMIDAD CON LA MEDIDA CAUTELAR CORRECTIVA DE ASUNCIÓN TEMPORAL DE LA COMPETENCIA DE LA PRESTACIÓN DEL SERVICIO DE EDUCACIÓN EN EL DEPARTAMENTO DE LA GUAJIRA. _x000D_
</v>
          </cell>
          <cell r="G1033" t="str">
            <v>A-02-02-02-008</v>
          </cell>
          <cell r="H1033" t="str">
            <v>10</v>
          </cell>
          <cell r="I1033" t="str">
            <v>CSF</v>
          </cell>
          <cell r="J1033" t="str">
            <v>Ok Distribución Pto</v>
          </cell>
          <cell r="K1033">
            <v>49720000</v>
          </cell>
          <cell r="L1033" t="str">
            <v>Funcionamiento</v>
          </cell>
          <cell r="M1033" t="str">
            <v>Talento Humano</v>
          </cell>
          <cell r="N1033" t="str">
            <v>Gestión</v>
          </cell>
          <cell r="O1033" t="str">
            <v>Gestión</v>
          </cell>
          <cell r="P1033" t="str">
            <v>SGENERAL</v>
          </cell>
          <cell r="Q1033" t="str">
            <v>SUBDIRECCIÓN DE MONITOREO Y CONTROL</v>
          </cell>
          <cell r="R1033" t="str">
            <v>Contratación Directa</v>
          </cell>
          <cell r="S1033" t="str">
            <v>4 CON</v>
          </cell>
          <cell r="T1033" t="str">
            <v>ET4</v>
          </cell>
        </row>
        <row r="1034">
          <cell r="B1034" t="str">
            <v>634-A-02-02-02-008</v>
          </cell>
          <cell r="C1034" t="str">
            <v>634-A-02-02-02-008ET4</v>
          </cell>
          <cell r="D1034" t="str">
            <v>634</v>
          </cell>
          <cell r="E1034" t="str">
            <v>A</v>
          </cell>
          <cell r="F1034" t="str">
            <v xml:space="preserve">PRESTACIÓN DE SERVICIOS PROFESIONALES PARA APOYAR LOS REQUERIMIENTOS DEL DESPACHO DEL LIDER DE GESTIÓN DE LA SECRETARÍA DE EDUCACIÓN DEL MUNICIPIO DE MAICOA, DE CONFORMIDAD CON LA MEDIDA CAUTELAR CORRECTIVA DE ASUNCIÓN TEMPORAL DE LA COMPETENCIA DE LA PRESTACIÓN DEL SERVICIO DE EDUCACIÓN EN EL DEPARTAMENTO DE LA GUAJIRA._x000D_
</v>
          </cell>
          <cell r="G1034" t="str">
            <v>A-02-02-02-008</v>
          </cell>
          <cell r="H1034" t="str">
            <v>10</v>
          </cell>
          <cell r="I1034" t="str">
            <v>CSF</v>
          </cell>
          <cell r="J1034" t="str">
            <v>Ok Distribución Pto</v>
          </cell>
          <cell r="K1034">
            <v>46530000</v>
          </cell>
          <cell r="L1034" t="str">
            <v>Funcionamiento</v>
          </cell>
          <cell r="M1034" t="str">
            <v>Talento Humano</v>
          </cell>
          <cell r="N1034" t="str">
            <v>Gestión</v>
          </cell>
          <cell r="O1034" t="str">
            <v>Gestión</v>
          </cell>
          <cell r="P1034" t="str">
            <v>SGENERAL</v>
          </cell>
          <cell r="Q1034" t="str">
            <v>SUBDIRECCIÓN DE MONITOREO Y CONTROL</v>
          </cell>
          <cell r="R1034" t="str">
            <v>Contratación Directa</v>
          </cell>
          <cell r="S1034" t="str">
            <v>4 CON</v>
          </cell>
          <cell r="T1034" t="str">
            <v>ET4</v>
          </cell>
        </row>
        <row r="1035">
          <cell r="B1035" t="str">
            <v>635-A-02-02-02-008</v>
          </cell>
          <cell r="C1035" t="str">
            <v>635-A-02-02-02-008ET4</v>
          </cell>
          <cell r="D1035" t="str">
            <v>635</v>
          </cell>
          <cell r="E1035" t="str">
            <v>A</v>
          </cell>
          <cell r="F1035" t="str">
            <v xml:space="preserve">PRESTACIÓN DE SERVICIOS PROFESIONALES PARA  APOYAR LA GESTIÓN DE LOS ASUNTOS FINANCIEROS EN MATERIA  CONTABLE  Y PRESUPUESTAL EN LA SECRETARÍA DE EDUCACIÓN DEL MUNICIPIO DE MAICAO, DE CONFORMIDAD CON LA MEDIDA CAUTELAR CORRECTIVA DE ASUNCIÓN TEMPORAL DE LA COMPETENCIA DE LA PRESTACIÓN DEL SERVICIO DE EDUCACIÓN EN EL DEPARTAMENTO DE LA GUAJIRA._x000D_
</v>
          </cell>
          <cell r="G1035" t="str">
            <v>A-02-02-02-008</v>
          </cell>
          <cell r="H1035" t="str">
            <v>10</v>
          </cell>
          <cell r="I1035" t="str">
            <v>CSF</v>
          </cell>
          <cell r="J1035" t="str">
            <v>Ok Distribución Pto</v>
          </cell>
          <cell r="K1035">
            <v>49720000</v>
          </cell>
          <cell r="L1035" t="str">
            <v>Funcionamiento</v>
          </cell>
          <cell r="M1035" t="str">
            <v>Talento Humano</v>
          </cell>
          <cell r="N1035" t="str">
            <v>Gestión</v>
          </cell>
          <cell r="O1035" t="str">
            <v>Gestión</v>
          </cell>
          <cell r="P1035" t="str">
            <v>SGENERAL</v>
          </cell>
          <cell r="Q1035" t="str">
            <v>SUBDIRECCIÓN DE MONITOREO Y CONTROL</v>
          </cell>
          <cell r="R1035" t="str">
            <v>Contratación Directa</v>
          </cell>
          <cell r="S1035" t="str">
            <v>4 CON</v>
          </cell>
          <cell r="T1035" t="str">
            <v>ET4</v>
          </cell>
        </row>
        <row r="1036">
          <cell r="B1036" t="str">
            <v>637-A-02-02-02-008</v>
          </cell>
          <cell r="C1036" t="str">
            <v>637-A-02-02-02-008ET4</v>
          </cell>
          <cell r="D1036" t="str">
            <v>637</v>
          </cell>
          <cell r="E1036" t="str">
            <v>A</v>
          </cell>
          <cell r="F1036" t="str">
            <v xml:space="preserve">PRESTACIÓN DE SERVICIOS PROFESIONALES  PARA APOYAR ACTIVIDADES  DE PLANTA  DE LA SECRETARÍA DE EDUCACIÓN DEL MUNICIPO DE URIBIA, DE CONFORMIDAD CON LA MEDIDA CAUTELAR CORRECTIVA DE ASUNCIÓN TEMPORAL DE LA COMPETENCIA DE LA PRESTACIÓN DEL SERVICIO DE EDUCACIÓN EN EL DEPARTAMENTO DE LA GUAJIRA._x000D_
</v>
          </cell>
          <cell r="G1036" t="str">
            <v>A-02-02-02-008</v>
          </cell>
          <cell r="H1036" t="str">
            <v>10</v>
          </cell>
          <cell r="I1036" t="str">
            <v>CSF</v>
          </cell>
          <cell r="J1036" t="str">
            <v>Ok Distribución Pto</v>
          </cell>
          <cell r="K1036">
            <v>49720000</v>
          </cell>
          <cell r="L1036" t="str">
            <v>Funcionamiento</v>
          </cell>
          <cell r="M1036" t="str">
            <v>Talento Humano</v>
          </cell>
          <cell r="N1036" t="str">
            <v>Gestión</v>
          </cell>
          <cell r="O1036" t="str">
            <v>Gestión</v>
          </cell>
          <cell r="P1036" t="str">
            <v>SGENERAL</v>
          </cell>
          <cell r="Q1036" t="str">
            <v>SUBDIRECCIÓN DE MONITOREO Y CONTROL</v>
          </cell>
          <cell r="R1036" t="str">
            <v>Contratación Directa</v>
          </cell>
          <cell r="S1036" t="str">
            <v>4 CON</v>
          </cell>
          <cell r="T1036" t="str">
            <v>ET4</v>
          </cell>
        </row>
        <row r="1037">
          <cell r="B1037" t="str">
            <v>638-A-02-02-02-008</v>
          </cell>
          <cell r="C1037" t="str">
            <v>638-A-02-02-02-008ET4</v>
          </cell>
          <cell r="D1037" t="str">
            <v>638</v>
          </cell>
          <cell r="E1037" t="str">
            <v>A</v>
          </cell>
          <cell r="F1037" t="str">
            <v xml:space="preserve">PRESTACIÓN DE SERVICIOS PROFESIONALES PARA APOYAR EL DESARROLLO DE LAS ACTIVIDADES DEL AREA FINANCIERA EN LO REFERENTE A REPORTES DE INFORMACION DE LA SECRETARÍA DE EDUCACION DEL MUNICIPIO DE URIBIA,   DE CONFORMIDAD CON LA MEDIDA CAUTELAR CORRECTIVA DE ASUNCIÓN TEMPORAL DE LA COMPETENCIA DE LA PRESTACIÓN DEL SERVICIO DE EDUCACIÓN EN EL DEPARTAMENTO DE LA GUAJIRA._x000D_
</v>
          </cell>
          <cell r="G1037" t="str">
            <v>A-02-02-02-008</v>
          </cell>
          <cell r="H1037" t="str">
            <v>10</v>
          </cell>
          <cell r="I1037" t="str">
            <v>CSF</v>
          </cell>
          <cell r="J1037" t="str">
            <v>Ok Distribución Pto</v>
          </cell>
          <cell r="K1037">
            <v>49720000</v>
          </cell>
          <cell r="L1037" t="str">
            <v>Funcionamiento</v>
          </cell>
          <cell r="M1037" t="str">
            <v>Talento Humano</v>
          </cell>
          <cell r="N1037" t="str">
            <v>Gestión</v>
          </cell>
          <cell r="O1037" t="str">
            <v>Gestión</v>
          </cell>
          <cell r="P1037" t="str">
            <v>SGENERAL</v>
          </cell>
          <cell r="Q1037" t="str">
            <v>SUBDIRECCIÓN DE MONITOREO Y CONTROL</v>
          </cell>
          <cell r="R1037" t="str">
            <v>Contratación Directa</v>
          </cell>
          <cell r="S1037" t="str">
            <v>4 CON</v>
          </cell>
          <cell r="T1037" t="str">
            <v>ET4</v>
          </cell>
        </row>
        <row r="1038">
          <cell r="B1038" t="str">
            <v>64-C-2201-0700-16-0-2201006-02</v>
          </cell>
          <cell r="C1038" t="str">
            <v>64-C-2201-0700-16-0-2201006-02ET4</v>
          </cell>
          <cell r="D1038" t="str">
            <v>64</v>
          </cell>
          <cell r="E1038" t="str">
            <v>A</v>
          </cell>
          <cell r="F1038" t="str">
            <v>PRESTAR SERVICIOS PROFESIONALES A LA SUBDIRECCIÓN DE GESTIÓN FINANCIERA DEL MINISTERIO DE EDUCACIÓN NACIONAL, CONCRETAMENTE EN EL GRUPO DE RECAUDO, PARA EL DESARROLLO DE LAS ACTIVIDADES DE FISCALIZACIÓN DE LOS APORTES PARAFISCALES DERIVADOS DE LA LEY 21 DE 1982.</v>
          </cell>
          <cell r="G1038" t="str">
            <v>C-2201-0700-16-0-2201006-02</v>
          </cell>
          <cell r="H1038" t="str">
            <v>16</v>
          </cell>
          <cell r="I1038" t="str">
            <v>SSF</v>
          </cell>
          <cell r="J1038" t="str">
            <v>Ok Distribución Pto</v>
          </cell>
          <cell r="K1038">
            <v>41886565</v>
          </cell>
          <cell r="L1038" t="str">
            <v>Inversión</v>
          </cell>
          <cell r="M1038" t="str">
            <v>Cobertura</v>
          </cell>
          <cell r="N1038" t="str">
            <v>Construcción, mejoramiento y dotación de espacios de aprendizaje para prestación del servicio educativo e implementación de estrategias de calidad y cobertura Nacional</v>
          </cell>
          <cell r="O1038" t="str">
            <v>Infraestructura</v>
          </cell>
          <cell r="P1038" t="str">
            <v>VEPBM</v>
          </cell>
          <cell r="Q1038" t="str">
            <v>SUBDIRECCIÓN DE GESTIÓN FINANCIERA</v>
          </cell>
          <cell r="R1038" t="str">
            <v>Contratación Directa</v>
          </cell>
          <cell r="S1038" t="str">
            <v>4 CON</v>
          </cell>
          <cell r="T1038" t="str">
            <v>ET4</v>
          </cell>
        </row>
        <row r="1039">
          <cell r="B1039" t="str">
            <v>640-A-02-02-02-008</v>
          </cell>
          <cell r="C1039" t="str">
            <v>640-A-02-02-02-008ET4</v>
          </cell>
          <cell r="D1039" t="str">
            <v>640</v>
          </cell>
          <cell r="E1039" t="str">
            <v>A</v>
          </cell>
          <cell r="F1039" t="str">
            <v xml:space="preserve">PRESTACIÓN DE SERVICIOS PROFESIONALES PARA  APOYAR LA GESTIÓN DE LOS ASUNTOS FINANCIEROS EN MATERIA PRESUPUESTAL EN LA SECRETARÍA DE EDUCACIÓN DEL MUNICIPIO DE URIBIA, DE CONFORMIDAD CON LA MEDIDA CAUTELAR CORRECTIVA DE ASUNCIÓN TEMPORAL DE LA COMPETENCIA DE LA PRESTACIÓN DEL SERVICIO DE EDUCACIÓN EN EL DEPARTAMENTO DE LA GUAJIRA._x000D_
</v>
          </cell>
          <cell r="G1039" t="str">
            <v>A-02-02-02-008</v>
          </cell>
          <cell r="H1039" t="str">
            <v>10</v>
          </cell>
          <cell r="I1039" t="str">
            <v>CSF</v>
          </cell>
          <cell r="J1039" t="str">
            <v>Ok Distribución Pto</v>
          </cell>
          <cell r="K1039">
            <v>64673700</v>
          </cell>
          <cell r="L1039" t="str">
            <v>Funcionamiento</v>
          </cell>
          <cell r="M1039" t="str">
            <v>Talento Humano</v>
          </cell>
          <cell r="N1039" t="str">
            <v>Gestión</v>
          </cell>
          <cell r="O1039" t="str">
            <v>Gestión</v>
          </cell>
          <cell r="P1039" t="str">
            <v>SGENERAL</v>
          </cell>
          <cell r="Q1039" t="str">
            <v>SUBDIRECCIÓN DE MONITOREO Y CONTROL</v>
          </cell>
          <cell r="R1039" t="str">
            <v>Contratación Directa</v>
          </cell>
          <cell r="S1039" t="str">
            <v>4 CON</v>
          </cell>
          <cell r="T1039" t="str">
            <v>ET4</v>
          </cell>
        </row>
        <row r="1040">
          <cell r="B1040" t="str">
            <v>641-A-02-02-02-008</v>
          </cell>
          <cell r="C1040" t="str">
            <v>641-A-02-02-02-008ET4</v>
          </cell>
          <cell r="D1040" t="str">
            <v>641</v>
          </cell>
          <cell r="E1040" t="str">
            <v>A</v>
          </cell>
          <cell r="F1040" t="str">
            <v xml:space="preserve">PRESTACIÓN DE SERVICIOS PROFESIONALES PARA APOYAR ACTIVIDADES  JURIDICAS EN ASUNTOS DE DEFENSA JUDICIAL Y  CONTRACTUALES EN  EL PROGRAMA DE ALIMENTACIÓN ESCOLAR, DE CONFORMIDAD CON LA MEDIDA CAUTELAR CORRECTIVA DE ASUNCIÓN TEMPORAL DE LA COMPETENCIA DE LA PRESTACIÓN DEL SERVICIO EN EL DEPARTAMENTO DE LA GUAJIRA. _x000D_
</v>
          </cell>
          <cell r="G1040" t="str">
            <v>A-02-02-02-008</v>
          </cell>
          <cell r="H1040" t="str">
            <v>10</v>
          </cell>
          <cell r="I1040" t="str">
            <v>CSF</v>
          </cell>
          <cell r="J1040" t="str">
            <v>Ok Distribución Pto</v>
          </cell>
          <cell r="K1040">
            <v>49720000</v>
          </cell>
          <cell r="L1040" t="str">
            <v>Funcionamiento</v>
          </cell>
          <cell r="M1040" t="str">
            <v>Talento Humano</v>
          </cell>
          <cell r="N1040" t="str">
            <v>Gestión</v>
          </cell>
          <cell r="O1040" t="str">
            <v>Gestión</v>
          </cell>
          <cell r="P1040" t="str">
            <v>SGENERAL</v>
          </cell>
          <cell r="Q1040" t="str">
            <v>SUBDIRECCIÓN DE MONITOREO Y CONTROL</v>
          </cell>
          <cell r="R1040" t="str">
            <v>Contratación Directa</v>
          </cell>
          <cell r="S1040" t="str">
            <v>4 CON</v>
          </cell>
          <cell r="T1040" t="str">
            <v>ET4</v>
          </cell>
        </row>
        <row r="1041">
          <cell r="B1041" t="str">
            <v>642-A-02-02-02-008</v>
          </cell>
          <cell r="C1041" t="str">
            <v>642-A-02-02-02-008ET4</v>
          </cell>
          <cell r="D1041" t="str">
            <v>642</v>
          </cell>
          <cell r="E1041" t="str">
            <v>A</v>
          </cell>
          <cell r="F1041" t="str">
            <v xml:space="preserve">PRESTACIÓN DE SERVICIOS PROFESIONALES PARA APOYAR A LA LÍDER DE GESTIÓN PAE EN LA ADMINISTRACIÓN DE BASE DE DATOS, GENERACIÓN DE REPORTES CONSOLIDADOS Y APOYAR LAS NECESIDADES GENERALES EN INSTRUMENTOS Y SISTEMAS DE INFORMACIÓN DEL PROGRAMA DE ALIMENTACION ESCOLAR, DE CONFORMIDAD CON LA MEDIDA CAUTELAR CORRECTIVA DE ASUNCIÓN TEMPORAL DE LA COMPETENCIA DE LA PRESTACIÓN DEL SERVICIO EN EL DEPARTAMENTO DE LA GUAJIRA. _x000D_
</v>
          </cell>
          <cell r="G1041" t="str">
            <v>A-02-02-02-008</v>
          </cell>
          <cell r="H1041" t="str">
            <v>10</v>
          </cell>
          <cell r="I1041" t="str">
            <v>CSF</v>
          </cell>
          <cell r="J1041" t="str">
            <v>Ok Distribución Pto</v>
          </cell>
          <cell r="K1041">
            <v>40920000</v>
          </cell>
          <cell r="L1041" t="str">
            <v>Funcionamiento</v>
          </cell>
          <cell r="M1041" t="str">
            <v>Talento Humano</v>
          </cell>
          <cell r="N1041" t="str">
            <v>Gestión</v>
          </cell>
          <cell r="O1041" t="str">
            <v>Gestión</v>
          </cell>
          <cell r="P1041" t="str">
            <v>SGENERAL</v>
          </cell>
          <cell r="Q1041" t="str">
            <v>SUBDIRECCIÓN DE MONITOREO Y CONTROL</v>
          </cell>
          <cell r="R1041" t="str">
            <v>Contratación Directa</v>
          </cell>
          <cell r="S1041" t="str">
            <v>4 CON</v>
          </cell>
          <cell r="T1041" t="str">
            <v>ET4</v>
          </cell>
        </row>
        <row r="1042">
          <cell r="B1042" t="str">
            <v>643-A-02-02-02-008</v>
          </cell>
          <cell r="C1042" t="str">
            <v>643-A-02-02-02-008ET4</v>
          </cell>
          <cell r="D1042" t="str">
            <v>643</v>
          </cell>
          <cell r="E1042" t="str">
            <v>A</v>
          </cell>
          <cell r="F1042" t="str">
            <v xml:space="preserve">PRESTACIÓN DE SERVICIOS PROFESIONALES PARA APOYAR TECNICAMENTE  EL PROGRAMA DE ALIMENTACIÓN ESCOLAR,  DE CONFORMIDAD CON LA MEDIDA CAUTELAR CORRECTIVA DE ASUNCIÓN TEMPORAL DE LA COMPETENCIA DE LA PRESTACIÓN DEL SERVICIO EN EL DEPARTAMENTO DE LA GUAJIRA. _x000D_
</v>
          </cell>
          <cell r="G1042" t="str">
            <v>A-02-02-02-008</v>
          </cell>
          <cell r="H1042" t="str">
            <v>16</v>
          </cell>
          <cell r="I1042" t="str">
            <v>SSF</v>
          </cell>
          <cell r="J1042" t="str">
            <v>Ok Distribución Pto</v>
          </cell>
          <cell r="K1042">
            <v>49720000</v>
          </cell>
          <cell r="L1042" t="str">
            <v>Funcionamiento</v>
          </cell>
          <cell r="M1042" t="str">
            <v>Talento Humano</v>
          </cell>
          <cell r="N1042" t="str">
            <v>Gestión</v>
          </cell>
          <cell r="O1042" t="str">
            <v>Gestión</v>
          </cell>
          <cell r="P1042" t="str">
            <v>SGENERAL</v>
          </cell>
          <cell r="Q1042" t="str">
            <v>SUBDIRECCIÓN DE MONITOREO Y CONTROL</v>
          </cell>
          <cell r="R1042" t="str">
            <v>Contratación Directa</v>
          </cell>
          <cell r="S1042" t="str">
            <v>4 CON</v>
          </cell>
          <cell r="T1042" t="str">
            <v>ET4</v>
          </cell>
        </row>
        <row r="1043">
          <cell r="B1043" t="str">
            <v>644-A-02-02-02-008</v>
          </cell>
          <cell r="C1043" t="str">
            <v>644-A-02-02-02-008ET4</v>
          </cell>
          <cell r="D1043" t="str">
            <v>644</v>
          </cell>
          <cell r="E1043" t="str">
            <v>A</v>
          </cell>
          <cell r="F1043" t="str">
            <v xml:space="preserve">PRESTACIÓN DE SERVICIOS PROFESIONALES PARA APOYAR LA REVISIÓN Y TRAMITE DE CUENTAS  DEL PROGRAMA DE ALIMENTACIÓN ESCOLAR,  DE CONFORMIDAD CON LA MEDIDA CAUTELAR CORRECTIVA DE ASUNCIÓN TEMPORAL DE LA COMPETENCIA DE LA PRESTACIÓN DEL SERVICIO EN EL DEPARTAMENTO DE LA GUAJIRA. _x000D_
</v>
          </cell>
          <cell r="G1043" t="str">
            <v>A-02-02-02-008</v>
          </cell>
          <cell r="H1043" t="str">
            <v>16</v>
          </cell>
          <cell r="I1043" t="str">
            <v>SSF</v>
          </cell>
          <cell r="J1043" t="str">
            <v>Ok Distribución Pto</v>
          </cell>
          <cell r="K1043">
            <v>49720000</v>
          </cell>
          <cell r="L1043" t="str">
            <v>Funcionamiento</v>
          </cell>
          <cell r="M1043" t="str">
            <v>Talento Humano</v>
          </cell>
          <cell r="N1043" t="str">
            <v>Gestión</v>
          </cell>
          <cell r="O1043" t="str">
            <v>Gestión</v>
          </cell>
          <cell r="P1043" t="str">
            <v>SGENERAL</v>
          </cell>
          <cell r="Q1043" t="str">
            <v>SUBDIRECCIÓN DE MONITOREO Y CONTROL</v>
          </cell>
          <cell r="R1043" t="str">
            <v>Contratación Directa</v>
          </cell>
          <cell r="S1043" t="str">
            <v>4 CON</v>
          </cell>
          <cell r="T1043" t="str">
            <v>ET4</v>
          </cell>
        </row>
        <row r="1044">
          <cell r="B1044" t="str">
            <v>645-A-02-02-02-008</v>
          </cell>
          <cell r="C1044" t="str">
            <v>645-A-02-02-02-008ET4</v>
          </cell>
          <cell r="D1044" t="str">
            <v>645</v>
          </cell>
          <cell r="E1044" t="str">
            <v>A</v>
          </cell>
          <cell r="F1044" t="str">
            <v xml:space="preserve">PRESTACIÓN DE SERVICIOS PROFESIONALES  PARA APOYAR LAS ACTIVIDADES ESTRATEGICAS DEL AREA FINANCIERA PAE, DE CONFORMIDAD CON LA MEDIDA CAUTELAR CORRECTIVA DE ASUNCIÓN TEMPORAL DE LA COMPETENCIA DE LA PRESTACIÓN DEL SERVICIO EN EL DEPARTAMENTO DE LA GUAJIRA._x000D_
</v>
          </cell>
          <cell r="G1044" t="str">
            <v>A-02-02-02-008</v>
          </cell>
          <cell r="H1044" t="str">
            <v>16</v>
          </cell>
          <cell r="I1044" t="str">
            <v>SSF</v>
          </cell>
          <cell r="J1044" t="str">
            <v>Ok Distribución Pto</v>
          </cell>
          <cell r="K1044">
            <v>67650000</v>
          </cell>
          <cell r="L1044" t="str">
            <v>Funcionamiento</v>
          </cell>
          <cell r="M1044" t="str">
            <v>Talento Humano</v>
          </cell>
          <cell r="N1044" t="str">
            <v>Gestión</v>
          </cell>
          <cell r="O1044" t="str">
            <v>Gestión</v>
          </cell>
          <cell r="P1044" t="str">
            <v>SGENERAL</v>
          </cell>
          <cell r="Q1044" t="str">
            <v>SUBDIRECCIÓN DE MONITOREO Y CONTROL</v>
          </cell>
          <cell r="R1044" t="str">
            <v>Contratación Directa</v>
          </cell>
          <cell r="S1044" t="str">
            <v>4 CON</v>
          </cell>
          <cell r="T1044" t="str">
            <v>ET4</v>
          </cell>
        </row>
        <row r="1045">
          <cell r="B1045" t="str">
            <v>646-C-2201-0700-10-0-2201036-02</v>
          </cell>
          <cell r="C1045" t="str">
            <v>646-C-2201-0700-10-0-2201036-02ET4</v>
          </cell>
          <cell r="D1045" t="str">
            <v>646</v>
          </cell>
          <cell r="E1045" t="str">
            <v>A</v>
          </cell>
          <cell r="F1045" t="str">
            <v xml:space="preserve">PRESTACIÓN DE SERVICIOS PROFESIONALES PARA ORIENTAR AL DESPACHO DEL VICEMINISTERIO DE EDUCACIÓN PREESCOLAR, BÁSICA Y MEDIA, EN MATERIA DE LINEAMIENTOS TÉCNICOS DE EDUCACIÓN Y FUNGIR COMO ENLACE FRENTE A LAS ÁREAS MISIONALES._x000D_
</v>
          </cell>
          <cell r="G1045" t="str">
            <v>C-2201-0700-10-0-2201036-02</v>
          </cell>
          <cell r="H1045" t="str">
            <v>10</v>
          </cell>
          <cell r="I1045" t="str">
            <v>CSF</v>
          </cell>
          <cell r="J1045" t="str">
            <v>Ok Distribución Pto</v>
          </cell>
          <cell r="K1045">
            <v>18532800</v>
          </cell>
          <cell r="L1045" t="str">
            <v>Inversión</v>
          </cell>
          <cell r="M1045" t="str">
            <v>Primera Infancia</v>
          </cell>
          <cell r="N1045" t="str">
            <v>Fortalecimiento de la calidad del servicio educativo de primera infancia Nacional</v>
          </cell>
          <cell r="O1045" t="str">
            <v>Primera Infancia</v>
          </cell>
          <cell r="P1045" t="str">
            <v>VEPBM</v>
          </cell>
          <cell r="Q1045" t="str">
            <v>VICEMINISTERIO DE EDUCACIÓN PREESCOLAR, BÁSICA Y MEDIA</v>
          </cell>
          <cell r="R1045" t="str">
            <v>Contratación Directa</v>
          </cell>
          <cell r="S1045" t="str">
            <v>4 CON</v>
          </cell>
          <cell r="T1045" t="str">
            <v>ET4</v>
          </cell>
        </row>
        <row r="1046">
          <cell r="B1046" t="str">
            <v>646-C-2201-0700-15-0-2201006-02</v>
          </cell>
          <cell r="C1046" t="str">
            <v>646-C-2201-0700-15-0-2201006-02ET4</v>
          </cell>
          <cell r="D1046" t="str">
            <v>646</v>
          </cell>
          <cell r="E1046" t="str">
            <v>A</v>
          </cell>
          <cell r="F1046" t="str">
            <v xml:space="preserve">PRESTACIÓN DE SERVICIOS PROFESIONALES PARA ORIENTAR AL DESPACHO DEL VICEMINISTERIO DE EDUCACIÓN PREESCOLAR, BÁSICA Y MEDIA, EN MATERIA DE LINEAMIENTOS TÉCNICOS DE EDUCACIÓN Y FUNGIR COMO ENLACE FRENTE A LAS ÁREAS MISIONALES._x000D_
</v>
          </cell>
          <cell r="G1046" t="str">
            <v>C-2201-0700-15-0-2201006-02</v>
          </cell>
          <cell r="H1046" t="str">
            <v>10</v>
          </cell>
          <cell r="I1046" t="str">
            <v>CSF</v>
          </cell>
          <cell r="J1046" t="str">
            <v>Ok Distribución Pto</v>
          </cell>
          <cell r="K1046">
            <v>42768000</v>
          </cell>
          <cell r="L1046" t="str">
            <v>Inversión</v>
          </cell>
          <cell r="M1046" t="str">
            <v>Cobertura</v>
          </cell>
          <cell r="N1046" t="str">
            <v>Implementación de estrategias de  acceso y permanencia educativa en condiciones de equidad, para la población vulnerable a nivel nacional</v>
          </cell>
          <cell r="O1046" t="str">
            <v>Permanencia</v>
          </cell>
          <cell r="P1046" t="str">
            <v>VEPBM</v>
          </cell>
          <cell r="Q1046" t="str">
            <v>VICEMINISTERIO DE EDUCACIÓN PREESCOLAR, BÁSICA Y MEDIA</v>
          </cell>
          <cell r="R1046" t="str">
            <v>Contratación Directa</v>
          </cell>
          <cell r="S1046" t="str">
            <v>4 CON</v>
          </cell>
          <cell r="T1046" t="str">
            <v>ET4</v>
          </cell>
        </row>
        <row r="1047">
          <cell r="B1047" t="str">
            <v>646-C-2201-0700-12-0-2201006-02</v>
          </cell>
          <cell r="C1047" t="str">
            <v>646-C-2201-0700-12-0-2201006-02ET4</v>
          </cell>
          <cell r="D1047" t="str">
            <v>646</v>
          </cell>
          <cell r="E1047" t="str">
            <v>A</v>
          </cell>
          <cell r="F1047" t="str">
            <v xml:space="preserve">PRESTACIÓN DE SERVICIOS PROFESIONALES PARA ORIENTAR AL DESPACHO DEL VICEMINISTERIO DE EDUCACIÓN PREESCOLAR, BÁSICA Y MEDIA, EN MATERIA DE LINEAMIENTOS TÉCNICOS DE EDUCACIÓN Y FUNGIR COMO ENLACE FRENTE A LAS ÁREAS MISIONALES._x000D_
</v>
          </cell>
          <cell r="G1047" t="str">
            <v>C-2201-0700-12-0-2201006-02</v>
          </cell>
          <cell r="H1047" t="str">
            <v>10</v>
          </cell>
          <cell r="I1047" t="str">
            <v>CSF</v>
          </cell>
          <cell r="J1047" t="str">
            <v>Ok Distribución Pto</v>
          </cell>
          <cell r="K1047">
            <v>18532800</v>
          </cell>
          <cell r="L1047" t="str">
            <v>Inversión</v>
          </cell>
          <cell r="M1047" t="str">
            <v>Fortalecimiento</v>
          </cell>
          <cell r="N1047" t="str">
            <v>Fortalecimiento a la gestión territorial de la educación Inicial, Preescolar, Básica y Media.   Nacional</v>
          </cell>
          <cell r="O1047" t="str">
            <v>Fortalecimiento</v>
          </cell>
          <cell r="P1047" t="str">
            <v>VEPBM</v>
          </cell>
          <cell r="Q1047" t="str">
            <v>VICEMINISTERIO DE EDUCACIÓN PREESCOLAR, BÁSICA Y MEDIA</v>
          </cell>
          <cell r="R1047" t="str">
            <v>Contratación Directa</v>
          </cell>
          <cell r="S1047" t="str">
            <v>4 CON</v>
          </cell>
          <cell r="T1047" t="str">
            <v>ET4</v>
          </cell>
        </row>
        <row r="1048">
          <cell r="B1048" t="str">
            <v>646-C-2201-0700-13-0-2201006-02</v>
          </cell>
          <cell r="C1048" t="str">
            <v>646-C-2201-0700-13-0-2201006-02ET4</v>
          </cell>
          <cell r="D1048" t="str">
            <v>646</v>
          </cell>
          <cell r="E1048" t="str">
            <v>A</v>
          </cell>
          <cell r="F1048" t="str">
            <v xml:space="preserve">PRESTACIÓN DE SERVICIOS PROFESIONALES PARA ORIENTAR AL DESPACHO DEL VICEMINISTERIO DE EDUCACIÓN PREESCOLAR, BÁSICA Y MEDIA, EN MATERIA DE LINEAMIENTOS TÉCNICOS DE EDUCACIÓN Y FUNGIR COMO ENLACE FRENTE A LAS ÁREAS MISIONALES._x000D_
</v>
          </cell>
          <cell r="G1048" t="str">
            <v>C-2201-0700-13-0-2201006-02</v>
          </cell>
          <cell r="H1048" t="str">
            <v>10</v>
          </cell>
          <cell r="I1048" t="str">
            <v>CSF</v>
          </cell>
          <cell r="J1048" t="str">
            <v>Ok Distribución Pto</v>
          </cell>
          <cell r="K1048">
            <v>38966400</v>
          </cell>
          <cell r="L1048" t="str">
            <v>Inversión</v>
          </cell>
          <cell r="M1048" t="str">
            <v>Calidad EPBM</v>
          </cell>
          <cell r="N1048" t="str">
            <v>Mejoramiento de la calidad educativa preescolar, básica y media. Nacional</v>
          </cell>
          <cell r="O1048" t="str">
            <v>Calidad</v>
          </cell>
          <cell r="P1048" t="str">
            <v>VEPBM</v>
          </cell>
          <cell r="Q1048" t="str">
            <v>VICEMINISTERIO DE EDUCACIÓN PREESCOLAR, BÁSICA Y MEDIA</v>
          </cell>
          <cell r="R1048" t="str">
            <v>Contratación Directa</v>
          </cell>
          <cell r="S1048" t="str">
            <v>4 CON</v>
          </cell>
          <cell r="T1048" t="str">
            <v>ET4</v>
          </cell>
        </row>
        <row r="1049">
          <cell r="B1049" t="str">
            <v>647-C-2201-0700-13-0-2201006-02</v>
          </cell>
          <cell r="C1049" t="str">
            <v>647-C-2201-0700-13-0-2201006-02ET4</v>
          </cell>
          <cell r="D1049" t="str">
            <v>647</v>
          </cell>
          <cell r="E1049" t="str">
            <v>A</v>
          </cell>
          <cell r="F1049" t="str">
            <v xml:space="preserve">PRESTACIÓN DE SERVICIOS PROFESIONALES PARA ORIENTAR AL VICEMINISTERIO DE EDUCACIÓN PREESCOLAR, BÁSICA Y MEDIA, EN LA COORDINACIÓN, SEGUIMIENTO Y ATENCIÓN INTERNA PARA EL CUMPLIMIENTO DE LAS ACTIVIDADES, COMPROMISOS Y GESTIONES DE COMPETENCIA DEL DESPACHO_x000D_
</v>
          </cell>
          <cell r="G1049" t="str">
            <v>C-2201-0700-13-0-2201006-02</v>
          </cell>
          <cell r="H1049" t="str">
            <v>10</v>
          </cell>
          <cell r="I1049" t="str">
            <v>CSF</v>
          </cell>
          <cell r="J1049" t="str">
            <v>Ok Distribución Pto</v>
          </cell>
          <cell r="K1049">
            <v>37649240</v>
          </cell>
          <cell r="L1049" t="str">
            <v>Inversión</v>
          </cell>
          <cell r="M1049" t="str">
            <v>Calidad EPBM</v>
          </cell>
          <cell r="N1049" t="str">
            <v>Mejoramiento de la calidad educativa preescolar, básica y media. Nacional</v>
          </cell>
          <cell r="O1049" t="str">
            <v>Calidad</v>
          </cell>
          <cell r="P1049" t="str">
            <v>VEPBM</v>
          </cell>
          <cell r="Q1049" t="str">
            <v>VICEMINISTERIO DE EDUCACIÓN PREESCOLAR, BÁSICA Y MEDIA</v>
          </cell>
          <cell r="R1049" t="str">
            <v>Contratación Directa</v>
          </cell>
          <cell r="S1049" t="str">
            <v>4 CON</v>
          </cell>
          <cell r="T1049" t="str">
            <v>ET4</v>
          </cell>
        </row>
        <row r="1050">
          <cell r="B1050" t="str">
            <v>647-C-2201-0700-12-0-2201015-02</v>
          </cell>
          <cell r="C1050" t="str">
            <v>647-C-2201-0700-12-0-2201015-02ET4</v>
          </cell>
          <cell r="D1050" t="str">
            <v>647</v>
          </cell>
          <cell r="E1050" t="str">
            <v>A</v>
          </cell>
          <cell r="F1050" t="str">
            <v xml:space="preserve">PRESTACIÓN DE SERVICIOS PROFESIONALES PARA ORIENTAR AL VICEMINISTERIO DE EDUCACIÓN PREESCOLAR, BÁSICA Y MEDIA, EN LA COORDINACIÓN, SEGUIMIENTO Y ATENCIÓN INTERNA PARA EL CUMPLIMIENTO DE LAS ACTIVIDADES, COMPROMISOS Y GESTIONES DE COMPETENCIA DEL DESPACHO_x000D_
</v>
          </cell>
          <cell r="G1050" t="str">
            <v>C-2201-0700-12-0-2201015-02</v>
          </cell>
          <cell r="H1050" t="str">
            <v>10</v>
          </cell>
          <cell r="I1050" t="str">
            <v>CSF</v>
          </cell>
          <cell r="J1050" t="str">
            <v>Ok Distribución Pto</v>
          </cell>
          <cell r="K1050">
            <v>21616898</v>
          </cell>
          <cell r="L1050" t="str">
            <v>Inversión</v>
          </cell>
          <cell r="M1050" t="str">
            <v>Fortalecimiento</v>
          </cell>
          <cell r="N1050" t="str">
            <v>Fortalecimiento a la gestión territorial de la educación Inicial, Preescolar, Básica y Media.   Nacional</v>
          </cell>
          <cell r="O1050" t="str">
            <v>Fortalecimiento</v>
          </cell>
          <cell r="P1050" t="str">
            <v>VEPBM</v>
          </cell>
          <cell r="Q1050" t="str">
            <v>VICEMINISTERIO DE EDUCACIÓN PREESCOLAR, BÁSICA Y MEDIA</v>
          </cell>
          <cell r="R1050" t="str">
            <v>Contratación Directa</v>
          </cell>
          <cell r="S1050" t="str">
            <v>4 CON</v>
          </cell>
          <cell r="T1050" t="str">
            <v>ET4</v>
          </cell>
        </row>
        <row r="1051">
          <cell r="B1051" t="str">
            <v>647-C-2201-0700-10-0-2201036-02</v>
          </cell>
          <cell r="C1051" t="str">
            <v>647-C-2201-0700-10-0-2201036-02ET4</v>
          </cell>
          <cell r="D1051" t="str">
            <v>647</v>
          </cell>
          <cell r="E1051" t="str">
            <v>A</v>
          </cell>
          <cell r="F1051" t="str">
            <v xml:space="preserve">PRESTACIÓN DE SERVICIOS PROFESIONALES PARA ORIENTAR AL VICEMINISTERIO DE EDUCACIÓN PREESCOLAR, BÁSICA Y MEDIA, EN LA COORDINACIÓN, SEGUIMIENTO Y ATENCIÓN INTERNA PARA EL CUMPLIMIENTO DE LAS ACTIVIDADES, COMPROMISOS Y GESTIONES DE COMPETENCIA DEL DESPACHO_x000D_
</v>
          </cell>
          <cell r="G1051" t="str">
            <v>C-2201-0700-10-0-2201036-02</v>
          </cell>
          <cell r="H1051" t="str">
            <v>10</v>
          </cell>
          <cell r="I1051" t="str">
            <v>CSF</v>
          </cell>
          <cell r="J1051" t="str">
            <v>Ok Distribución Pto</v>
          </cell>
          <cell r="K1051">
            <v>21616898</v>
          </cell>
          <cell r="L1051" t="str">
            <v>Inversión</v>
          </cell>
          <cell r="M1051" t="str">
            <v>Primera Infancia</v>
          </cell>
          <cell r="N1051" t="str">
            <v>Fortalecimiento de la calidad del servicio educativo de primera infancia Nacional</v>
          </cell>
          <cell r="O1051" t="str">
            <v>Primera Infancia</v>
          </cell>
          <cell r="P1051" t="str">
            <v>VEPBM</v>
          </cell>
          <cell r="Q1051" t="str">
            <v>VICEMINISTERIO DE EDUCACIÓN PREESCOLAR, BÁSICA Y MEDIA</v>
          </cell>
          <cell r="R1051" t="str">
            <v>Contratación Directa</v>
          </cell>
          <cell r="S1051" t="str">
            <v>4 CON</v>
          </cell>
          <cell r="T1051" t="str">
            <v>ET4</v>
          </cell>
        </row>
        <row r="1052">
          <cell r="B1052" t="str">
            <v>647-C-2201-0700-16-0-2201052-02</v>
          </cell>
          <cell r="C1052" t="str">
            <v>647-C-2201-0700-16-0-2201052-02ET4</v>
          </cell>
          <cell r="D1052" t="str">
            <v>647</v>
          </cell>
          <cell r="E1052" t="str">
            <v>A</v>
          </cell>
          <cell r="F1052" t="str">
            <v xml:space="preserve">PRESTACIÓN DE SERVICIOS PROFESIONALES PARA ORIENTAR AL VICEMINISTERIO DE EDUCACIÓN PREESCOLAR, BÁSICA Y MEDIA, EN LA COORDINACIÓN, SEGUIMIENTO Y ATENCIÓN INTERNA PARA EL CUMPLIMIENTO DE LAS ACTIVIDADES, COMPROMISOS Y GESTIONES DE COMPETENCIA DEL DESPACHO_x000D_
</v>
          </cell>
          <cell r="G1052" t="str">
            <v>C-2201-0700-16-0-2201052-02</v>
          </cell>
          <cell r="H1052" t="str">
            <v>16</v>
          </cell>
          <cell r="I1052" t="str">
            <v>SSF</v>
          </cell>
          <cell r="J1052" t="str">
            <v>Ok Distribución Pto</v>
          </cell>
          <cell r="K1052">
            <v>27201456</v>
          </cell>
          <cell r="L1052" t="str">
            <v>Inversión</v>
          </cell>
          <cell r="M1052" t="str">
            <v>Cobertura</v>
          </cell>
          <cell r="N1052" t="str">
            <v>Construcción, mejoramiento y dotación de espacios de aprendizaje para prestación del servicio educativo e implementación de estrategias de calidad y cobertura Nacional</v>
          </cell>
          <cell r="O1052" t="str">
            <v>Infraestructura</v>
          </cell>
          <cell r="P1052" t="str">
            <v>VEPBM</v>
          </cell>
          <cell r="Q1052" t="str">
            <v>VICEMINISTERIO DE EDUCACIÓN PREESCOLAR, BÁSICA Y MEDIA</v>
          </cell>
          <cell r="R1052" t="str">
            <v>Contratación Directa</v>
          </cell>
          <cell r="S1052" t="str">
            <v>4 CON</v>
          </cell>
          <cell r="T1052" t="str">
            <v>ET4</v>
          </cell>
        </row>
        <row r="1053">
          <cell r="B1053" t="str">
            <v>648-C-2201-0700-15-0-2201006-02</v>
          </cell>
          <cell r="C1053" t="str">
            <v>648-C-2201-0700-15-0-2201006-02ET4</v>
          </cell>
          <cell r="D1053" t="str">
            <v>648</v>
          </cell>
          <cell r="E1053" t="str">
            <v>A</v>
          </cell>
          <cell r="F1053" t="str">
            <v xml:space="preserve">PRESTAR SERVICIOS PROFESIONALES AL VICEMINISTERIO DE EDUCACIÓN PREESCOLAR, BÁSICA Y MEDIA Y SUS DIRECCIONES PARA ASISTIR Y ORIENTAR EN LA ESTRUCTURACIÓN Y GESTIÓN DE POLÍTICAS Y LÍNEAS ESTRATÉGICAS DEL DESPACHO. </v>
          </cell>
          <cell r="G1053" t="str">
            <v>C-2201-0700-15-0-2201006-02</v>
          </cell>
          <cell r="H1053" t="str">
            <v>10</v>
          </cell>
          <cell r="I1053" t="str">
            <v>CSF</v>
          </cell>
          <cell r="J1053" t="str">
            <v>Ok Distribución Pto</v>
          </cell>
          <cell r="K1053">
            <v>53978400</v>
          </cell>
          <cell r="L1053" t="str">
            <v>Inversión</v>
          </cell>
          <cell r="M1053" t="str">
            <v>Cobertura</v>
          </cell>
          <cell r="N1053" t="str">
            <v>Implementación de estrategias de  acceso y permanencia educativa en condiciones de equidad, para la población vulnerable a nivel nacional</v>
          </cell>
          <cell r="O1053" t="str">
            <v>Permanencia</v>
          </cell>
          <cell r="P1053" t="str">
            <v>VEPBM</v>
          </cell>
          <cell r="Q1053" t="str">
            <v>VICEMINISTERIO DE EDUCACIÓN PREESCOLAR, BÁSICA Y MEDIA</v>
          </cell>
          <cell r="R1053" t="str">
            <v>Contratación Directa</v>
          </cell>
          <cell r="S1053" t="str">
            <v>4 CON</v>
          </cell>
          <cell r="T1053" t="str">
            <v>ET4</v>
          </cell>
        </row>
        <row r="1054">
          <cell r="B1054" t="str">
            <v>648-C-2201-0700-12-0-2201006-02</v>
          </cell>
          <cell r="C1054" t="str">
            <v>648-C-2201-0700-12-0-2201006-02ET4</v>
          </cell>
          <cell r="D1054" t="str">
            <v>648</v>
          </cell>
          <cell r="E1054" t="str">
            <v>A</v>
          </cell>
          <cell r="F1054" t="str">
            <v xml:space="preserve">PRESTAR SERVICIOS PROFESIONALES AL VICEMINISTERIO DE EDUCACIÓN PREESCOLAR, BÁSICA Y MEDIA Y SUS DIRECCIONES PARA ASISTIR Y ORIENTAR EN LA ESTRUCTURACIÓN Y GESTIÓN DE POLÍTICAS Y LÍNEAS ESTRATÉGICAS DEL DESPACHO. </v>
          </cell>
          <cell r="G1054" t="str">
            <v>C-2201-0700-12-0-2201006-02</v>
          </cell>
          <cell r="H1054" t="str">
            <v>10</v>
          </cell>
          <cell r="I1054" t="str">
            <v>CSF</v>
          </cell>
          <cell r="J1054" t="str">
            <v>Ok Distribución Pto</v>
          </cell>
          <cell r="K1054">
            <v>23390640</v>
          </cell>
          <cell r="L1054" t="str">
            <v>Inversión</v>
          </cell>
          <cell r="M1054" t="str">
            <v>Fortalecimiento</v>
          </cell>
          <cell r="N1054" t="str">
            <v>Fortalecimiento a la gestión territorial de la educación Inicial, Preescolar, Básica y Media.   Nacional</v>
          </cell>
          <cell r="O1054" t="str">
            <v>Fortalecimiento</v>
          </cell>
          <cell r="P1054" t="str">
            <v>VEPBM</v>
          </cell>
          <cell r="Q1054" t="str">
            <v>VICEMINISTERIO DE EDUCACIÓN PREESCOLAR, BÁSICA Y MEDIA</v>
          </cell>
          <cell r="R1054" t="str">
            <v>Contratación Directa</v>
          </cell>
          <cell r="S1054" t="str">
            <v>4 CON</v>
          </cell>
          <cell r="T1054" t="str">
            <v>ET4</v>
          </cell>
        </row>
        <row r="1055">
          <cell r="B1055" t="str">
            <v>648-C-2201-0700-13-0-2201006-02</v>
          </cell>
          <cell r="C1055" t="str">
            <v>648-C-2201-0700-13-0-2201006-02ET4</v>
          </cell>
          <cell r="D1055" t="str">
            <v>648</v>
          </cell>
          <cell r="E1055" t="str">
            <v>A</v>
          </cell>
          <cell r="F1055" t="str">
            <v xml:space="preserve">PRESTAR SERVICIOS PROFESIONALES AL VICEMINISTERIO DE EDUCACIÓN PREESCOLAR, BÁSICA Y MEDIA Y SUS DIRECCIONES PARA ASISTIR Y ORIENTAR EN LA ESTRUCTURACIÓN Y GESTIÓN DE POLÍTICAS Y LÍNEAS ESTRATÉGICAS DEL DESPACHO. </v>
          </cell>
          <cell r="G1055" t="str">
            <v>C-2201-0700-13-0-2201006-02</v>
          </cell>
          <cell r="H1055" t="str">
            <v>10</v>
          </cell>
          <cell r="I1055" t="str">
            <v>CSF</v>
          </cell>
          <cell r="J1055" t="str">
            <v>Ok Distribución Pto</v>
          </cell>
          <cell r="K1055">
            <v>49180320</v>
          </cell>
          <cell r="L1055" t="str">
            <v>Inversión</v>
          </cell>
          <cell r="M1055" t="str">
            <v>Calidad EPBM</v>
          </cell>
          <cell r="N1055" t="str">
            <v>Mejoramiento de la calidad educativa preescolar, básica y media. Nacional</v>
          </cell>
          <cell r="O1055" t="str">
            <v>Calidad</v>
          </cell>
          <cell r="P1055" t="str">
            <v>VEPBM</v>
          </cell>
          <cell r="Q1055" t="str">
            <v>VICEMINISTERIO DE EDUCACIÓN PREESCOLAR, BÁSICA Y MEDIA</v>
          </cell>
          <cell r="R1055" t="str">
            <v>Contratación Directa</v>
          </cell>
          <cell r="S1055" t="str">
            <v>4 CON</v>
          </cell>
          <cell r="T1055" t="str">
            <v>ET4</v>
          </cell>
        </row>
        <row r="1056">
          <cell r="B1056" t="str">
            <v>648-C-2201-0700-10-0-2201036-02</v>
          </cell>
          <cell r="C1056" t="str">
            <v>648-C-2201-0700-10-0-2201036-02ET4</v>
          </cell>
          <cell r="D1056" t="str">
            <v>648</v>
          </cell>
          <cell r="E1056" t="str">
            <v>A</v>
          </cell>
          <cell r="F1056" t="str">
            <v xml:space="preserve">PRESTAR SERVICIOS PROFESIONALES AL VICEMINISTERIO DE EDUCACIÓN PREESCOLAR, BÁSICA Y MEDIA Y SUS DIRECCIONES PARA ASISTIR Y ORIENTAR EN LA ESTRUCTURACIÓN Y GESTIÓN DE POLÍTICAS Y LÍNEAS ESTRATÉGICAS DEL DESPACHO. </v>
          </cell>
          <cell r="G1056" t="str">
            <v>C-2201-0700-10-0-2201036-02</v>
          </cell>
          <cell r="H1056" t="str">
            <v>10</v>
          </cell>
          <cell r="I1056" t="str">
            <v>CSF</v>
          </cell>
          <cell r="J1056" t="str">
            <v>Ok Distribución Pto</v>
          </cell>
          <cell r="K1056">
            <v>23390640</v>
          </cell>
          <cell r="L1056" t="str">
            <v>Inversión</v>
          </cell>
          <cell r="M1056" t="str">
            <v>Primera Infancia</v>
          </cell>
          <cell r="N1056" t="str">
            <v>Fortalecimiento de la calidad del servicio educativo de primera infancia Nacional</v>
          </cell>
          <cell r="O1056" t="str">
            <v>Primera Infancia</v>
          </cell>
          <cell r="P1056" t="str">
            <v>VEPBM</v>
          </cell>
          <cell r="Q1056" t="str">
            <v>VICEMINISTERIO DE EDUCACIÓN PREESCOLAR, BÁSICA Y MEDIA</v>
          </cell>
          <cell r="R1056" t="str">
            <v>Contratación Directa</v>
          </cell>
          <cell r="S1056" t="str">
            <v>4 CON</v>
          </cell>
          <cell r="T1056" t="str">
            <v>ET4</v>
          </cell>
        </row>
        <row r="1057">
          <cell r="B1057" t="str">
            <v>649-C-2201-0700-15-0-2201006-02</v>
          </cell>
          <cell r="C1057" t="str">
            <v>649-C-2201-0700-15-0-2201006-02ET4</v>
          </cell>
          <cell r="D1057" t="str">
            <v>649</v>
          </cell>
          <cell r="E1057" t="str">
            <v>A</v>
          </cell>
          <cell r="F1057" t="str">
            <v xml:space="preserve">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RROM_x000D_
</v>
          </cell>
          <cell r="G1057" t="str">
            <v>C-2201-0700-15-0-2201006-02</v>
          </cell>
          <cell r="H1057" t="str">
            <v>10</v>
          </cell>
          <cell r="I1057" t="str">
            <v>CSF</v>
          </cell>
          <cell r="J1057" t="str">
            <v>Ok Distribución Pto</v>
          </cell>
          <cell r="K1057">
            <v>53978400</v>
          </cell>
          <cell r="L1057" t="str">
            <v>Inversión</v>
          </cell>
          <cell r="M1057" t="str">
            <v>Cobertura</v>
          </cell>
          <cell r="N1057" t="str">
            <v>Implementación de estrategias de  acceso y permanencia educativa en condiciones de equidad, para la población vulnerable a nivel nacional</v>
          </cell>
          <cell r="O1057" t="str">
            <v>Permanencia</v>
          </cell>
          <cell r="P1057" t="str">
            <v>VEPBM</v>
          </cell>
          <cell r="Q1057" t="str">
            <v>VICEMINISTERIO DE EDUCACIÓN PREESCOLAR, BÁSICA Y MEDIA</v>
          </cell>
          <cell r="R1057" t="str">
            <v>Contratación Directa</v>
          </cell>
          <cell r="S1057" t="str">
            <v>4 CON</v>
          </cell>
          <cell r="T1057" t="str">
            <v>ET4</v>
          </cell>
        </row>
        <row r="1058">
          <cell r="B1058" t="str">
            <v>649-C-2201-0700-13-0-2201006-02</v>
          </cell>
          <cell r="C1058" t="str">
            <v>649-C-2201-0700-13-0-2201006-02ET4</v>
          </cell>
          <cell r="D1058" t="str">
            <v>649</v>
          </cell>
          <cell r="E1058" t="str">
            <v>A</v>
          </cell>
          <cell r="F1058" t="str">
            <v xml:space="preserve">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RROM_x000D_
</v>
          </cell>
          <cell r="G1058" t="str">
            <v>C-2201-0700-13-0-2201006-02</v>
          </cell>
          <cell r="H1058" t="str">
            <v>10</v>
          </cell>
          <cell r="I1058" t="str">
            <v>CSF</v>
          </cell>
          <cell r="J1058" t="str">
            <v>Ok Distribución Pto</v>
          </cell>
          <cell r="K1058">
            <v>49180320</v>
          </cell>
          <cell r="L1058" t="str">
            <v>Inversión</v>
          </cell>
          <cell r="M1058" t="str">
            <v>Calidad EPBM</v>
          </cell>
          <cell r="N1058" t="str">
            <v>Mejoramiento de la calidad educativa preescolar, básica y media. Nacional</v>
          </cell>
          <cell r="O1058" t="str">
            <v>Calidad</v>
          </cell>
          <cell r="P1058" t="str">
            <v>VEPBM</v>
          </cell>
          <cell r="Q1058" t="str">
            <v>VICEMINISTERIO DE EDUCACIÓN PREESCOLAR, BÁSICA Y MEDIA</v>
          </cell>
          <cell r="R1058" t="str">
            <v>Contratación Directa</v>
          </cell>
          <cell r="S1058" t="str">
            <v>4 CON</v>
          </cell>
          <cell r="T1058" t="str">
            <v>ET4</v>
          </cell>
        </row>
        <row r="1059">
          <cell r="B1059" t="str">
            <v>649-C-2201-0700-10-0-2201036-02</v>
          </cell>
          <cell r="C1059" t="str">
            <v>649-C-2201-0700-10-0-2201036-02ET4</v>
          </cell>
          <cell r="D1059" t="str">
            <v>649</v>
          </cell>
          <cell r="E1059" t="str">
            <v>A</v>
          </cell>
          <cell r="F1059" t="str">
            <v xml:space="preserve">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RROM_x000D_
</v>
          </cell>
          <cell r="G1059" t="str">
            <v>C-2201-0700-10-0-2201036-02</v>
          </cell>
          <cell r="H1059" t="str">
            <v>10</v>
          </cell>
          <cell r="I1059" t="str">
            <v>CSF</v>
          </cell>
          <cell r="J1059" t="str">
            <v>Ok Distribución Pto</v>
          </cell>
          <cell r="K1059">
            <v>23390640</v>
          </cell>
          <cell r="L1059" t="str">
            <v>Inversión</v>
          </cell>
          <cell r="M1059" t="str">
            <v>Primera Infancia</v>
          </cell>
          <cell r="N1059" t="str">
            <v>Fortalecimiento de la calidad del servicio educativo de primera infancia Nacional</v>
          </cell>
          <cell r="O1059" t="str">
            <v>Primera Infancia</v>
          </cell>
          <cell r="P1059" t="str">
            <v>VEPBM</v>
          </cell>
          <cell r="Q1059" t="str">
            <v>VICEMINISTERIO DE EDUCACIÓN PREESCOLAR, BÁSICA Y MEDIA</v>
          </cell>
          <cell r="R1059" t="str">
            <v>Contratación Directa</v>
          </cell>
          <cell r="S1059" t="str">
            <v>4 CON</v>
          </cell>
          <cell r="T1059" t="str">
            <v>ET4</v>
          </cell>
        </row>
        <row r="1060">
          <cell r="B1060" t="str">
            <v>649-C-2201-0700-12-0-2201006-02</v>
          </cell>
          <cell r="C1060" t="str">
            <v>649-C-2201-0700-12-0-2201006-02ET4</v>
          </cell>
          <cell r="D1060" t="str">
            <v>649</v>
          </cell>
          <cell r="E1060" t="str">
            <v>A</v>
          </cell>
          <cell r="F1060" t="str">
            <v xml:space="preserve">PRESTACIÓN DE SERVICIOS PROFESIONALES AL VICEMINISTERIO DE EDUCACIÓN PREESCOLAR, BÁSICA Y MEDIA PARA ORIENTAR EL DISEÑO DE LINEAMIENTOS Y HERRAMIENTAS CON ENFOQUE DIFERENCIAL DIRIGIDAS A FACILITAR Y FORTALECER LA ATENCIÓN EDUCATIVA DE LOS NIÑOS, NIÑAS Y ADOLESCENTES DE PUEBLOS Y COMUNIDADES INDÍGENAS, AFRO, RAIZALES, PALENQUEROS Y RROM_x000D_
</v>
          </cell>
          <cell r="G1060" t="str">
            <v>C-2201-0700-12-0-2201006-02</v>
          </cell>
          <cell r="H1060" t="str">
            <v>10</v>
          </cell>
          <cell r="I1060" t="str">
            <v>CSF</v>
          </cell>
          <cell r="J1060" t="str">
            <v>Ok Distribución Pto</v>
          </cell>
          <cell r="K1060">
            <v>23390640</v>
          </cell>
          <cell r="L1060" t="str">
            <v>Inversión</v>
          </cell>
          <cell r="M1060" t="str">
            <v>Fortalecimiento</v>
          </cell>
          <cell r="N1060" t="str">
            <v>Fortalecimiento a la gestión territorial de la educación Inicial, Preescolar, Básica y Media.   Nacional</v>
          </cell>
          <cell r="O1060" t="str">
            <v>Fortalecimiento</v>
          </cell>
          <cell r="P1060" t="str">
            <v>VEPBM</v>
          </cell>
          <cell r="Q1060" t="str">
            <v>VICEMINISTERIO DE EDUCACIÓN PREESCOLAR, BÁSICA Y MEDIA</v>
          </cell>
          <cell r="R1060" t="str">
            <v>Contratación Directa</v>
          </cell>
          <cell r="S1060" t="str">
            <v>4 CON</v>
          </cell>
          <cell r="T1060" t="str">
            <v>ET4</v>
          </cell>
        </row>
        <row r="1061">
          <cell r="B1061" t="str">
            <v>65-C-2201-0700-16-0-2201006-02</v>
          </cell>
          <cell r="C1061" t="str">
            <v>65-C-2201-0700-16-0-2201006-02ET4</v>
          </cell>
          <cell r="D1061" t="str">
            <v>65</v>
          </cell>
          <cell r="E1061" t="str">
            <v>A</v>
          </cell>
          <cell r="F1061" t="str">
            <v>PRESTAR SERVICIOS PROFESIONALES A LA SUBDIRECCIÓN DE GESTIÓN FINANCIERA, EN EL GRUPO DE CONTABILIDAD, PARA LA EJECUCIÓN DE ACTIVIDADES DEL PROCESO DE GESTIÓN CONTABLE DEL MINISTERIO DE EDUCACIÓN NACIONAL.</v>
          </cell>
          <cell r="G1061" t="str">
            <v>C-2201-0700-16-0-2201006-02</v>
          </cell>
          <cell r="H1061" t="str">
            <v>16</v>
          </cell>
          <cell r="I1061" t="str">
            <v>SSF</v>
          </cell>
          <cell r="J1061" t="str">
            <v>Ok Distribución Pto</v>
          </cell>
          <cell r="K1061">
            <v>66009600</v>
          </cell>
          <cell r="L1061" t="str">
            <v>Inversión</v>
          </cell>
          <cell r="M1061" t="str">
            <v>Cobertura</v>
          </cell>
          <cell r="N1061" t="str">
            <v>Construcción, mejoramiento y dotación de espacios de aprendizaje para prestación del servicio educativo e implementación de estrategias de calidad y cobertura Nacional</v>
          </cell>
          <cell r="O1061" t="str">
            <v>Infraestructura</v>
          </cell>
          <cell r="P1061" t="str">
            <v>VEPBM</v>
          </cell>
          <cell r="Q1061" t="str">
            <v>SUBDIRECCIÓN DE GESTIÓN FINANCIERA</v>
          </cell>
          <cell r="R1061" t="str">
            <v>Contratación Directa</v>
          </cell>
          <cell r="S1061" t="str">
            <v>4 CON</v>
          </cell>
          <cell r="T1061" t="str">
            <v>ET4</v>
          </cell>
        </row>
        <row r="1062">
          <cell r="B1062" t="str">
            <v>650-C-2201-0700-12-0-2201006-02</v>
          </cell>
          <cell r="C1062" t="str">
            <v>650-C-2201-0700-12-0-2201006-02ET4</v>
          </cell>
          <cell r="D1062" t="str">
            <v>650</v>
          </cell>
          <cell r="E1062" t="str">
            <v>A</v>
          </cell>
          <cell r="F1062" t="str">
            <v xml:space="preserve"> PRESTACIÓN DE SERVICIOS PROFESIONALES PARA APOYAR  AL VICEMINISTERIO DE EDUCACIÓN PREESCOLAR, BÁSICA Y MEDIA EN LA ASISTENCIA Y ORIENTACIÓN DE LA PROPUESTA DE LA ESTRUCTURA BASICA DEL PROGRAMA PAE EN LAS ZONAS RURALES DEL PAÍS.</v>
          </cell>
          <cell r="G1062" t="str">
            <v>C-2201-0700-12-0-2201006-02</v>
          </cell>
          <cell r="H1062" t="str">
            <v>10</v>
          </cell>
          <cell r="I1062" t="str">
            <v>CSF</v>
          </cell>
          <cell r="J1062" t="str">
            <v>Ok Distribución Pto</v>
          </cell>
          <cell r="K1062">
            <v>21441420</v>
          </cell>
          <cell r="L1062" t="str">
            <v>Inversión</v>
          </cell>
          <cell r="M1062" t="str">
            <v>Fortalecimiento</v>
          </cell>
          <cell r="N1062" t="str">
            <v>Fortalecimiento a la gestión territorial de la educación Inicial, Preescolar, Básica y Media.   Nacional</v>
          </cell>
          <cell r="O1062" t="str">
            <v>Fortalecimiento</v>
          </cell>
          <cell r="P1062" t="str">
            <v>VEPBM</v>
          </cell>
          <cell r="Q1062" t="str">
            <v>VICEMINISTERIO DE EDUCACIÓN PREESCOLAR, BÁSICA Y MEDIA</v>
          </cell>
          <cell r="R1062" t="str">
            <v>Contratación Directa</v>
          </cell>
          <cell r="S1062" t="str">
            <v>4 CON</v>
          </cell>
          <cell r="T1062" t="str">
            <v>ET4</v>
          </cell>
        </row>
        <row r="1063">
          <cell r="B1063" t="str">
            <v>650-C-2201-0700-10-0-2201036-02</v>
          </cell>
          <cell r="C1063" t="str">
            <v>650-C-2201-0700-10-0-2201036-02ET4</v>
          </cell>
          <cell r="D1063" t="str">
            <v>650</v>
          </cell>
          <cell r="E1063" t="str">
            <v>A</v>
          </cell>
          <cell r="F1063" t="str">
            <v xml:space="preserve"> PRESTACIÓN DE SERVICIOS PROFESIONALES PARA APOYAR  AL VICEMINISTERIO DE EDUCACIÓN PREESCOLAR, BÁSICA Y MEDIA EN LA ASISTENCIA Y ORIENTACIÓN DE LA PROPUESTA DE LA ESTRUCTURA BASICA DEL PROGRAMA PAE EN LAS ZONAS RURALES DEL PAÍS.</v>
          </cell>
          <cell r="G1063" t="str">
            <v>C-2201-0700-10-0-2201036-02</v>
          </cell>
          <cell r="H1063" t="str">
            <v>10</v>
          </cell>
          <cell r="I1063" t="str">
            <v>CSF</v>
          </cell>
          <cell r="J1063" t="str">
            <v>Ok Distribución Pto</v>
          </cell>
          <cell r="K1063">
            <v>21441420</v>
          </cell>
          <cell r="L1063" t="str">
            <v>Inversión</v>
          </cell>
          <cell r="M1063" t="str">
            <v>Primera Infancia</v>
          </cell>
          <cell r="N1063" t="str">
            <v>Fortalecimiento de la calidad del servicio educativo de primera infancia Nacional</v>
          </cell>
          <cell r="O1063" t="str">
            <v>Primera Infancia</v>
          </cell>
          <cell r="P1063" t="str">
            <v>VEPBM</v>
          </cell>
          <cell r="Q1063" t="str">
            <v>VICEMINISTERIO DE EDUCACIÓN PREESCOLAR, BÁSICA Y MEDIA</v>
          </cell>
          <cell r="R1063" t="str">
            <v>Contratación Directa</v>
          </cell>
          <cell r="S1063" t="str">
            <v>4 CON</v>
          </cell>
          <cell r="T1063" t="str">
            <v>ET4</v>
          </cell>
        </row>
        <row r="1064">
          <cell r="B1064" t="str">
            <v>650-C-2201-0700-13-0-2201006-02</v>
          </cell>
          <cell r="C1064" t="str">
            <v>650-C-2201-0700-13-0-2201006-02ET4</v>
          </cell>
          <cell r="D1064" t="str">
            <v>650</v>
          </cell>
          <cell r="E1064" t="str">
            <v>A</v>
          </cell>
          <cell r="F1064" t="str">
            <v xml:space="preserve"> PRESTACIÓN DE SERVICIOS PROFESIONALES PARA APOYAR  AL VICEMINISTERIO DE EDUCACIÓN PREESCOLAR, BÁSICA Y MEDIA EN LA ASISTENCIA Y ORIENTACIÓN DE LA PROPUESTA DE LA ESTRUCTURA BASICA DEL PROGRAMA PAE EN LAS ZONAS RURALES DEL PAÍS.</v>
          </cell>
          <cell r="G1064" t="str">
            <v>C-2201-0700-13-0-2201006-02</v>
          </cell>
          <cell r="H1064" t="str">
            <v>10</v>
          </cell>
          <cell r="I1064" t="str">
            <v>CSF</v>
          </cell>
          <cell r="J1064" t="str">
            <v>Ok Distribución Pto</v>
          </cell>
          <cell r="K1064">
            <v>45081960</v>
          </cell>
          <cell r="L1064" t="str">
            <v>Inversión</v>
          </cell>
          <cell r="M1064" t="str">
            <v>Calidad EPBM</v>
          </cell>
          <cell r="N1064" t="str">
            <v>Mejoramiento de la calidad educativa preescolar, básica y media. Nacional</v>
          </cell>
          <cell r="O1064" t="str">
            <v>Calidad</v>
          </cell>
          <cell r="P1064" t="str">
            <v>VEPBM</v>
          </cell>
          <cell r="Q1064" t="str">
            <v>VICEMINISTERIO DE EDUCACIÓN PREESCOLAR, BÁSICA Y MEDIA</v>
          </cell>
          <cell r="R1064" t="str">
            <v>Contratación Directa</v>
          </cell>
          <cell r="S1064" t="str">
            <v>4 CON</v>
          </cell>
          <cell r="T1064" t="str">
            <v>ET4</v>
          </cell>
        </row>
        <row r="1065">
          <cell r="B1065" t="str">
            <v>650-C-2201-0700-15-0-2201006-02</v>
          </cell>
          <cell r="C1065" t="str">
            <v>650-C-2201-0700-15-0-2201006-02ET4</v>
          </cell>
          <cell r="D1065" t="str">
            <v>650</v>
          </cell>
          <cell r="E1065" t="str">
            <v>A</v>
          </cell>
          <cell r="F1065" t="str">
            <v xml:space="preserve"> PRESTACIÓN DE SERVICIOS PROFESIONALES PARA APOYAR  AL VICEMINISTERIO DE EDUCACIÓN PREESCOLAR, BÁSICA Y MEDIA EN LA ASISTENCIA Y ORIENTACIÓN DE LA PROPUESTA DE LA ESTRUCTURA BASICA DEL PROGRAMA PAE EN LAS ZONAS RURALES DEL PAÍS.</v>
          </cell>
          <cell r="G1065" t="str">
            <v>C-2201-0700-15-0-2201006-02</v>
          </cell>
          <cell r="H1065" t="str">
            <v>10</v>
          </cell>
          <cell r="I1065" t="str">
            <v>CSF</v>
          </cell>
          <cell r="J1065" t="str">
            <v>Ok Distribución Pto</v>
          </cell>
          <cell r="K1065">
            <v>49480200</v>
          </cell>
          <cell r="L1065" t="str">
            <v>Inversión</v>
          </cell>
          <cell r="M1065" t="str">
            <v>Cobertura</v>
          </cell>
          <cell r="N1065" t="str">
            <v>Implementación de estrategias de  acceso y permanencia educativa en condiciones de equidad, para la población vulnerable a nivel nacional</v>
          </cell>
          <cell r="O1065" t="str">
            <v>Permanencia</v>
          </cell>
          <cell r="P1065" t="str">
            <v>VEPBM</v>
          </cell>
          <cell r="Q1065" t="str">
            <v>VICEMINISTERIO DE EDUCACIÓN PREESCOLAR, BÁSICA Y MEDIA</v>
          </cell>
          <cell r="R1065" t="str">
            <v>Contratación Directa</v>
          </cell>
          <cell r="S1065" t="str">
            <v>4 CON</v>
          </cell>
          <cell r="T1065" t="str">
            <v>ET4</v>
          </cell>
        </row>
        <row r="1066">
          <cell r="B1066" t="str">
            <v>652-C-2201-0700-12-0-2201006-02</v>
          </cell>
          <cell r="C1066" t="str">
            <v>652-C-2201-0700-12-0-2201006-02ET4</v>
          </cell>
          <cell r="D1066" t="str">
            <v>652</v>
          </cell>
          <cell r="E1066" t="str">
            <v>A</v>
          </cell>
          <cell r="F1066" t="str">
            <v xml:space="preserve">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REPÚBLICA._x000D_
</v>
          </cell>
          <cell r="G1066" t="str">
            <v>C-2201-0700-12-0-2201006-02</v>
          </cell>
          <cell r="H1066" t="str">
            <v>10</v>
          </cell>
          <cell r="I1066" t="str">
            <v>CSF</v>
          </cell>
          <cell r="J1066" t="str">
            <v>Ok Distribución Pto</v>
          </cell>
          <cell r="K1066">
            <v>17475120</v>
          </cell>
          <cell r="L1066" t="str">
            <v>Inversión</v>
          </cell>
          <cell r="M1066" t="str">
            <v>Fortalecimiento</v>
          </cell>
          <cell r="N1066" t="str">
            <v>Fortalecimiento a la gestión territorial de la educación Inicial, Preescolar, Básica y Media.   Nacional</v>
          </cell>
          <cell r="O1066" t="str">
            <v>Fortalecimiento</v>
          </cell>
          <cell r="P1066" t="str">
            <v>VEPBM</v>
          </cell>
          <cell r="Q1066" t="str">
            <v>VICEMINISTERIO DE EDUCACIÓN PREESCOLAR, BÁSICA Y MEDIA</v>
          </cell>
          <cell r="R1066" t="str">
            <v>Contratación Directa</v>
          </cell>
          <cell r="S1066" t="str">
            <v>4 CON</v>
          </cell>
          <cell r="T1066" t="str">
            <v>ET4</v>
          </cell>
        </row>
        <row r="1067">
          <cell r="B1067" t="str">
            <v>652-C-2201-0700-15-0-2201006-02</v>
          </cell>
          <cell r="C1067" t="str">
            <v>652-C-2201-0700-15-0-2201006-02ET4</v>
          </cell>
          <cell r="D1067" t="str">
            <v>652</v>
          </cell>
          <cell r="E1067" t="str">
            <v>A</v>
          </cell>
          <cell r="F1067" t="str">
            <v xml:space="preserve">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REPÚBLICA._x000D_
</v>
          </cell>
          <cell r="G1067" t="str">
            <v>C-2201-0700-15-0-2201006-02</v>
          </cell>
          <cell r="H1067" t="str">
            <v>10</v>
          </cell>
          <cell r="I1067" t="str">
            <v>CSF</v>
          </cell>
          <cell r="J1067" t="str">
            <v>Ok Distribución Pto</v>
          </cell>
          <cell r="K1067">
            <v>40327200</v>
          </cell>
          <cell r="L1067" t="str">
            <v>Inversión</v>
          </cell>
          <cell r="M1067" t="str">
            <v>Cobertura</v>
          </cell>
          <cell r="N1067" t="str">
            <v>Implementación de estrategias de  acceso y permanencia educativa en condiciones de equidad, para la población vulnerable a nivel nacional</v>
          </cell>
          <cell r="O1067" t="str">
            <v>Permanencia</v>
          </cell>
          <cell r="P1067" t="str">
            <v>VEPBM</v>
          </cell>
          <cell r="Q1067" t="str">
            <v>VICEMINISTERIO DE EDUCACIÓN PREESCOLAR, BÁSICA Y MEDIA</v>
          </cell>
          <cell r="R1067" t="str">
            <v>Contratación Directa</v>
          </cell>
          <cell r="S1067" t="str">
            <v>4 CON</v>
          </cell>
          <cell r="T1067" t="str">
            <v>ET4</v>
          </cell>
        </row>
        <row r="1068">
          <cell r="B1068" t="str">
            <v>652-C-2201-0700-13-0-2201006-02</v>
          </cell>
          <cell r="C1068" t="str">
            <v>652-C-2201-0700-13-0-2201006-02ET4</v>
          </cell>
          <cell r="D1068" t="str">
            <v>652</v>
          </cell>
          <cell r="E1068" t="str">
            <v>A</v>
          </cell>
          <cell r="F1068" t="str">
            <v xml:space="preserve">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REPÚBLICA._x000D_
</v>
          </cell>
          <cell r="G1068" t="str">
            <v>C-2201-0700-13-0-2201006-02</v>
          </cell>
          <cell r="H1068" t="str">
            <v>10</v>
          </cell>
          <cell r="I1068" t="str">
            <v>CSF</v>
          </cell>
          <cell r="J1068" t="str">
            <v>Ok Distribución Pto</v>
          </cell>
          <cell r="K1068">
            <v>36742560</v>
          </cell>
          <cell r="L1068" t="str">
            <v>Inversión</v>
          </cell>
          <cell r="M1068" t="str">
            <v>Calidad EPBM</v>
          </cell>
          <cell r="N1068" t="str">
            <v>Mejoramiento de la calidad educativa preescolar, básica y media. Nacional</v>
          </cell>
          <cell r="O1068" t="str">
            <v>Calidad</v>
          </cell>
          <cell r="P1068" t="str">
            <v>VEPBM</v>
          </cell>
          <cell r="Q1068" t="str">
            <v>VICEMINISTERIO DE EDUCACIÓN PREESCOLAR, BÁSICA Y MEDIA</v>
          </cell>
          <cell r="R1068" t="str">
            <v>Contratación Directa</v>
          </cell>
          <cell r="S1068" t="str">
            <v>4 CON</v>
          </cell>
          <cell r="T1068" t="str">
            <v>ET4</v>
          </cell>
        </row>
        <row r="1069">
          <cell r="B1069" t="str">
            <v>652-C-2201-0700-10-0-2201036-02</v>
          </cell>
          <cell r="C1069" t="str">
            <v>652-C-2201-0700-10-0-2201036-02ET4</v>
          </cell>
          <cell r="D1069" t="str">
            <v>652</v>
          </cell>
          <cell r="E1069" t="str">
            <v>A</v>
          </cell>
          <cell r="F1069" t="str">
            <v xml:space="preserve">PRESTACIÓN DE SERVICIOS PROFESIONALES PARA ORIENTAR AL MINISTERIO DE EDUCACIÓN NACIONAL EN LA IMPLEMENTACIÓN DE ESTRATEGIAS PARA LA PROMOCIÓN DE ESPACIOS DE DIÁLOGO Y PARTICIPACIÓN SOCIAL, HACIENDO ESPECIAL ÉNFASIS EN JUVENTUD, EN EL MARCO DE LA POLÍTICA EDUCATIVA ESTABLECIDA Y APOYO A LA RESPUESTA DE LOS REQUERIMIENTOS REALIZADOS POR LA VICEPRESIDENCIA DE LA REPÚBLICA._x000D_
</v>
          </cell>
          <cell r="G1069" t="str">
            <v>C-2201-0700-10-0-2201036-02</v>
          </cell>
          <cell r="H1069" t="str">
            <v>10</v>
          </cell>
          <cell r="I1069" t="str">
            <v>CSF</v>
          </cell>
          <cell r="J1069" t="str">
            <v>Ok Distribución Pto</v>
          </cell>
          <cell r="K1069">
            <v>17475120</v>
          </cell>
          <cell r="L1069" t="str">
            <v>Inversión</v>
          </cell>
          <cell r="M1069" t="str">
            <v>Primera Infancia</v>
          </cell>
          <cell r="N1069" t="str">
            <v>Fortalecimiento de la calidad del servicio educativo de primera infancia Nacional</v>
          </cell>
          <cell r="O1069" t="str">
            <v>Primera Infancia</v>
          </cell>
          <cell r="P1069" t="str">
            <v>VEPBM</v>
          </cell>
          <cell r="Q1069" t="str">
            <v>VICEMINISTERIO DE EDUCACIÓN PREESCOLAR, BÁSICA Y MEDIA</v>
          </cell>
          <cell r="R1069" t="str">
            <v>Contratación Directa</v>
          </cell>
          <cell r="S1069" t="str">
            <v>4 CON</v>
          </cell>
          <cell r="T1069" t="str">
            <v>ET4</v>
          </cell>
        </row>
        <row r="1070">
          <cell r="B1070" t="str">
            <v>653-C-2201-0700-16-0-2201052-02</v>
          </cell>
          <cell r="C1070" t="str">
            <v>653-C-2201-0700-16-0-2201052-02ET4</v>
          </cell>
          <cell r="D1070" t="str">
            <v>653</v>
          </cell>
          <cell r="E1070" t="str">
            <v>A</v>
          </cell>
          <cell r="F1070" t="str">
            <v xml:space="preserve">PRESTAR SERVICIOS PROFESIONALES PARA ORIENTAR AL VICEMINISTERIO DE EDUCACIÓN PREESCOLAR, BÁSICA Y MEDIA Y SUS DIRECCIONES EN LO RELACIONADO CON LOS PROCESOS DE CONTRATACIÓN QUE SE PLANEEN Y ADELANTEN, EN SUS ETAPAS PRECONTRACTUAL, CONTACTUAL Y POSCONTRACTUAL_x000D_
</v>
          </cell>
          <cell r="G1070" t="str">
            <v>C-2201-0700-16-0-2201052-02</v>
          </cell>
          <cell r="H1070" t="str">
            <v>16</v>
          </cell>
          <cell r="I1070" t="str">
            <v>SSF</v>
          </cell>
          <cell r="J1070" t="str">
            <v>Ok Distribución Pto</v>
          </cell>
          <cell r="K1070">
            <v>30416108</v>
          </cell>
          <cell r="L1070" t="str">
            <v>Inversión</v>
          </cell>
          <cell r="M1070" t="str">
            <v>Cobertura</v>
          </cell>
          <cell r="N1070" t="str">
            <v>Construcción, mejoramiento y dotación de espacios de aprendizaje para prestación del servicio educativo e implementación de estrategias de calidad y cobertura Nacional</v>
          </cell>
          <cell r="O1070" t="str">
            <v>Infraestructura</v>
          </cell>
          <cell r="P1070" t="str">
            <v>VEPBM</v>
          </cell>
          <cell r="Q1070" t="str">
            <v>VICEMINISTERIO DE EDUCACIÓN PREESCOLAR, BÁSICA Y MEDIA</v>
          </cell>
          <cell r="R1070" t="str">
            <v>Contratación Directa</v>
          </cell>
          <cell r="S1070" t="str">
            <v>4 CON</v>
          </cell>
          <cell r="T1070" t="str">
            <v>ET4</v>
          </cell>
        </row>
        <row r="1071">
          <cell r="B1071" t="str">
            <v>653-C-2201-0700-13-0-2201006-02</v>
          </cell>
          <cell r="C1071" t="str">
            <v>653-C-2201-0700-13-0-2201006-02ET4</v>
          </cell>
          <cell r="D1071" t="str">
            <v>653</v>
          </cell>
          <cell r="E1071" t="str">
            <v>A</v>
          </cell>
          <cell r="F1071" t="str">
            <v xml:space="preserve">PRESTAR SERVICIOS PROFESIONALES PARA ORIENTAR AL VICEMINISTERIO DE EDUCACIÓN PREESCOLAR, BÁSICA Y MEDIA Y SUS DIRECCIONES EN LO RELACIONADO CON LOS PROCESOS DE CONTRATACIÓN QUE SE PLANEEN Y ADELANTEN, EN SUS ETAPAS PRECONTRACTUAL, CONTACTUAL Y POSCONTRACTUAL_x000D_
</v>
          </cell>
          <cell r="G1071" t="str">
            <v>C-2201-0700-13-0-2201006-02</v>
          </cell>
          <cell r="H1071" t="str">
            <v>10</v>
          </cell>
          <cell r="I1071" t="str">
            <v>CSF</v>
          </cell>
          <cell r="J1071" t="str">
            <v>Ok Distribución Pto</v>
          </cell>
          <cell r="K1071">
            <v>40863892</v>
          </cell>
          <cell r="L1071" t="str">
            <v>Inversión</v>
          </cell>
          <cell r="M1071" t="str">
            <v>Calidad EPBM</v>
          </cell>
          <cell r="N1071" t="str">
            <v>Mejoramiento de la calidad educativa preescolar, básica y media. Nacional</v>
          </cell>
          <cell r="O1071" t="str">
            <v>Calidad</v>
          </cell>
          <cell r="P1071" t="str">
            <v>VEPBM</v>
          </cell>
          <cell r="Q1071" t="str">
            <v>VICEMINISTERIO DE EDUCACIÓN PREESCOLAR, BÁSICA Y MEDIA</v>
          </cell>
          <cell r="R1071" t="str">
            <v>Contratación Directa</v>
          </cell>
          <cell r="S1071" t="str">
            <v>4 CON</v>
          </cell>
          <cell r="T1071" t="str">
            <v>ET4</v>
          </cell>
        </row>
        <row r="1072">
          <cell r="B1072" t="str">
            <v>653-C-2201-0700-12-0-2201015-02</v>
          </cell>
          <cell r="C1072" t="str">
            <v>653-C-2201-0700-12-0-2201015-02ET4</v>
          </cell>
          <cell r="D1072" t="str">
            <v>653</v>
          </cell>
          <cell r="E1072" t="str">
            <v>A</v>
          </cell>
          <cell r="F1072" t="str">
            <v xml:space="preserve">PRESTAR SERVICIOS PROFESIONALES PARA ORIENTAR AL VICEMINISTERIO DE EDUCACIÓN PREESCOLAR, BÁSICA Y MEDIA Y SUS DIRECCIONES EN LO RELACIONADO CON LOS PROCESOS DE CONTRATACIÓN QUE SE PLANEEN Y ADELANTEN, EN SUS ETAPAS PRECONTRACTUAL, CONTACTUAL Y POSCONTRACTUAL_x000D_
</v>
          </cell>
          <cell r="G1072" t="str">
            <v>C-2201-0700-12-0-2201015-02</v>
          </cell>
          <cell r="H1072" t="str">
            <v>10</v>
          </cell>
          <cell r="I1072" t="str">
            <v>CSF</v>
          </cell>
          <cell r="J1072" t="str">
            <v>Ok Distribución Pto</v>
          </cell>
          <cell r="K1072">
            <v>23760000</v>
          </cell>
          <cell r="L1072" t="str">
            <v>Inversión</v>
          </cell>
          <cell r="M1072" t="str">
            <v>Fortalecimiento</v>
          </cell>
          <cell r="N1072" t="str">
            <v>Fortalecimiento a la gestión territorial de la educación Inicial, Preescolar, Básica y Media.   Nacional</v>
          </cell>
          <cell r="O1072" t="str">
            <v>Fortalecimiento</v>
          </cell>
          <cell r="P1072" t="str">
            <v>VEPBM</v>
          </cell>
          <cell r="Q1072" t="str">
            <v>VICEMINISTERIO DE EDUCACIÓN PREESCOLAR, BÁSICA Y MEDIA</v>
          </cell>
          <cell r="R1072" t="str">
            <v>Contratación Directa</v>
          </cell>
          <cell r="S1072" t="str">
            <v>4 CON</v>
          </cell>
          <cell r="T1072" t="str">
            <v>ET4</v>
          </cell>
        </row>
        <row r="1073">
          <cell r="B1073" t="str">
            <v>653-C-2201-0700-10-0-2201036-02</v>
          </cell>
          <cell r="C1073" t="str">
            <v>653-C-2201-0700-10-0-2201036-02ET4</v>
          </cell>
          <cell r="D1073" t="str">
            <v>653</v>
          </cell>
          <cell r="E1073" t="str">
            <v>A</v>
          </cell>
          <cell r="F1073" t="str">
            <v xml:space="preserve">PRESTAR SERVICIOS PROFESIONALES PARA ORIENTAR AL VICEMINISTERIO DE EDUCACIÓN PREESCOLAR, BÁSICA Y MEDIA Y SUS DIRECCIONES EN LO RELACIONADO CON LOS PROCESOS DE CONTRATACIÓN QUE SE PLANEEN Y ADELANTEN, EN SUS ETAPAS PRECONTRACTUAL, CONTACTUAL Y POSCONTRACTUAL_x000D_
</v>
          </cell>
          <cell r="G1073" t="str">
            <v>C-2201-0700-10-0-2201036-02</v>
          </cell>
          <cell r="H1073" t="str">
            <v>10</v>
          </cell>
          <cell r="I1073" t="str">
            <v>CSF</v>
          </cell>
          <cell r="J1073" t="str">
            <v>Ok Distribución Pto</v>
          </cell>
          <cell r="K1073">
            <v>23760000</v>
          </cell>
          <cell r="L1073" t="str">
            <v>Inversión</v>
          </cell>
          <cell r="M1073" t="str">
            <v>Primera Infancia</v>
          </cell>
          <cell r="N1073" t="str">
            <v>Fortalecimiento de la calidad del servicio educativo de primera infancia Nacional</v>
          </cell>
          <cell r="O1073" t="str">
            <v>Primera Infancia</v>
          </cell>
          <cell r="P1073" t="str">
            <v>VEPBM</v>
          </cell>
          <cell r="Q1073" t="str">
            <v>VICEMINISTERIO DE EDUCACIÓN PREESCOLAR, BÁSICA Y MEDIA</v>
          </cell>
          <cell r="R1073" t="str">
            <v>Contratación Directa</v>
          </cell>
          <cell r="S1073" t="str">
            <v>4 CON</v>
          </cell>
          <cell r="T1073" t="str">
            <v>ET4</v>
          </cell>
        </row>
        <row r="1074">
          <cell r="B1074" t="str">
            <v>654-C-2201-0700-16-0-2201052-02</v>
          </cell>
          <cell r="C1074" t="str">
            <v>654-C-2201-0700-16-0-2201052-02ET4</v>
          </cell>
          <cell r="D1074" t="str">
            <v>654</v>
          </cell>
          <cell r="E1074" t="str">
            <v>A</v>
          </cell>
          <cell r="F1074" t="str">
            <v xml:space="preserve">PRESTACIÓN DE SERVICIOS PROFESIONALES PARA ORIENTAR AL VICEMINISTERIO DE EDUCACIÓN PREESCOLAR, BÁSICA Y MEDIA EN LA GESTIÓN PRESUPUESTAL, FINANCIERA Y CONTABLE, CON EL OBJETIVO DE OPTIMIZAR EL SEGUIMIENTO A LA EJECUCIÓN PRESUPUESTAL Y PLAN DE ADQUISICIONES._x000D_
</v>
          </cell>
          <cell r="G1074" t="str">
            <v>C-2201-0700-16-0-2201052-02</v>
          </cell>
          <cell r="H1074" t="str">
            <v>16</v>
          </cell>
          <cell r="I1074" t="str">
            <v>SSF</v>
          </cell>
          <cell r="J1074" t="str">
            <v>Ok Distribución Pto</v>
          </cell>
          <cell r="K1074">
            <v>39758108</v>
          </cell>
          <cell r="L1074" t="str">
            <v>Inversión</v>
          </cell>
          <cell r="M1074" t="str">
            <v>Cobertura</v>
          </cell>
          <cell r="N1074" t="str">
            <v>Construcción, mejoramiento y dotación de espacios de aprendizaje para prestación del servicio educativo e implementación de estrategias de calidad y cobertura Nacional</v>
          </cell>
          <cell r="O1074" t="str">
            <v>Infraestructura</v>
          </cell>
          <cell r="P1074" t="str">
            <v>VEPBM</v>
          </cell>
          <cell r="Q1074" t="str">
            <v>VICEMINISTERIO DE EDUCACIÓN PREESCOLAR, BÁSICA Y MEDIA</v>
          </cell>
          <cell r="R1074" t="str">
            <v>Contratación Directa</v>
          </cell>
          <cell r="S1074" t="str">
            <v>4 CON</v>
          </cell>
          <cell r="T1074" t="str">
            <v>ET4</v>
          </cell>
        </row>
        <row r="1075">
          <cell r="B1075" t="str">
            <v>654-C-2201-0700-13-0-2201006-02</v>
          </cell>
          <cell r="C1075" t="str">
            <v>654-C-2201-0700-13-0-2201006-02ET4</v>
          </cell>
          <cell r="D1075" t="str">
            <v>654</v>
          </cell>
          <cell r="E1075" t="str">
            <v>A</v>
          </cell>
          <cell r="F1075" t="str">
            <v xml:space="preserve">PRESTACIÓN DE SERVICIOS PROFESIONALES PARA ORIENTAR AL VICEMINISTERIO DE EDUCACIÓN PREESCOLAR, BÁSICA Y MEDIA EN LA GESTIÓN PRESUPUESTAL, FINANCIERA Y CONTABLE, CON EL OBJETIVO DE OPTIMIZAR EL SEGUIMIENTO A LA EJECUCIÓN PRESUPUESTAL Y PLAN DE ADQUISICIONES._x000D_
</v>
          </cell>
          <cell r="G1075" t="str">
            <v>C-2201-0700-13-0-2201006-02</v>
          </cell>
          <cell r="H1075" t="str">
            <v>10</v>
          </cell>
          <cell r="I1075" t="str">
            <v>CSF</v>
          </cell>
          <cell r="J1075" t="str">
            <v>Ok Distribución Pto</v>
          </cell>
          <cell r="K1075">
            <v>50205892</v>
          </cell>
          <cell r="L1075" t="str">
            <v>Inversión</v>
          </cell>
          <cell r="M1075" t="str">
            <v>Calidad EPBM</v>
          </cell>
          <cell r="N1075" t="str">
            <v>Mejoramiento de la calidad educativa preescolar, básica y media. Nacional</v>
          </cell>
          <cell r="O1075" t="str">
            <v>Calidad</v>
          </cell>
          <cell r="P1075" t="str">
            <v>VEPBM</v>
          </cell>
          <cell r="Q1075" t="str">
            <v>VICEMINISTERIO DE EDUCACIÓN PREESCOLAR, BÁSICA Y MEDIA</v>
          </cell>
          <cell r="R1075" t="str">
            <v>Contratación Directa</v>
          </cell>
          <cell r="S1075" t="str">
            <v>4 CON</v>
          </cell>
          <cell r="T1075" t="str">
            <v>ET4</v>
          </cell>
        </row>
        <row r="1076">
          <cell r="B1076" t="str">
            <v>654-C-2201-0700-12-0-2201015-02</v>
          </cell>
          <cell r="C1076" t="str">
            <v>654-C-2201-0700-12-0-2201015-02ET4</v>
          </cell>
          <cell r="D1076" t="str">
            <v>654</v>
          </cell>
          <cell r="E1076" t="str">
            <v>A</v>
          </cell>
          <cell r="F1076" t="str">
            <v xml:space="preserve">PRESTACIÓN DE SERVICIOS PROFESIONALES PARA ORIENTAR AL VICEMINISTERIO DE EDUCACIÓN PREESCOLAR, BÁSICA Y MEDIA EN LA GESTIÓN PRESUPUESTAL, FINANCIERA Y CONTABLE, CON EL OBJETIVO DE OPTIMIZAR EL SEGUIMIENTO A LA EJECUCIÓN PRESUPUESTAL Y PLAN DE ADQUISICIONES._x000D_
</v>
          </cell>
          <cell r="G1076" t="str">
            <v>C-2201-0700-12-0-2201015-02</v>
          </cell>
          <cell r="H1076" t="str">
            <v>10</v>
          </cell>
          <cell r="I1076" t="str">
            <v>CSF</v>
          </cell>
          <cell r="J1076" t="str">
            <v>Ok Distribución Pto</v>
          </cell>
          <cell r="K1076">
            <v>29988000</v>
          </cell>
          <cell r="L1076" t="str">
            <v>Inversión</v>
          </cell>
          <cell r="M1076" t="str">
            <v>Fortalecimiento</v>
          </cell>
          <cell r="N1076" t="str">
            <v>Fortalecimiento a la gestión territorial de la educación Inicial, Preescolar, Básica y Media.   Nacional</v>
          </cell>
          <cell r="O1076" t="str">
            <v>Fortalecimiento</v>
          </cell>
          <cell r="P1076" t="str">
            <v>VEPBM</v>
          </cell>
          <cell r="Q1076" t="str">
            <v>VICEMINISTERIO DE EDUCACIÓN PREESCOLAR, BÁSICA Y MEDIA</v>
          </cell>
          <cell r="R1076" t="str">
            <v>Contratación Directa</v>
          </cell>
          <cell r="S1076" t="str">
            <v>4 CON</v>
          </cell>
          <cell r="T1076" t="str">
            <v>ET4</v>
          </cell>
        </row>
        <row r="1077">
          <cell r="B1077" t="str">
            <v>654-C-2201-0700-10-0-2201036-02</v>
          </cell>
          <cell r="C1077" t="str">
            <v>654-C-2201-0700-10-0-2201036-02ET4</v>
          </cell>
          <cell r="D1077" t="str">
            <v>654</v>
          </cell>
          <cell r="E1077" t="str">
            <v>A</v>
          </cell>
          <cell r="F1077" t="str">
            <v xml:space="preserve">PRESTACIÓN DE SERVICIOS PROFESIONALES PARA ORIENTAR AL VICEMINISTERIO DE EDUCACIÓN PREESCOLAR, BÁSICA Y MEDIA EN LA GESTIÓN PRESUPUESTAL, FINANCIERA Y CONTABLE, CON EL OBJETIVO DE OPTIMIZAR EL SEGUIMIENTO A LA EJECUCIÓN PRESUPUESTAL Y PLAN DE ADQUISICIONES._x000D_
</v>
          </cell>
          <cell r="G1077" t="str">
            <v>C-2201-0700-10-0-2201036-02</v>
          </cell>
          <cell r="H1077" t="str">
            <v>10</v>
          </cell>
          <cell r="I1077" t="str">
            <v>CSF</v>
          </cell>
          <cell r="J1077" t="str">
            <v>Ok Distribución Pto</v>
          </cell>
          <cell r="K1077">
            <v>29988000</v>
          </cell>
          <cell r="L1077" t="str">
            <v>Inversión</v>
          </cell>
          <cell r="M1077" t="str">
            <v>Primera Infancia</v>
          </cell>
          <cell r="N1077" t="str">
            <v>Fortalecimiento de la calidad del servicio educativo de primera infancia Nacional</v>
          </cell>
          <cell r="O1077" t="str">
            <v>Primera Infancia</v>
          </cell>
          <cell r="P1077" t="str">
            <v>VEPBM</v>
          </cell>
          <cell r="Q1077" t="str">
            <v>VICEMINISTERIO DE EDUCACIÓN PREESCOLAR, BÁSICA Y MEDIA</v>
          </cell>
          <cell r="R1077" t="str">
            <v>Contratación Directa</v>
          </cell>
          <cell r="S1077" t="str">
            <v>4 CON</v>
          </cell>
          <cell r="T1077" t="str">
            <v>ET4</v>
          </cell>
        </row>
        <row r="1078">
          <cell r="B1078" t="str">
            <v>655-C-2201-0700-10-0-2201036-02</v>
          </cell>
          <cell r="C1078" t="str">
            <v>655-C-2201-0700-10-0-2201036-02ET4</v>
          </cell>
          <cell r="D1078" t="str">
            <v>655</v>
          </cell>
          <cell r="E1078" t="str">
            <v>A</v>
          </cell>
          <cell r="F1078" t="str">
            <v>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v>
          </cell>
          <cell r="G1078" t="str">
            <v>C-2201-0700-10-0-2201036-02</v>
          </cell>
          <cell r="H1078" t="str">
            <v>10</v>
          </cell>
          <cell r="I1078" t="str">
            <v>CSF</v>
          </cell>
          <cell r="J1078" t="str">
            <v>Ok Distribución Pto</v>
          </cell>
          <cell r="K1078">
            <v>14976000</v>
          </cell>
          <cell r="L1078" t="str">
            <v>Inversión</v>
          </cell>
          <cell r="M1078" t="str">
            <v>Primera Infancia</v>
          </cell>
          <cell r="N1078" t="str">
            <v>Fortalecimiento de la calidad del servicio educativo de primera infancia Nacional</v>
          </cell>
          <cell r="O1078" t="str">
            <v>Primera Infancia</v>
          </cell>
          <cell r="P1078" t="str">
            <v>VEPBM</v>
          </cell>
          <cell r="Q1078" t="str">
            <v>VICEMINISTERIO DE EDUCACIÓN PREESCOLAR, BÁSICA Y MEDIA</v>
          </cell>
          <cell r="R1078" t="str">
            <v>Contratación Directa</v>
          </cell>
          <cell r="S1078" t="str">
            <v>4 CON</v>
          </cell>
          <cell r="T1078" t="str">
            <v>ET4</v>
          </cell>
        </row>
        <row r="1079">
          <cell r="B1079" t="str">
            <v>655-C-2201-0700-13-0-2201006-02</v>
          </cell>
          <cell r="C1079" t="str">
            <v>655-C-2201-0700-13-0-2201006-02ET4</v>
          </cell>
          <cell r="D1079" t="str">
            <v>655</v>
          </cell>
          <cell r="E1079" t="str">
            <v>A</v>
          </cell>
          <cell r="F1079" t="str">
            <v>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v>
          </cell>
          <cell r="G1079" t="str">
            <v>C-2201-0700-13-0-2201006-02</v>
          </cell>
          <cell r="H1079" t="str">
            <v>10</v>
          </cell>
          <cell r="I1079" t="str">
            <v>CSF</v>
          </cell>
          <cell r="J1079" t="str">
            <v>Ok Distribución Pto</v>
          </cell>
          <cell r="K1079">
            <v>31488000</v>
          </cell>
          <cell r="L1079" t="str">
            <v>Inversión</v>
          </cell>
          <cell r="M1079" t="str">
            <v>Calidad EPBM</v>
          </cell>
          <cell r="N1079" t="str">
            <v>Mejoramiento de la calidad educativa preescolar, básica y media. Nacional</v>
          </cell>
          <cell r="O1079" t="str">
            <v>Calidad</v>
          </cell>
          <cell r="P1079" t="str">
            <v>VEPBM</v>
          </cell>
          <cell r="Q1079" t="str">
            <v>VICEMINISTERIO DE EDUCACIÓN PREESCOLAR, BÁSICA Y MEDIA</v>
          </cell>
          <cell r="R1079" t="str">
            <v>Contratación Directa</v>
          </cell>
          <cell r="S1079" t="str">
            <v>4 CON</v>
          </cell>
          <cell r="T1079" t="str">
            <v>ET4</v>
          </cell>
        </row>
        <row r="1080">
          <cell r="B1080" t="str">
            <v>655-C-2201-0700-15-0-2201006-02</v>
          </cell>
          <cell r="C1080" t="str">
            <v>655-C-2201-0700-15-0-2201006-02ET4</v>
          </cell>
          <cell r="D1080" t="str">
            <v>655</v>
          </cell>
          <cell r="E1080" t="str">
            <v>A</v>
          </cell>
          <cell r="F1080" t="str">
            <v>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v>
          </cell>
          <cell r="G1080" t="str">
            <v>C-2201-0700-15-0-2201006-02</v>
          </cell>
          <cell r="H1080" t="str">
            <v>10</v>
          </cell>
          <cell r="I1080" t="str">
            <v>CSF</v>
          </cell>
          <cell r="J1080" t="str">
            <v>Ok Distribución Pto</v>
          </cell>
          <cell r="K1080">
            <v>34560000</v>
          </cell>
          <cell r="L1080" t="str">
            <v>Inversión</v>
          </cell>
          <cell r="M1080" t="str">
            <v>Cobertura</v>
          </cell>
          <cell r="N1080" t="str">
            <v>Implementación de estrategias de  acceso y permanencia educativa en condiciones de equidad, para la población vulnerable a nivel nacional</v>
          </cell>
          <cell r="O1080" t="str">
            <v>Permanencia</v>
          </cell>
          <cell r="P1080" t="str">
            <v>VEPBM</v>
          </cell>
          <cell r="Q1080" t="str">
            <v>VICEMINISTERIO DE EDUCACIÓN PREESCOLAR, BÁSICA Y MEDIA</v>
          </cell>
          <cell r="R1080" t="str">
            <v>Contratación Directa</v>
          </cell>
          <cell r="S1080" t="str">
            <v>4 CON</v>
          </cell>
          <cell r="T1080" t="str">
            <v>ET4</v>
          </cell>
        </row>
        <row r="1081">
          <cell r="B1081" t="str">
            <v>655-C-2201-0700-12-0-2201006-02</v>
          </cell>
          <cell r="C1081" t="str">
            <v>655-C-2201-0700-12-0-2201006-02ET4</v>
          </cell>
          <cell r="D1081" t="str">
            <v>655</v>
          </cell>
          <cell r="E1081" t="str">
            <v>A</v>
          </cell>
          <cell r="F1081" t="str">
            <v>PRESTACIÓN DE SERVICIOS PROFESIONALES PARA APOYAR AL VICEMINISTERIO DE EDUCACIÓN PREESCOLAR, BÁSICA Y MEDIA EN LA ELABORACIÓN DE LAS PROPUESTAS QUE EL VICEMINISTERIO PRESENTE A LOS COOPERANTES O ASOCIADOS ESTRATÉGICOS DEL DESPACHO, ACOMPAÑANDO LAS REUNIONES QUE SE ADELANTEN Y REALIZANDO EL SEGUIMIENTO DE LOS COMPROMISOS.</v>
          </cell>
          <cell r="G1081" t="str">
            <v>C-2201-0700-12-0-2201006-02</v>
          </cell>
          <cell r="H1081" t="str">
            <v>10</v>
          </cell>
          <cell r="I1081" t="str">
            <v>CSF</v>
          </cell>
          <cell r="J1081" t="str">
            <v>Ok Distribución Pto</v>
          </cell>
          <cell r="K1081">
            <v>14976000</v>
          </cell>
          <cell r="L1081" t="str">
            <v>Inversión</v>
          </cell>
          <cell r="M1081" t="str">
            <v>Fortalecimiento</v>
          </cell>
          <cell r="N1081" t="str">
            <v>Fortalecimiento a la gestión territorial de la educación Inicial, Preescolar, Básica y Media.   Nacional</v>
          </cell>
          <cell r="O1081" t="str">
            <v>Fortalecimiento</v>
          </cell>
          <cell r="P1081" t="str">
            <v>VEPBM</v>
          </cell>
          <cell r="Q1081" t="str">
            <v>VICEMINISTERIO DE EDUCACIÓN PREESCOLAR, BÁSICA Y MEDIA</v>
          </cell>
          <cell r="R1081" t="str">
            <v>Contratación Directa</v>
          </cell>
          <cell r="S1081" t="str">
            <v>4 CON</v>
          </cell>
          <cell r="T1081" t="str">
            <v>ET4</v>
          </cell>
        </row>
        <row r="1082">
          <cell r="B1082" t="str">
            <v>656-C-2201-0700-12-0-2201006-02</v>
          </cell>
          <cell r="C1082" t="str">
            <v>656-C-2201-0700-12-0-2201006-02ET4</v>
          </cell>
          <cell r="D1082" t="str">
            <v>656</v>
          </cell>
          <cell r="E1082" t="str">
            <v>A</v>
          </cell>
          <cell r="F1082" t="str">
            <v>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v>
          </cell>
          <cell r="G1082" t="str">
            <v>C-2201-0700-12-0-2201006-02</v>
          </cell>
          <cell r="H1082" t="str">
            <v>10</v>
          </cell>
          <cell r="I1082" t="str">
            <v>CSF</v>
          </cell>
          <cell r="J1082" t="str">
            <v>Ok Distribución Pto</v>
          </cell>
          <cell r="K1082">
            <v>10920000</v>
          </cell>
          <cell r="L1082" t="str">
            <v>Inversión</v>
          </cell>
          <cell r="M1082" t="str">
            <v>Fortalecimiento</v>
          </cell>
          <cell r="N1082" t="str">
            <v>Fortalecimiento a la gestión territorial de la educación Inicial, Preescolar, Básica y Media.   Nacional</v>
          </cell>
          <cell r="O1082" t="str">
            <v>Fortalecimiento</v>
          </cell>
          <cell r="P1082" t="str">
            <v>VEPBM</v>
          </cell>
          <cell r="Q1082" t="str">
            <v>VICEMINISTERIO DE EDUCACIÓN PREESCOLAR, BÁSICA Y MEDIA</v>
          </cell>
          <cell r="R1082" t="str">
            <v>Contratación Directa</v>
          </cell>
          <cell r="S1082" t="str">
            <v>4 CON</v>
          </cell>
          <cell r="T1082" t="str">
            <v>ET4</v>
          </cell>
        </row>
        <row r="1083">
          <cell r="B1083" t="str">
            <v>656-C-2201-0700-16-0-2201052-02</v>
          </cell>
          <cell r="C1083" t="str">
            <v>656-C-2201-0700-16-0-2201052-02ET4</v>
          </cell>
          <cell r="D1083" t="str">
            <v>656</v>
          </cell>
          <cell r="E1083" t="str">
            <v>A</v>
          </cell>
          <cell r="F1083" t="str">
            <v>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v>
          </cell>
          <cell r="G1083" t="str">
            <v>C-2201-0700-16-0-2201052-02</v>
          </cell>
          <cell r="H1083" t="str">
            <v>16</v>
          </cell>
          <cell r="I1083" t="str">
            <v>SSF</v>
          </cell>
          <cell r="J1083" t="str">
            <v>Ok Distribución Pto</v>
          </cell>
          <cell r="K1083">
            <v>25200000</v>
          </cell>
          <cell r="L1083" t="str">
            <v>Inversión</v>
          </cell>
          <cell r="M1083" t="str">
            <v>Cobertura</v>
          </cell>
          <cell r="N1083" t="str">
            <v>Construcción, mejoramiento y dotación de espacios de aprendizaje para prestación del servicio educativo e implementación de estrategias de calidad y cobertura Nacional</v>
          </cell>
          <cell r="O1083" t="str">
            <v>Infraestructura</v>
          </cell>
          <cell r="P1083" t="str">
            <v>VEPBM</v>
          </cell>
          <cell r="Q1083" t="str">
            <v>VICEMINISTERIO DE EDUCACIÓN PREESCOLAR, BÁSICA Y MEDIA</v>
          </cell>
          <cell r="R1083" t="str">
            <v>Contratación Directa</v>
          </cell>
          <cell r="S1083" t="str">
            <v>4 CON</v>
          </cell>
          <cell r="T1083" t="str">
            <v>ET4</v>
          </cell>
        </row>
        <row r="1084">
          <cell r="B1084" t="str">
            <v>656-C-2201-0700-13-0-2201006-02</v>
          </cell>
          <cell r="C1084" t="str">
            <v>656-C-2201-0700-13-0-2201006-02ET4</v>
          </cell>
          <cell r="D1084" t="str">
            <v>656</v>
          </cell>
          <cell r="E1084" t="str">
            <v>A</v>
          </cell>
          <cell r="F1084" t="str">
            <v>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v>
          </cell>
          <cell r="G1084" t="str">
            <v>C-2201-0700-13-0-2201006-02</v>
          </cell>
          <cell r="H1084" t="str">
            <v>10</v>
          </cell>
          <cell r="I1084" t="str">
            <v>CSF</v>
          </cell>
          <cell r="J1084" t="str">
            <v>Ok Distribución Pto</v>
          </cell>
          <cell r="K1084">
            <v>22960000</v>
          </cell>
          <cell r="L1084" t="str">
            <v>Inversión</v>
          </cell>
          <cell r="M1084" t="str">
            <v>Calidad EPBM</v>
          </cell>
          <cell r="N1084" t="str">
            <v>Mejoramiento de la calidad educativa preescolar, básica y media. Nacional</v>
          </cell>
          <cell r="O1084" t="str">
            <v>Calidad</v>
          </cell>
          <cell r="P1084" t="str">
            <v>VEPBM</v>
          </cell>
          <cell r="Q1084" t="str">
            <v>VICEMINISTERIO DE EDUCACIÓN PREESCOLAR, BÁSICA Y MEDIA</v>
          </cell>
          <cell r="R1084" t="str">
            <v>Contratación Directa</v>
          </cell>
          <cell r="S1084" t="str">
            <v>4 CON</v>
          </cell>
          <cell r="T1084" t="str">
            <v>ET4</v>
          </cell>
        </row>
        <row r="1085">
          <cell r="B1085" t="str">
            <v>656-C-2201-0700-10-0-2201036-02</v>
          </cell>
          <cell r="C1085" t="str">
            <v>656-C-2201-0700-10-0-2201036-02ET4</v>
          </cell>
          <cell r="D1085" t="str">
            <v>656</v>
          </cell>
          <cell r="E1085" t="str">
            <v>A</v>
          </cell>
          <cell r="F1085" t="str">
            <v>PRESTACIÓN DE SERVICIOS PROFESIONALES AL VICEMINISTERIO DE EDUCACIÓN PREESCOLAR, BÁSICA Y MEDIA PARA ACOMPAÑAR Y APOYAR LA CONCEPCIÓN Y DISEÑO DE LAS ESTRATÉGIAS PARA MEJORAR LA CALIDAD DE LA EDUCACION QUE RECIBEN LOS ESTUDIANTES, TENIENDO COMO REFERENTE BÁSICO LAS PROPUESTAS EN EL PLAN NACIONAL DE DESARROLLO 2018  2022.</v>
          </cell>
          <cell r="G1085" t="str">
            <v>C-2201-0700-10-0-2201036-02</v>
          </cell>
          <cell r="H1085" t="str">
            <v>10</v>
          </cell>
          <cell r="I1085" t="str">
            <v>CSF</v>
          </cell>
          <cell r="J1085" t="str">
            <v>Ok Distribución Pto</v>
          </cell>
          <cell r="K1085">
            <v>10920000</v>
          </cell>
          <cell r="L1085" t="str">
            <v>Inversión</v>
          </cell>
          <cell r="M1085" t="str">
            <v>Primera Infancia</v>
          </cell>
          <cell r="N1085" t="str">
            <v>Fortalecimiento de la calidad del servicio educativo de primera infancia Nacional</v>
          </cell>
          <cell r="O1085" t="str">
            <v>Primera Infancia</v>
          </cell>
          <cell r="P1085" t="str">
            <v>VEPBM</v>
          </cell>
          <cell r="Q1085" t="str">
            <v>VICEMINISTERIO DE EDUCACIÓN PREESCOLAR, BÁSICA Y MEDIA</v>
          </cell>
          <cell r="R1085" t="str">
            <v>Contratación Directa</v>
          </cell>
          <cell r="S1085" t="str">
            <v>4 CON</v>
          </cell>
          <cell r="T1085" t="str">
            <v>ET4</v>
          </cell>
        </row>
        <row r="1086">
          <cell r="B1086" t="str">
            <v>658-C-2202-0700-45-0-2202038-02</v>
          </cell>
          <cell r="C1086" t="str">
            <v>658-C-2202-0700-45-0-2202038-02ET4</v>
          </cell>
          <cell r="D1086" t="str">
            <v>658</v>
          </cell>
          <cell r="E1086" t="str">
            <v>A</v>
          </cell>
          <cell r="F1086" t="str">
            <v>PRESTAR SERVICIOS PROFESIONALES A LA SUBDIRECCIÓN DE GESTIÓN FINANCIERA DEL MINISTERIO DE EDUCACIÓN NACIONAL, CONCRETAMENTE EN EL GRUPO DE RECAUDO, EJECUTANDO ACTIVIDADES DE VERIFICACIÓN DE LOS APORTES DERIVADOS DE LA LEY 1697 DE 2013.</v>
          </cell>
          <cell r="G1086" t="str">
            <v>C-2202-0700-45-0-2202038-02</v>
          </cell>
          <cell r="H1086" t="str">
            <v>11</v>
          </cell>
          <cell r="I1086" t="str">
            <v>CSF</v>
          </cell>
          <cell r="J1086" t="str">
            <v>Ok Distribución Pto</v>
          </cell>
          <cell r="K1086">
            <v>48478667</v>
          </cell>
          <cell r="L1086" t="str">
            <v>Inversión</v>
          </cell>
          <cell r="M1086" t="str">
            <v>Fomento</v>
          </cell>
          <cell r="N1086" t="str">
            <v>Ampliación de mecanismos de fomento de la Educación Superior Nacional</v>
          </cell>
          <cell r="O1086" t="str">
            <v>Fomento ES</v>
          </cell>
          <cell r="P1086" t="str">
            <v>VES</v>
          </cell>
          <cell r="Q1086" t="str">
            <v>SUBDIRECCIÓN DE GESTIÓN FINANCIERA</v>
          </cell>
          <cell r="R1086" t="str">
            <v>Contratación Directa</v>
          </cell>
          <cell r="S1086" t="str">
            <v>4 CON</v>
          </cell>
          <cell r="T1086" t="str">
            <v>ET4</v>
          </cell>
        </row>
        <row r="1087">
          <cell r="B1087" t="str">
            <v>659-C-2202-0700-45-0-2202038-02</v>
          </cell>
          <cell r="C1087" t="str">
            <v>659-C-2202-0700-45-0-2202038-02ET4</v>
          </cell>
          <cell r="D1087" t="str">
            <v>659</v>
          </cell>
          <cell r="E1087" t="str">
            <v>A</v>
          </cell>
          <cell r="F1087" t="str">
            <v>PRESTAR SERVICIOS PROFESIONALES A LA SUBDIRECCIÓN DE GESTIÓN FINANCIERA DEL MINISTERIO DE EDUCACIÓN NACIONAL, CONCRETAMENTE EN EL GRUPO DE RECAUDO, EJECUTANDO ACTIVIDADES DE VERIFICACIÓN DE LOS APORTES DERIVADOS DE LA LEY 1697 DE 2013.</v>
          </cell>
          <cell r="G1087" t="str">
            <v>C-2202-0700-45-0-2202038-02</v>
          </cell>
          <cell r="H1087" t="str">
            <v>11</v>
          </cell>
          <cell r="I1087" t="str">
            <v>CSF</v>
          </cell>
          <cell r="J1087" t="str">
            <v>Ok Distribución Pto</v>
          </cell>
          <cell r="K1087">
            <v>48478667</v>
          </cell>
          <cell r="L1087" t="str">
            <v>Inversión</v>
          </cell>
          <cell r="M1087" t="str">
            <v>Fomento</v>
          </cell>
          <cell r="N1087" t="str">
            <v>Ampliación de mecanismos de fomento de la Educación Superior Nacional</v>
          </cell>
          <cell r="O1087" t="str">
            <v>Fomento ES</v>
          </cell>
          <cell r="P1087" t="str">
            <v>VES</v>
          </cell>
          <cell r="Q1087" t="str">
            <v>SUBDIRECCIÓN DE GESTIÓN FINANCIERA</v>
          </cell>
          <cell r="R1087" t="str">
            <v>Contratación Directa</v>
          </cell>
          <cell r="S1087" t="str">
            <v>4 CON</v>
          </cell>
          <cell r="T1087" t="str">
            <v>ET4</v>
          </cell>
        </row>
        <row r="1088">
          <cell r="B1088" t="str">
            <v>660-C-2202-0700-45-0-2202038-02</v>
          </cell>
          <cell r="C1088" t="str">
            <v>660-C-2202-0700-45-0-2202038-02ET4</v>
          </cell>
          <cell r="D1088" t="str">
            <v>660</v>
          </cell>
          <cell r="E1088" t="str">
            <v>A</v>
          </cell>
          <cell r="F1088" t="str">
            <v>PRESTAR SERVICIOS PROFESIONALES A LA SUBDIRECCIÓN DE GESTIÓN FINANCIERA DEL MINISTERIO DE EDUCACIÓN NACIONAL, CONCRETAMENTE EN EL GRUPO DE RECAUDO, EJECUTANDO ACTIVIDADES DE VERIFICACIÓN DE LOS APORTES DERIVADOS DE LA LEY 1697 DE 2013.</v>
          </cell>
          <cell r="G1088" t="str">
            <v>C-2202-0700-45-0-2202038-02</v>
          </cell>
          <cell r="H1088" t="str">
            <v>11</v>
          </cell>
          <cell r="I1088" t="str">
            <v>CSF</v>
          </cell>
          <cell r="J1088" t="str">
            <v>Ok Distribución Pto</v>
          </cell>
          <cell r="K1088">
            <v>48478667</v>
          </cell>
          <cell r="L1088" t="str">
            <v>Inversión</v>
          </cell>
          <cell r="M1088" t="str">
            <v>Fomento</v>
          </cell>
          <cell r="N1088" t="str">
            <v>Ampliación de mecanismos de fomento de la Educación Superior Nacional</v>
          </cell>
          <cell r="O1088" t="str">
            <v>Fomento ES</v>
          </cell>
          <cell r="P1088" t="str">
            <v>VES</v>
          </cell>
          <cell r="Q1088" t="str">
            <v>SUBDIRECCIÓN DE GESTIÓN FINANCIERA</v>
          </cell>
          <cell r="R1088" t="str">
            <v>Contratación Directa</v>
          </cell>
          <cell r="S1088" t="str">
            <v>4 CON</v>
          </cell>
          <cell r="T1088" t="str">
            <v>ET4</v>
          </cell>
        </row>
        <row r="1089">
          <cell r="B1089" t="str">
            <v>661-C-2202-0700-45-0-2202038-02</v>
          </cell>
          <cell r="C1089" t="str">
            <v>661-C-2202-0700-45-0-2202038-02ET4</v>
          </cell>
          <cell r="D1089" t="str">
            <v>661</v>
          </cell>
          <cell r="E1089" t="str">
            <v>A</v>
          </cell>
          <cell r="F1089" t="str">
            <v>PRESTAR SERVICIOS PROFESIONALES A LA SUBDIRECCIÓN DE GESTIÓN FINANCIERA DEL MINISTERIO DE EDUCACIÓN NACIONAL, CONCRETAMENTE EN EL GRUPO DE RECAUDO, EJECUTANDO ACTIVIDADES DE VERIFICACIÓN DE LOS APORTES DERIVADOS DE LA LEY 1697 DE 2013.</v>
          </cell>
          <cell r="G1089" t="str">
            <v>C-2202-0700-45-0-2202038-02</v>
          </cell>
          <cell r="H1089" t="str">
            <v>11</v>
          </cell>
          <cell r="I1089" t="str">
            <v>CSF</v>
          </cell>
          <cell r="J1089" t="str">
            <v>Ok Distribución Pto</v>
          </cell>
          <cell r="K1089">
            <v>45320000</v>
          </cell>
          <cell r="L1089" t="str">
            <v>Inversión</v>
          </cell>
          <cell r="M1089" t="str">
            <v>Fomento</v>
          </cell>
          <cell r="N1089" t="str">
            <v>Ampliación de mecanismos de fomento de la Educación Superior Nacional</v>
          </cell>
          <cell r="O1089" t="str">
            <v>Fomento ES</v>
          </cell>
          <cell r="P1089" t="str">
            <v>VES</v>
          </cell>
          <cell r="Q1089" t="str">
            <v>SUBDIRECCIÓN DE GESTIÓN FINANCIERA</v>
          </cell>
          <cell r="R1089" t="str">
            <v>Contratación Directa</v>
          </cell>
          <cell r="S1089" t="str">
            <v>4 CON</v>
          </cell>
          <cell r="T1089" t="str">
            <v>ET4</v>
          </cell>
        </row>
        <row r="1090">
          <cell r="B1090" t="str">
            <v>662-C-2202-0700-45-0-2202038-02</v>
          </cell>
          <cell r="C1090" t="str">
            <v>662-C-2202-0700-45-0-2202038-02ET4</v>
          </cell>
          <cell r="D1090" t="str">
            <v>662</v>
          </cell>
          <cell r="E1090" t="str">
            <v>A</v>
          </cell>
          <cell r="F1090" t="str">
            <v>PRESTAR SERVICIOS PROFESIONALES A LA SUBDIRECCIÓN DE GESTIÓN FINANCIERA,  EN EL GRUPO DE RECAUDO EJECUTANDO ACTIVIDADES DEL PROCESO DE RECAUDO DE LOS INGRESOS DEL MINISTERIO DE EDUCACION NACIONAL, ENMARCADOS EN LA LEY 1697 DE 2013 Y DEMÁS NORMATIVIDAD VIGENTE.</v>
          </cell>
          <cell r="G1090" t="str">
            <v>C-2202-0700-45-0-2202038-02</v>
          </cell>
          <cell r="H1090" t="str">
            <v>11</v>
          </cell>
          <cell r="I1090" t="str">
            <v>CSF</v>
          </cell>
          <cell r="J1090" t="str">
            <v>Ok Distribución Pto</v>
          </cell>
          <cell r="K1090">
            <v>64726080</v>
          </cell>
          <cell r="L1090" t="str">
            <v>Inversión</v>
          </cell>
          <cell r="M1090" t="str">
            <v>Fomento</v>
          </cell>
          <cell r="N1090" t="str">
            <v>Ampliación de mecanismos de fomento de la Educación Superior Nacional</v>
          </cell>
          <cell r="O1090" t="str">
            <v>Fomento ES</v>
          </cell>
          <cell r="P1090" t="str">
            <v>VES</v>
          </cell>
          <cell r="Q1090" t="str">
            <v>SUBDIRECCIÓN DE GESTIÓN FINANCIERA</v>
          </cell>
          <cell r="R1090" t="str">
            <v>Contratación Directa</v>
          </cell>
          <cell r="S1090" t="str">
            <v>4 CON</v>
          </cell>
          <cell r="T1090" t="str">
            <v>ET4</v>
          </cell>
        </row>
        <row r="1091">
          <cell r="B1091" t="str">
            <v>663-C-2202-0700-45-0-2202038-02</v>
          </cell>
          <cell r="C1091" t="str">
            <v>663-C-2202-0700-45-0-2202038-02ET4</v>
          </cell>
          <cell r="D1091" t="str">
            <v>663</v>
          </cell>
          <cell r="E1091" t="str">
            <v>A</v>
          </cell>
          <cell r="F1091" t="str">
            <v>PRESTAR SERVICIOS PROFESIONALES A LA SUBDIRECCIÓN DE GESTIÓN FINANCIERA,  EN EL GRUPO DE RECAUDO EJECUTANDO ACTIVIDADES DEL PROCESO DE RECAUDO DE LOS INGRESOS DEL MINISTERIO DE EDUCACION NACIONAL, ENMARCADOS EN LA LEY 1697 DE 2013 Y DEMÁS NORMATIVIDAD VIGENTE.</v>
          </cell>
          <cell r="G1091" t="str">
            <v>C-2202-0700-45-0-2202038-02</v>
          </cell>
          <cell r="H1091" t="str">
            <v>11</v>
          </cell>
          <cell r="I1091" t="str">
            <v>CSF</v>
          </cell>
          <cell r="J1091" t="str">
            <v>Ok Distribución Pto</v>
          </cell>
          <cell r="K1091">
            <v>64726080</v>
          </cell>
          <cell r="L1091" t="str">
            <v>Inversión</v>
          </cell>
          <cell r="M1091" t="str">
            <v>Fomento</v>
          </cell>
          <cell r="N1091" t="str">
            <v>Ampliación de mecanismos de fomento de la Educación Superior Nacional</v>
          </cell>
          <cell r="O1091" t="str">
            <v>Fomento ES</v>
          </cell>
          <cell r="P1091" t="str">
            <v>VES</v>
          </cell>
          <cell r="Q1091" t="str">
            <v>SUBDIRECCIÓN DE GESTIÓN FINANCIERA</v>
          </cell>
          <cell r="R1091" t="str">
            <v>Contratación Directa</v>
          </cell>
          <cell r="S1091" t="str">
            <v>4 CON</v>
          </cell>
          <cell r="T1091" t="str">
            <v>ET4</v>
          </cell>
        </row>
        <row r="1092">
          <cell r="B1092" t="str">
            <v>664-A-02-02-02-008</v>
          </cell>
          <cell r="C1092" t="str">
            <v>664-A-02-02-02-008ET4</v>
          </cell>
          <cell r="D1092" t="str">
            <v>664</v>
          </cell>
          <cell r="E1092" t="str">
            <v>A</v>
          </cell>
          <cell r="F1092" t="str">
            <v>PRESTAR SERVICIOS PROFESIONALES PARA APOYAR EL PROCESO DE ATENCIÓN AL CIUDADANO EN EL MINISTERIO DE EDUCACIÓN NACIONAL EN ACTIVIDADES PROPIAS DE LOS SISTEMAS IMPLEMENTADOS  EN LA UNIDAD DE ATENCIÓN AL CIUDADANO.</v>
          </cell>
          <cell r="G1092" t="str">
            <v>A-02-02-02-008</v>
          </cell>
          <cell r="H1092" t="str">
            <v>16</v>
          </cell>
          <cell r="I1092" t="str">
            <v>SSF</v>
          </cell>
          <cell r="J1092" t="str">
            <v>Ok Distribución Pto</v>
          </cell>
          <cell r="K1092">
            <v>66000000</v>
          </cell>
          <cell r="L1092" t="str">
            <v>Funcionamiento</v>
          </cell>
          <cell r="M1092" t="str">
            <v>Talento Humano</v>
          </cell>
          <cell r="N1092" t="str">
            <v>Gestión</v>
          </cell>
          <cell r="O1092" t="str">
            <v>Gestión</v>
          </cell>
          <cell r="P1092" t="str">
            <v>SGENERAL</v>
          </cell>
          <cell r="Q1092" t="str">
            <v>UNIDAD DE ATENCIÓN AL CIUDADANO</v>
          </cell>
          <cell r="R1092" t="str">
            <v>Contratación Directa</v>
          </cell>
          <cell r="S1092" t="str">
            <v>4 CON</v>
          </cell>
          <cell r="T1092" t="str">
            <v>ET4</v>
          </cell>
        </row>
        <row r="1093">
          <cell r="B1093" t="str">
            <v>665-C-2299-0700-8-0-2299060-02</v>
          </cell>
          <cell r="C1093" t="str">
            <v>665-C-2299-0700-8-0-2299060-02ET4</v>
          </cell>
          <cell r="D1093" t="str">
            <v>665</v>
          </cell>
          <cell r="E1093" t="str">
            <v>A</v>
          </cell>
          <cell r="F1093" t="str">
            <v>PRESTAR SERVICIOS PROFESIONALES PARA APOYAR EL PROCESO DE ATENCIÓN AL CIUDADANO EN EL MINISTERIO DE EDUCACIÓN NACIONAL Y EN LAS SECRETARIAS DE EDUCACIÓN CERTIFICADAS, EN LA GESTIÓN DE SOLUCIONES INFORMÁTICAS, INTEGRACIÓN DE SISTEMAS, ORDEN DE IMPLEMENTACIÓN, ANÁLISIS Y DEFINICIÓN DE REQUERIMIENTOS NECESARIOS SOBRE LOS SISTEMAS DE INFORMACIÓN RELACIONADOS CON LA UNIDAD, ASÍ COMO APOYAR EL SOPORTE, LA IMPLEMENTACIÓN Y TRANSFERENCIA DE CONOCIMIENTO SOBRE LOS MISMOS.</v>
          </cell>
          <cell r="G1093" t="str">
            <v>C-2299-0700-8-0-2299060-02</v>
          </cell>
          <cell r="H1093" t="str">
            <v>10</v>
          </cell>
          <cell r="I1093" t="str">
            <v>CSF</v>
          </cell>
          <cell r="J1093" t="str">
            <v>Ok Distribución Pto</v>
          </cell>
          <cell r="K1093">
            <v>81375150</v>
          </cell>
          <cell r="L1093" t="str">
            <v>Inversión</v>
          </cell>
          <cell r="M1093" t="str">
            <v>Desarrollo, Unidad, T Humano</v>
          </cell>
          <cell r="N1093" t="str">
            <v>Fortalecimiento del acceso a información estratégica e institucional del sector educativo  Nacional</v>
          </cell>
          <cell r="O1093" t="str">
            <v>Transversales</v>
          </cell>
          <cell r="P1093" t="str">
            <v>SGENERAL</v>
          </cell>
          <cell r="Q1093" t="str">
            <v>UNIDAD DE ATENCIÓN AL CIUDADANO</v>
          </cell>
          <cell r="R1093" t="str">
            <v>Contratación Directa</v>
          </cell>
          <cell r="S1093" t="str">
            <v>4 CON</v>
          </cell>
          <cell r="T1093" t="str">
            <v>ET4</v>
          </cell>
        </row>
        <row r="1094">
          <cell r="B1094" t="str">
            <v>666-A-02-02-02-008</v>
          </cell>
          <cell r="C1094" t="str">
            <v>666-A-02-02-02-008ET1</v>
          </cell>
          <cell r="D1094" t="str">
            <v>666</v>
          </cell>
          <cell r="E1094" t="str">
            <v>A</v>
          </cell>
          <cell r="F1094" t="str">
            <v xml:space="preserve">PRESTAR SERVICIOS PROFESIONALES PARA REALIZAR LOS PROCESOS DE SELECCIÓN Y EVALUACIÓN POR COMPETENCIAS LABORALES CON EL FIN DE PROVEER DE MANERA EFECTIVA, EFICIENTE Y EFICAZ LAS VACANTES Y ATENDER LOS REQUERIMIENTOS DE PERSONAL DEL MINISTERIO DE EDUCACIÓN NACIONAL, DE ACUERDO A LOS PERFILES Y A LAS NECESIDADES._x000D_
</v>
          </cell>
          <cell r="G1094" t="str">
            <v>A-02-02-02-008</v>
          </cell>
          <cell r="H1094" t="str">
            <v>16</v>
          </cell>
          <cell r="I1094" t="str">
            <v>SSF</v>
          </cell>
          <cell r="J1094" t="str">
            <v>Ok Distribución Pto</v>
          </cell>
          <cell r="K1094">
            <v>58860000</v>
          </cell>
          <cell r="L1094" t="str">
            <v>Funcionamiento</v>
          </cell>
          <cell r="M1094" t="str">
            <v>Talento Humano</v>
          </cell>
          <cell r="N1094" t="str">
            <v>Gestión</v>
          </cell>
          <cell r="O1094" t="str">
            <v>Gestión</v>
          </cell>
          <cell r="P1094" t="str">
            <v>SGENERAL</v>
          </cell>
          <cell r="Q1094" t="str">
            <v>SUBDIRECCIÓN DE TALENTO HUMANO</v>
          </cell>
          <cell r="R1094" t="str">
            <v>Contratación Directa</v>
          </cell>
          <cell r="S1094" t="str">
            <v>2 PES</v>
          </cell>
          <cell r="T1094" t="str">
            <v>ET1</v>
          </cell>
        </row>
        <row r="1095">
          <cell r="B1095" t="str">
            <v>667-A-02-02-02-008</v>
          </cell>
          <cell r="C1095" t="str">
            <v>667-A-02-02-02-008ET4</v>
          </cell>
          <cell r="D1095" t="str">
            <v>667</v>
          </cell>
          <cell r="E1095" t="str">
            <v>A</v>
          </cell>
          <cell r="F1095" t="str">
            <v xml:space="preserve">PRESTACION DE SERVICIOS DE APOYO  PARA EFECTUAR CONCILIACIÓN, COBRO Y DEPURACIÓN DE PRESTACIONES ECONÓMICAS ANTE LAS ENTIDADES PROMOTORAS DE SALUD. RÉGIMEN ESPECIAL Y ARL, POR CONCEPTO DE INCAPACIDADES A FAVOR DEL MINISTERIO DE EDUCACIÓN NACIONAL._x000D_
</v>
          </cell>
          <cell r="G1095" t="str">
            <v>A-02-02-02-008</v>
          </cell>
          <cell r="H1095" t="str">
            <v>10</v>
          </cell>
          <cell r="I1095" t="str">
            <v>CSF</v>
          </cell>
          <cell r="J1095" t="str">
            <v>Ok Distribución Pto</v>
          </cell>
          <cell r="K1095">
            <v>28980000</v>
          </cell>
          <cell r="L1095" t="str">
            <v>Funcionamiento</v>
          </cell>
          <cell r="M1095" t="str">
            <v>Talento Humano</v>
          </cell>
          <cell r="N1095" t="str">
            <v>Gestión</v>
          </cell>
          <cell r="O1095" t="str">
            <v>Gestión</v>
          </cell>
          <cell r="P1095" t="str">
            <v>SGENERAL</v>
          </cell>
          <cell r="Q1095" t="str">
            <v>SUBDIRECCIÓN DE TALENTO HUMANO</v>
          </cell>
          <cell r="R1095" t="str">
            <v>Contratación Directa</v>
          </cell>
          <cell r="S1095" t="str">
            <v>4 CON</v>
          </cell>
          <cell r="T1095" t="str">
            <v>ET4</v>
          </cell>
        </row>
        <row r="1096">
          <cell r="B1096" t="str">
            <v>668-A-02-02-02-008</v>
          </cell>
          <cell r="C1096" t="str">
            <v>668-A-02-02-02-008ET4</v>
          </cell>
          <cell r="D1096" t="str">
            <v>668</v>
          </cell>
          <cell r="E1096" t="str">
            <v>A</v>
          </cell>
          <cell r="F1096" t="str">
            <v xml:space="preserve">PRESTAR SERVICIOS DE APOYO A LA GESTIÓN EN LA EJECUCIÓN DE LAS ACTIVIDADES IMPLEMENTADAS Y DESARROLLADAS A TRAVÉS DE LOS PROCESOS A CARGO DEL GRUPO DE FORTALECIMIENTO DE LA CALIDAD DE VIDA LABORAL (GFCVL), RELACIONADAS CON EL PLAN INSTITUCIONAL DE CAPACITACIÓN, INDUCCIÓN Y REINDUCCIÓN, SISTEMA DE ESTÍMULOS, SISTEMA DE EVALUACIÓN DEL DESEMPEÑO LABORAL Y PROGRAMA DE ESTADO JOVEN._x000D_
</v>
          </cell>
          <cell r="G1096" t="str">
            <v>A-02-02-02-008</v>
          </cell>
          <cell r="H1096" t="str">
            <v>10</v>
          </cell>
          <cell r="I1096" t="str">
            <v>CSF</v>
          </cell>
          <cell r="J1096" t="str">
            <v>Ok Distribución Pto</v>
          </cell>
          <cell r="K1096">
            <v>35017500</v>
          </cell>
          <cell r="L1096" t="str">
            <v>Funcionamiento</v>
          </cell>
          <cell r="M1096" t="str">
            <v>Talento Humano</v>
          </cell>
          <cell r="N1096" t="str">
            <v>Gestión</v>
          </cell>
          <cell r="O1096" t="str">
            <v>Gestión</v>
          </cell>
          <cell r="P1096" t="str">
            <v>SGENERAL</v>
          </cell>
          <cell r="Q1096" t="str">
            <v>SUBDIRECCIÓN DE TALENTO HUMANO</v>
          </cell>
          <cell r="R1096" t="str">
            <v>Contratación Directa</v>
          </cell>
          <cell r="S1096" t="str">
            <v>4 CON</v>
          </cell>
          <cell r="T1096" t="str">
            <v>ET4</v>
          </cell>
        </row>
        <row r="1097">
          <cell r="B1097" t="str">
            <v>669-A-03-03-04-021</v>
          </cell>
          <cell r="C1097" t="str">
            <v>669-A-03-03-04-021ET4</v>
          </cell>
          <cell r="D1097" t="str">
            <v>669</v>
          </cell>
          <cell r="E1097" t="str">
            <v>A</v>
          </cell>
          <cell r="F1097" t="str">
            <v>CNA - PRESTAR SERVICIOS PROFESIONALES PARA APOYAR AL CONSEJO NACIONAL DE ACREDITACIÓN EN LOS PROCESOS DE INTERNACIONALIZACIÓN DEL CNA Y EN TEMAS DE COOPERACIÓN TÉCNICA INTERNACIONAL</v>
          </cell>
          <cell r="G1097" t="str">
            <v>A-03-03-04-021</v>
          </cell>
          <cell r="H1097" t="str">
            <v>16</v>
          </cell>
          <cell r="I1097" t="str">
            <v>SSF</v>
          </cell>
          <cell r="J1097" t="str">
            <v>Ok Distribución Pto</v>
          </cell>
          <cell r="K1097">
            <v>18200000</v>
          </cell>
          <cell r="L1097" t="str">
            <v>Funcionamiento</v>
          </cell>
          <cell r="M1097" t="str">
            <v>Calidad ES</v>
          </cell>
          <cell r="N1097" t="str">
            <v>CNA</v>
          </cell>
          <cell r="O1097" t="str">
            <v>Aseguramiento ES</v>
          </cell>
          <cell r="P1097" t="str">
            <v>VES</v>
          </cell>
          <cell r="Q1097" t="str">
            <v>DIRECCIÓN DE LA CALIDAD PARA LA EDUCACIÓN SUPERIOR</v>
          </cell>
          <cell r="R1097" t="str">
            <v>Contratación Directa</v>
          </cell>
          <cell r="S1097" t="str">
            <v>4 CON</v>
          </cell>
          <cell r="T1097" t="str">
            <v>ET4</v>
          </cell>
        </row>
        <row r="1098">
          <cell r="B1098" t="str">
            <v>67-C-2201-0700-16-0-2201006-02</v>
          </cell>
          <cell r="C1098" t="str">
            <v>67-C-2201-0700-16-0-2201006-02ET4</v>
          </cell>
          <cell r="D1098" t="str">
            <v>67</v>
          </cell>
          <cell r="E1098" t="str">
            <v>A</v>
          </cell>
          <cell r="F1098" t="str">
            <v>PRESTAR SERVICIOS PROFESIONALES A LA SUBDIRECCIÓN DE GESTIÓN FINANCIERA, EN EL GRUPO DE CONTABILIDAD, PARA LA EJECUCIÓN DE ACTIVIDADES DEL PROCESO DE GESTIÓN CONTABLE DEL MINISTERIO DE EDUCACIÓN NACIONAL.</v>
          </cell>
          <cell r="G1098" t="str">
            <v>C-2201-0700-16-0-2201006-02</v>
          </cell>
          <cell r="H1098" t="str">
            <v>16</v>
          </cell>
          <cell r="I1098" t="str">
            <v>SSF</v>
          </cell>
          <cell r="J1098" t="str">
            <v>Ok Distribución Pto</v>
          </cell>
          <cell r="K1098">
            <v>66009600</v>
          </cell>
          <cell r="L1098" t="str">
            <v>Inversión</v>
          </cell>
          <cell r="M1098" t="str">
            <v>Cobertura</v>
          </cell>
          <cell r="N1098" t="str">
            <v>Construcción, mejoramiento y dotación de espacios de aprendizaje para prestación del servicio educativo e implementación de estrategias de calidad y cobertura Nacional</v>
          </cell>
          <cell r="O1098" t="str">
            <v>Infraestructura</v>
          </cell>
          <cell r="P1098" t="str">
            <v>VEPBM</v>
          </cell>
          <cell r="Q1098" t="str">
            <v>SUBDIRECCIÓN DE GESTIÓN FINANCIERA</v>
          </cell>
          <cell r="R1098" t="str">
            <v>Contratación Directa</v>
          </cell>
          <cell r="S1098" t="str">
            <v>4 CON</v>
          </cell>
          <cell r="T1098" t="str">
            <v>ET4</v>
          </cell>
        </row>
        <row r="1099">
          <cell r="B1099" t="str">
            <v>670-A-03-03-04-021</v>
          </cell>
          <cell r="C1099" t="str">
            <v>670-A-03-03-04-021ET4</v>
          </cell>
          <cell r="D1099" t="str">
            <v>670</v>
          </cell>
          <cell r="E1099" t="str">
            <v>A</v>
          </cell>
          <cell r="F1099" t="str">
            <v>CNA - PRESTAR SERVICIOS PROFESIONALES AL CONSEJO NACIONAL DE ACREDITACIÓN EN DIFERENTES PROCESOS RELACIONADOS CON LA ACREDITACIÓN, ENTRE ELLOS LA IMPLEMENTACIÓN DEL PROYECTO ESTRATÉGICO ESCUELA DE PARES, LA ACTUALIZACIÓN DEL WEBSITE DEL CNA Y LA ESTRUCTURACIÓN DE LAS PIEZAS COMUNICACIONALES Y ACADÉMICAS</v>
          </cell>
          <cell r="G1099" t="str">
            <v>A-03-03-04-021</v>
          </cell>
          <cell r="H1099" t="str">
            <v>16</v>
          </cell>
          <cell r="I1099" t="str">
            <v>SSF</v>
          </cell>
          <cell r="J1099" t="str">
            <v>Ok Distribución Pto</v>
          </cell>
          <cell r="K1099">
            <v>14000000</v>
          </cell>
          <cell r="L1099" t="str">
            <v>Funcionamiento</v>
          </cell>
          <cell r="M1099" t="str">
            <v>Calidad ES</v>
          </cell>
          <cell r="N1099" t="str">
            <v>CNA</v>
          </cell>
          <cell r="O1099" t="str">
            <v>Aseguramiento ES</v>
          </cell>
          <cell r="P1099" t="str">
            <v>VES</v>
          </cell>
          <cell r="Q1099" t="str">
            <v>DIRECCIÓN DE LA CALIDAD PARA LA EDUCACIÓN SUPERIOR</v>
          </cell>
          <cell r="R1099" t="str">
            <v>Contratación Directa</v>
          </cell>
          <cell r="S1099" t="str">
            <v>4 CON</v>
          </cell>
          <cell r="T1099" t="str">
            <v>ET4</v>
          </cell>
        </row>
        <row r="1100">
          <cell r="B1100" t="str">
            <v>671-A-02-02-02-008</v>
          </cell>
          <cell r="C1100" t="str">
            <v>671-A-02-02-02-008ET4</v>
          </cell>
          <cell r="D1100" t="str">
            <v>671</v>
          </cell>
          <cell r="E1100" t="str">
            <v>A</v>
          </cell>
          <cell r="F1100" t="str">
            <v xml:space="preserve">PRESTAR SERVICIOS PROFESIONALES  A LA GESTION DEL PROCESO DE CERTIFICACIONES Y LOS DEMÁS A CARGO DE LA SUBDIRECCIÓN DE TALENTO HUMANO._x000D_
</v>
          </cell>
          <cell r="G1100" t="str">
            <v>A-02-02-02-008</v>
          </cell>
          <cell r="H1100" t="str">
            <v>10</v>
          </cell>
          <cell r="I1100" t="str">
            <v>CSF</v>
          </cell>
          <cell r="J1100" t="str">
            <v>Ok Distribución Pto</v>
          </cell>
          <cell r="K1100">
            <v>27195913</v>
          </cell>
          <cell r="L1100" t="str">
            <v>Funcionamiento</v>
          </cell>
          <cell r="M1100" t="str">
            <v>Talento Humano</v>
          </cell>
          <cell r="N1100" t="str">
            <v>Gestión</v>
          </cell>
          <cell r="O1100" t="str">
            <v>Gestión</v>
          </cell>
          <cell r="P1100" t="str">
            <v>SGENERAL</v>
          </cell>
          <cell r="Q1100" t="str">
            <v>SUBDIRECCIÓN DE TALENTO HUMANO</v>
          </cell>
          <cell r="R1100" t="str">
            <v>Contratación Directa</v>
          </cell>
          <cell r="S1100" t="str">
            <v>4 CON</v>
          </cell>
          <cell r="T1100" t="str">
            <v>ET4</v>
          </cell>
        </row>
        <row r="1101">
          <cell r="B1101" t="str">
            <v>672-A-02-02-02-008</v>
          </cell>
          <cell r="C1101" t="str">
            <v>672-A-02-02-02-008ET4</v>
          </cell>
          <cell r="D1101" t="str">
            <v>672</v>
          </cell>
          <cell r="E1101" t="str">
            <v>A</v>
          </cell>
          <cell r="F1101" t="str">
            <v xml:space="preserve">PRESTAR SERVICIOS PROFESIONALES A LA GESTIÓN DE LOS PROCESOS DE ADMINISTRACIÓN DEL VÍNCULO LABORAL, DEPURACIÓN DE DEUDA PRESUNTA Y NOMINA A CARGO DE LA SUBDIRECCIÓN DE TALENTO HUMANO._x000D_
</v>
          </cell>
          <cell r="G1101" t="str">
            <v>A-02-02-02-008</v>
          </cell>
          <cell r="H1101" t="str">
            <v>10</v>
          </cell>
          <cell r="I1101" t="str">
            <v>CSF</v>
          </cell>
          <cell r="J1101" t="str">
            <v>Ok Distribución Pto</v>
          </cell>
          <cell r="K1101">
            <v>69000000</v>
          </cell>
          <cell r="L1101" t="str">
            <v>Funcionamiento</v>
          </cell>
          <cell r="M1101" t="str">
            <v>Talento Humano</v>
          </cell>
          <cell r="N1101" t="str">
            <v>Gestión</v>
          </cell>
          <cell r="O1101" t="str">
            <v>Gestión</v>
          </cell>
          <cell r="P1101" t="str">
            <v>SGENERAL</v>
          </cell>
          <cell r="Q1101" t="str">
            <v>SUBDIRECCIÓN DE TALENTO HUMANO</v>
          </cell>
          <cell r="R1101" t="str">
            <v>Contratación Directa</v>
          </cell>
          <cell r="S1101" t="str">
            <v>4 CON</v>
          </cell>
          <cell r="T1101" t="str">
            <v>ET4</v>
          </cell>
        </row>
        <row r="1102">
          <cell r="B1102" t="str">
            <v>673-A-02-02-02-008</v>
          </cell>
          <cell r="C1102" t="str">
            <v>673-A-02-02-02-008ET4</v>
          </cell>
          <cell r="D1102" t="str">
            <v>673</v>
          </cell>
          <cell r="E1102" t="str">
            <v>A</v>
          </cell>
          <cell r="F1102" t="str">
            <v>PRESTAR SERVICIOS PROFESIONALES DE CARÁCTER JURÍDICO PARA APOYAR A LA SUBDIRECCIÓN DE TALENTO HUMANO EN LOS PROCESOS ADMINISTRATIVOS A SU CARGO</v>
          </cell>
          <cell r="G1102" t="str">
            <v>A-02-02-02-008</v>
          </cell>
          <cell r="H1102" t="str">
            <v>10</v>
          </cell>
          <cell r="I1102" t="str">
            <v>CSF</v>
          </cell>
          <cell r="J1102" t="str">
            <v>Ok Distribución Pto</v>
          </cell>
          <cell r="K1102">
            <v>27195913</v>
          </cell>
          <cell r="L1102" t="str">
            <v>Funcionamiento</v>
          </cell>
          <cell r="M1102" t="str">
            <v>Talento Humano</v>
          </cell>
          <cell r="N1102" t="str">
            <v>Gestión</v>
          </cell>
          <cell r="O1102" t="str">
            <v>Gestión</v>
          </cell>
          <cell r="P1102" t="str">
            <v>SGENERAL</v>
          </cell>
          <cell r="Q1102" t="str">
            <v>SUBDIRECCIÓN DE TALENTO HUMANO</v>
          </cell>
          <cell r="R1102" t="str">
            <v>Contratación Directa</v>
          </cell>
          <cell r="S1102" t="str">
            <v>4 CON</v>
          </cell>
          <cell r="T1102" t="str">
            <v>ET4</v>
          </cell>
        </row>
        <row r="1103">
          <cell r="B1103" t="str">
            <v>674-A-02-02-02-008</v>
          </cell>
          <cell r="C1103" t="str">
            <v>674-A-02-02-02-008ET4</v>
          </cell>
          <cell r="D1103" t="str">
            <v>674</v>
          </cell>
          <cell r="E1103" t="str">
            <v>A</v>
          </cell>
          <cell r="F1103" t="str">
            <v>PRESTAR SERVICIOS PROFESIONALES  A LA GESTIÓN DE LOS PLANES, PROYECTOS E INFORMES CORRESPONDIENTES A LA SUBDIRECCIÓN DE TALENTO HUMANO DEL MINISTERIO DE EDUCACIÓN NACIONAL.</v>
          </cell>
          <cell r="G1103" t="str">
            <v>A-02-02-02-008</v>
          </cell>
          <cell r="H1103" t="str">
            <v>10</v>
          </cell>
          <cell r="I1103" t="str">
            <v>CSF</v>
          </cell>
          <cell r="J1103" t="str">
            <v>Ok Distribución Pto</v>
          </cell>
          <cell r="K1103">
            <v>27195913</v>
          </cell>
          <cell r="L1103" t="str">
            <v>Funcionamiento</v>
          </cell>
          <cell r="M1103" t="str">
            <v>Talento Humano</v>
          </cell>
          <cell r="N1103" t="str">
            <v>Gestión</v>
          </cell>
          <cell r="O1103" t="str">
            <v>Gestión</v>
          </cell>
          <cell r="P1103" t="str">
            <v>SGENERAL</v>
          </cell>
          <cell r="Q1103" t="str">
            <v>SUBDIRECCIÓN DE TALENTO HUMANO</v>
          </cell>
          <cell r="R1103" t="str">
            <v>Contratación Directa</v>
          </cell>
          <cell r="S1103" t="str">
            <v>4 CON</v>
          </cell>
          <cell r="T1103" t="str">
            <v>ET4</v>
          </cell>
        </row>
        <row r="1104">
          <cell r="B1104" t="str">
            <v>675-A-02-02-02-008</v>
          </cell>
          <cell r="C1104" t="str">
            <v>675-A-02-02-02-008ET4</v>
          </cell>
          <cell r="D1104" t="str">
            <v>675</v>
          </cell>
          <cell r="E1104" t="str">
            <v>A</v>
          </cell>
          <cell r="F1104" t="str">
            <v>PRESTAR SERVICIOS PROFESIONALES AL SEGUIMIENTO DE LOS PROCESOS DE LA SUBDIRECCIÓN DE TALENTO HUMANO DEL MINISTERIO DE EDUCACIÓN NACIONAL Y SUS DIFERENTES GRUPOS DE TRABAJO.</v>
          </cell>
          <cell r="G1104" t="str">
            <v>A-02-02-02-008</v>
          </cell>
          <cell r="H1104" t="str">
            <v>10</v>
          </cell>
          <cell r="I1104" t="str">
            <v>CSF</v>
          </cell>
          <cell r="J1104" t="str">
            <v>Ok Distribución Pto</v>
          </cell>
          <cell r="K1104">
            <v>85402450</v>
          </cell>
          <cell r="L1104" t="str">
            <v>Funcionamiento</v>
          </cell>
          <cell r="M1104" t="str">
            <v>Talento Humano</v>
          </cell>
          <cell r="N1104" t="str">
            <v>Gestión</v>
          </cell>
          <cell r="O1104" t="str">
            <v>Gestión</v>
          </cell>
          <cell r="P1104" t="str">
            <v>SGENERAL</v>
          </cell>
          <cell r="Q1104" t="str">
            <v>SUBDIRECCIÓN DE TALENTO HUMANO</v>
          </cell>
          <cell r="R1104" t="str">
            <v>Contratación Directa</v>
          </cell>
          <cell r="S1104" t="str">
            <v>4 CON</v>
          </cell>
          <cell r="T1104" t="str">
            <v>ET4</v>
          </cell>
        </row>
        <row r="1105">
          <cell r="B1105" t="str">
            <v>676-C-2299-0700-8-0-2299060-02</v>
          </cell>
          <cell r="C1105" t="str">
            <v>676-C-2299-0700-8-0-2299060-02ET4</v>
          </cell>
          <cell r="D1105" t="str">
            <v>676</v>
          </cell>
          <cell r="E1105" t="str">
            <v>A</v>
          </cell>
          <cell r="F1105" t="str">
            <v>PRESTAR SERVICIOS PROFESIONALES EN LA UNIDAD DE ATENCIÓN AL CIUDADANO PARA LA IMPLEMENTACIÓN DEL MIPG  Y  EL MONITOREO DEL SISTEMA DE INFORMACIÓN DE ATENCIÓN AL CIUDADANO - SAC   IMPLEMENTADO EN LAS SECRETARIAS DE EDUCACIÓN</v>
          </cell>
          <cell r="G1105" t="str">
            <v>C-2299-0700-8-0-2299060-02</v>
          </cell>
          <cell r="H1105" t="str">
            <v>10</v>
          </cell>
          <cell r="I1105" t="str">
            <v>CSF</v>
          </cell>
          <cell r="J1105" t="str">
            <v>Ok Distribución Pto</v>
          </cell>
          <cell r="K1105">
            <v>50257250</v>
          </cell>
          <cell r="L1105" t="str">
            <v>Inversión</v>
          </cell>
          <cell r="M1105" t="str">
            <v>Desarrollo, Unidad, T Humano</v>
          </cell>
          <cell r="N1105" t="str">
            <v>Fortalecimiento del acceso a información estratégica e institucional del sector educativo  Nacional</v>
          </cell>
          <cell r="O1105" t="str">
            <v>Transversales</v>
          </cell>
          <cell r="P1105" t="str">
            <v>SGENERAL</v>
          </cell>
          <cell r="Q1105" t="str">
            <v>UNIDAD DE ATENCIÓN AL CIUDADANO</v>
          </cell>
          <cell r="R1105" t="str">
            <v>Contratación Directa</v>
          </cell>
          <cell r="S1105" t="str">
            <v>4 CON</v>
          </cell>
          <cell r="T1105" t="str">
            <v>ET4</v>
          </cell>
        </row>
        <row r="1106">
          <cell r="B1106" t="str">
            <v>677-A-02-02-02-008</v>
          </cell>
          <cell r="C1106" t="str">
            <v>677-A-02-02-02-008ET4</v>
          </cell>
          <cell r="D1106" t="str">
            <v>677</v>
          </cell>
          <cell r="E1106" t="str">
            <v>A</v>
          </cell>
          <cell r="F1106" t="str">
            <v xml:space="preserve">PRESTAR SERVICIOS PROFESIONALES PARA EFECTUAR LA CONCILIACIÓN Y DEPURACIÓN DE LAS DEUDAS PRESUNTAS GENERADAS A NOMBRE DEL MINISTERIO DE EDUCACIÓN NACIONAL COMO APORTANTE EN EL SISTEMA GENERAL DE SEGURIDAD SOCIAL Y APOYAR LOS PROCESOS DE NÓMINA DEL MINISTERIO._x000D_
</v>
          </cell>
          <cell r="G1106" t="str">
            <v>A-02-02-02-008</v>
          </cell>
          <cell r="H1106" t="str">
            <v>16</v>
          </cell>
          <cell r="I1106" t="str">
            <v>SSF</v>
          </cell>
          <cell r="J1106" t="str">
            <v>Ok Distribución Pto</v>
          </cell>
          <cell r="K1106">
            <v>44001600</v>
          </cell>
          <cell r="L1106" t="str">
            <v>Funcionamiento</v>
          </cell>
          <cell r="M1106" t="str">
            <v>Talento Humano</v>
          </cell>
          <cell r="N1106" t="str">
            <v>Gestión</v>
          </cell>
          <cell r="O1106" t="str">
            <v>Gestión</v>
          </cell>
          <cell r="P1106" t="str">
            <v>SGENERAL</v>
          </cell>
          <cell r="Q1106" t="str">
            <v>SUBDIRECCIÓN DE TALENTO HUMANO</v>
          </cell>
          <cell r="R1106" t="str">
            <v>Contratación Directa</v>
          </cell>
          <cell r="S1106" t="str">
            <v>4 CON</v>
          </cell>
          <cell r="T1106" t="str">
            <v>ET4</v>
          </cell>
        </row>
        <row r="1107">
          <cell r="B1107" t="str">
            <v>678-C-2299-0700-8-0-2299060-02</v>
          </cell>
          <cell r="C1107" t="str">
            <v>678-C-2299-0700-8-0-2299060-02ET4</v>
          </cell>
          <cell r="D1107" t="str">
            <v>678</v>
          </cell>
          <cell r="E1107" t="str">
            <v>A</v>
          </cell>
          <cell r="F1107" t="str">
            <v>PRESTAR SERVICIOS DE APOYO A LA GESTIÓN EN LA UNIDAD DE ATENCIÓN AL CIUDADANO PARA LA IMPLEMENTACIÓN DEL MIPG Y EL MONITOREO DEL SISTEMA DE INFORMACIÓN DE ATENCIÓN AL CIUDADANO - SAC, IMPLEMENTADO EN LAS SECRETARIAS DE EDUCACIÓN.</v>
          </cell>
          <cell r="G1107" t="str">
            <v>C-2299-0700-8-0-2299060-02</v>
          </cell>
          <cell r="H1107" t="str">
            <v>10</v>
          </cell>
          <cell r="I1107" t="str">
            <v>CSF</v>
          </cell>
          <cell r="J1107" t="str">
            <v>Ok Distribución Pto</v>
          </cell>
          <cell r="K1107">
            <v>31658450</v>
          </cell>
          <cell r="L1107" t="str">
            <v>Inversión</v>
          </cell>
          <cell r="M1107" t="str">
            <v>Desarrollo, Unidad, T Humano</v>
          </cell>
          <cell r="N1107" t="str">
            <v>Fortalecimiento del acceso a información estratégica e institucional del sector educativo  Nacional</v>
          </cell>
          <cell r="O1107" t="str">
            <v>Transversales</v>
          </cell>
          <cell r="P1107" t="str">
            <v>SGENERAL</v>
          </cell>
          <cell r="Q1107" t="str">
            <v>UNIDAD DE ATENCIÓN AL CIUDADANO</v>
          </cell>
          <cell r="R1107" t="str">
            <v>Contratación Directa</v>
          </cell>
          <cell r="S1107" t="str">
            <v>4 CON</v>
          </cell>
          <cell r="T1107" t="str">
            <v>ET4</v>
          </cell>
        </row>
        <row r="1108">
          <cell r="B1108" t="str">
            <v>679-C-2201-0700-12-0-2201048-02</v>
          </cell>
          <cell r="C1108" t="str">
            <v>679-C-2201-0700-12-0-2201048-02ET4</v>
          </cell>
          <cell r="D1108" t="str">
            <v>679</v>
          </cell>
          <cell r="E1108" t="str">
            <v>A</v>
          </cell>
          <cell r="F1108" t="str">
            <v>PRESTACIÓN DE SERVICIOS PARA LA ASISTENCIA TÉCNICA, SOPORTE MEDIANTE MESA DE AYUDA Y CAPACITACIÓN A LAS ENTIDADES TERRITORIALES CERTIFICADAS EN EDUCACION EN EL SISTEMA DE INFORMACIÓN PARA LA GESTIÓN DEL RECURSO HUMANO Y LIQUIDACION DE NOMINA (HUMANO).</v>
          </cell>
          <cell r="G1108" t="str">
            <v>C-2201-0700-12-0-2201048-02</v>
          </cell>
          <cell r="H1108" t="str">
            <v>10</v>
          </cell>
          <cell r="I1108" t="str">
            <v>CSF</v>
          </cell>
          <cell r="J1108" t="str">
            <v>Ok Distribución Pto</v>
          </cell>
          <cell r="K1108">
            <v>1556294598</v>
          </cell>
          <cell r="L1108" t="str">
            <v>Inversión</v>
          </cell>
          <cell r="M1108" t="str">
            <v>Fortalecimiento</v>
          </cell>
          <cell r="N1108" t="str">
            <v>Fortalecimiento a la gestión territorial de la educación Inicial, Preescolar, Básica y Media.   Nacional</v>
          </cell>
          <cell r="O1108" t="str">
            <v>Fortalecimiento</v>
          </cell>
          <cell r="P1108" t="str">
            <v>VEPBM</v>
          </cell>
          <cell r="Q1108" t="str">
            <v>SUBDIRECCIÓN DE MONITOREO Y CONTROL</v>
          </cell>
          <cell r="R1108" t="str">
            <v>Contratación Directa</v>
          </cell>
          <cell r="S1108" t="str">
            <v>4 CON</v>
          </cell>
          <cell r="T1108" t="str">
            <v>ET4</v>
          </cell>
        </row>
        <row r="1109">
          <cell r="B1109" t="str">
            <v>68-C-2201-0700-12-0-2201015-02</v>
          </cell>
          <cell r="C1109" t="str">
            <v>68-C-2201-0700-12-0-2201015-02ET4</v>
          </cell>
          <cell r="D1109" t="str">
            <v>68</v>
          </cell>
          <cell r="E1109" t="str">
            <v>A</v>
          </cell>
          <cell r="F1109" t="str">
            <v>PRESTACIÓN DE SERVICIOS PROFESIONALES A LA OFICINA ASESORA DE PLANEACIÓN Y FINANZAS PARA ACOMPAÑAR AL GRUPO DE FINANZAS SECTORIALES EN LA DISTRIBUCIÓN DE LOS RECURSOS DE TRANSFERENCIAS PARA EDUCACIÓN DEFINIDAS EN LOS ARTÍCULOS 356 Y 357 DE LA CONSTITUCIÓN POLÍTICA PARA LAS ENTIDADES TERRITORIALES</v>
          </cell>
          <cell r="G1109" t="str">
            <v>C-2201-0700-12-0-2201015-02</v>
          </cell>
          <cell r="H1109" t="str">
            <v>10</v>
          </cell>
          <cell r="I1109" t="str">
            <v>CSF</v>
          </cell>
          <cell r="J1109" t="str">
            <v>Ok Distribución Pto</v>
          </cell>
          <cell r="K1109">
            <v>1729288</v>
          </cell>
          <cell r="L1109" t="str">
            <v>Inversión</v>
          </cell>
          <cell r="M1109" t="str">
            <v>Fortalecimiento</v>
          </cell>
          <cell r="N1109" t="str">
            <v>Fortalecimiento a la gestión territorial de la educación Inicial, Preescolar, Básica y Media.   Nacional</v>
          </cell>
          <cell r="O1109" t="str">
            <v>Fortalecimiento</v>
          </cell>
          <cell r="P1109" t="str">
            <v>VEPBM</v>
          </cell>
          <cell r="Q1109" t="str">
            <v>OFICINA ASESORA DE PLANEACIÓN Y FINANZAS</v>
          </cell>
          <cell r="R1109" t="str">
            <v>Contratación Directa</v>
          </cell>
          <cell r="S1109" t="str">
            <v>4 CON</v>
          </cell>
          <cell r="T1109" t="str">
            <v>ET4</v>
          </cell>
        </row>
        <row r="1110">
          <cell r="B1110" t="str">
            <v>68-C-2201-0700-12-0-2201006-02</v>
          </cell>
          <cell r="C1110" t="str">
            <v>68-C-2201-0700-12-0-2201006-02ET4</v>
          </cell>
          <cell r="D1110" t="str">
            <v>68</v>
          </cell>
          <cell r="E1110" t="str">
            <v>A</v>
          </cell>
          <cell r="F1110" t="str">
            <v>PRESTACIÓN DE SERVICIOS PROFESIONALES A LA OFICINA ASESORA DE PLANEACIÓN Y FINANZAS PARA ACOMPAÑAR AL GRUPO DE FINANZAS SECTORIALES EN LA DISTRIBUCIÓN DE LOS RECURSOS DE TRANSFERENCIAS PARA EDUCACIÓN DEFINIDAS EN LOS ARTÍCULOS 356 Y 357 DE LA CONSTITUCIÓN POLÍTICA PARA LAS ENTIDADES TERRITORIALES</v>
          </cell>
          <cell r="G1110" t="str">
            <v>C-2201-0700-12-0-2201006-02</v>
          </cell>
          <cell r="H1110" t="str">
            <v>10</v>
          </cell>
          <cell r="I1110" t="str">
            <v>CSF</v>
          </cell>
          <cell r="J1110" t="str">
            <v>Ok Distribución Pto</v>
          </cell>
          <cell r="K1110">
            <v>34490712</v>
          </cell>
          <cell r="L1110" t="str">
            <v>Inversión</v>
          </cell>
          <cell r="M1110" t="str">
            <v>Fortalecimiento</v>
          </cell>
          <cell r="N1110" t="str">
            <v>Fortalecimiento a la gestión territorial de la educación Inicial, Preescolar, Básica y Media.   Nacional</v>
          </cell>
          <cell r="O1110" t="str">
            <v>Fortalecimiento</v>
          </cell>
          <cell r="P1110" t="str">
            <v>VEPBM</v>
          </cell>
          <cell r="Q1110" t="str">
            <v>OFICINA ASESORA DE PLANEACIÓN Y FINANZAS</v>
          </cell>
          <cell r="R1110" t="str">
            <v>Contratación Directa</v>
          </cell>
          <cell r="S1110" t="str">
            <v>4 CON</v>
          </cell>
          <cell r="T1110" t="str">
            <v>ET4</v>
          </cell>
        </row>
        <row r="1111">
          <cell r="B1111" t="str">
            <v>680-C-2201-0700-13-0-2201006-02</v>
          </cell>
          <cell r="C1111" t="str">
            <v>680-C-2201-0700-13-0-2201006-02ET4</v>
          </cell>
          <cell r="D1111" t="str">
            <v>680</v>
          </cell>
          <cell r="E1111" t="str">
            <v>A</v>
          </cell>
          <cell r="F1111" t="str">
            <v>PRESTACIÓN DE SERVICIOS PROFESIONALES EN LA GESTIÓN DEL PROCESO Y TRÁMITE DE CONVALIDACIONES DE ESTUDIOS REALIZADOS  EN EL EXTERIOR CORRESPONDIENTES A LOS NIVELES DE EDUCACIÓN PREESCOLAR, BÁSICA Y MEDIA.</v>
          </cell>
          <cell r="G1111" t="str">
            <v>C-2201-0700-13-0-2201006-02</v>
          </cell>
          <cell r="H1111" t="str">
            <v>10</v>
          </cell>
          <cell r="I1111" t="str">
            <v>CSF</v>
          </cell>
          <cell r="J1111" t="str">
            <v>Ok Distribución Pto</v>
          </cell>
          <cell r="K1111">
            <v>33000000</v>
          </cell>
          <cell r="L1111" t="str">
            <v>Inversión</v>
          </cell>
          <cell r="M1111" t="str">
            <v>Calidad EPBM</v>
          </cell>
          <cell r="N1111" t="str">
            <v>Mejoramiento de la calidad educativa preescolar, básica y media. Nacional</v>
          </cell>
          <cell r="O1111" t="str">
            <v>Calidad</v>
          </cell>
          <cell r="P1111" t="str">
            <v>VEPBM</v>
          </cell>
          <cell r="Q1111" t="str">
            <v>DIRECCIÓN DE CALIDAD PARA LA EDUCACIÓN PREESCOLAR, BÁSICA Y MEDIA</v>
          </cell>
          <cell r="R1111" t="str">
            <v>Contratación Directa</v>
          </cell>
          <cell r="S1111" t="str">
            <v>4 CON</v>
          </cell>
          <cell r="T1111" t="str">
            <v>ET4</v>
          </cell>
        </row>
        <row r="1112">
          <cell r="B1112" t="str">
            <v>681-C-2202-0700-45-0-2202038-02</v>
          </cell>
          <cell r="C1112" t="str">
            <v>681-C-2202-0700-45-0-2202038-02ET2</v>
          </cell>
          <cell r="D1112" t="str">
            <v>681</v>
          </cell>
          <cell r="E1112" t="str">
            <v>A</v>
          </cell>
          <cell r="F1112" t="str">
            <v>PRESTAR SERVICIOS PROFESIONALES PARA ACOMPAÑAR A LA DIRECCIÓN DE FOMENTO DE LA EDUCACIÓN SUPERIOR EN LA FORMULACIÓN E IMPLEMENTACIÓN DE PLANES, PROGRAMAS Y PROYECTOS RELACIONADOS CON LA EDUCACIÓN SUPERIOR, ASÍ COMO EN LAS ACCIONES TRANSVERSALES DE LA DIRECCIÓN, EN RELACIÓN A LA REVISIÓN Y ELABORACIÓN DE INFORMES, SOLICITUDES DEL CONGRESO, ATENDER Y HACER SEGUIMIENTO A LOS REQUERIMIENTOS DE LOS ENTES DE CONTROL</v>
          </cell>
          <cell r="G1112" t="str">
            <v>C-2202-0700-45-0-2202038-02</v>
          </cell>
          <cell r="H1112" t="str">
            <v>11</v>
          </cell>
          <cell r="I1112" t="str">
            <v>CSF</v>
          </cell>
          <cell r="J1112" t="str">
            <v>Ok Distribución Pto</v>
          </cell>
          <cell r="K1112">
            <v>40901410</v>
          </cell>
          <cell r="L1112" t="str">
            <v>Inversión</v>
          </cell>
          <cell r="M1112" t="str">
            <v>Fomento</v>
          </cell>
          <cell r="N1112" t="str">
            <v>Ampliación de mecanismos de fomento de la Educación Superior Nacional</v>
          </cell>
          <cell r="O1112" t="str">
            <v>Fomento ES</v>
          </cell>
          <cell r="P1112" t="str">
            <v>VES</v>
          </cell>
          <cell r="Q1112" t="str">
            <v>DIRECCIÓN DE FOMENTO DE LA EDUCACIÓN SUPERIOR</v>
          </cell>
          <cell r="R1112" t="str">
            <v>Contratación Directa</v>
          </cell>
          <cell r="S1112" t="str">
            <v>2 PES</v>
          </cell>
          <cell r="T1112" t="str">
            <v>ET2</v>
          </cell>
        </row>
        <row r="1113">
          <cell r="B1113" t="str">
            <v>683-C-2201-0700-13-0-2201006-02</v>
          </cell>
          <cell r="C1113" t="str">
            <v>683-C-2201-0700-13-0-2201006-02ET4</v>
          </cell>
          <cell r="D1113" t="str">
            <v>683</v>
          </cell>
          <cell r="E1113" t="str">
            <v>A</v>
          </cell>
          <cell r="F1113" t="str">
            <v>PRESTACIÓN DE SERVICIOS PROFESIONALES PARA APOYAR LA GESTIÓN DEL PROCESO Y TRÁMITE DE CONVALIDACIONES DE ESTUDIOS REALIZADOS EN EL EXTERIOR CORRESPONDIENTES A LOS NIVELES DE EDUCACIÓN PREESCOLAR, BÁSICA Y MEDIA.</v>
          </cell>
          <cell r="G1113" t="str">
            <v>C-2201-0700-13-0-2201006-02</v>
          </cell>
          <cell r="H1113" t="str">
            <v>10</v>
          </cell>
          <cell r="I1113" t="str">
            <v>CSF</v>
          </cell>
          <cell r="J1113" t="str">
            <v>Ok Distribución Pto</v>
          </cell>
          <cell r="K1113">
            <v>36000000</v>
          </cell>
          <cell r="L1113" t="str">
            <v>Inversión</v>
          </cell>
          <cell r="M1113" t="str">
            <v>Calidad EPBM</v>
          </cell>
          <cell r="N1113" t="str">
            <v>Mejoramiento de la calidad educativa preescolar, básica y media. Nacional</v>
          </cell>
          <cell r="O1113" t="str">
            <v>Calidad</v>
          </cell>
          <cell r="P1113" t="str">
            <v>VEPBM</v>
          </cell>
          <cell r="Q1113" t="str">
            <v>DIRECCIÓN DE CALIDAD PARA LA EDUCACIÓN PREESCOLAR, BÁSICA Y MEDIA</v>
          </cell>
          <cell r="R1113" t="str">
            <v>Contratación Directa</v>
          </cell>
          <cell r="S1113" t="str">
            <v>4 CON</v>
          </cell>
          <cell r="T1113" t="str">
            <v>ET4</v>
          </cell>
        </row>
        <row r="1114">
          <cell r="B1114" t="str">
            <v>685-C-2201-0700-13-0-2201006-02</v>
          </cell>
          <cell r="C1114" t="str">
            <v>685-C-2201-0700-13-0-2201006-02ET4</v>
          </cell>
          <cell r="D1114" t="str">
            <v>685</v>
          </cell>
          <cell r="E1114" t="str">
            <v>A</v>
          </cell>
          <cell r="F1114" t="str">
            <v>PRESTACIÓN DE SERVICIOS PROFESIONALES PARA APOYAR JURÍDICAMENTE EL TRÁMITE DE CONVALIDACIONES DE ESTUDIOS REALIZADOS EN EL EXTERIOR, CORRESPONDIENTE A LA EDUCACIÓN PREESCOLAR, BÁSICA Y MEDIA.</v>
          </cell>
          <cell r="G1114" t="str">
            <v>C-2201-0700-13-0-2201006-02</v>
          </cell>
          <cell r="H1114" t="str">
            <v>10</v>
          </cell>
          <cell r="I1114" t="str">
            <v>CSF</v>
          </cell>
          <cell r="J1114" t="str">
            <v>Ok Distribución Pto</v>
          </cell>
          <cell r="K1114">
            <v>64896000</v>
          </cell>
          <cell r="L1114" t="str">
            <v>Inversión</v>
          </cell>
          <cell r="M1114" t="str">
            <v>Calidad EPBM</v>
          </cell>
          <cell r="N1114" t="str">
            <v>Mejoramiento de la calidad educativa preescolar, básica y media. Nacional</v>
          </cell>
          <cell r="O1114" t="str">
            <v>Calidad</v>
          </cell>
          <cell r="P1114" t="str">
            <v>VEPBM</v>
          </cell>
          <cell r="Q1114" t="str">
            <v>DIRECCIÓN DE CALIDAD PARA LA EDUCACIÓN PREESCOLAR, BÁSICA Y MEDIA</v>
          </cell>
          <cell r="R1114" t="str">
            <v>Contratación Directa</v>
          </cell>
          <cell r="S1114" t="str">
            <v>4 CON</v>
          </cell>
          <cell r="T1114" t="str">
            <v>ET4</v>
          </cell>
        </row>
        <row r="1115">
          <cell r="B1115" t="str">
            <v>686-C-2201-0700-13-0-2201006-02</v>
          </cell>
          <cell r="C1115" t="str">
            <v>686-C-2201-0700-13-0-2201006-02ET4</v>
          </cell>
          <cell r="D1115" t="str">
            <v>686</v>
          </cell>
          <cell r="E1115" t="str">
            <v>A</v>
          </cell>
          <cell r="F1115" t="str">
            <v>PRESTACIÓN DE SERVICIOS PROFESIONALES PARA APOYAR EL DISEÑO DEL PLAN DE ACCION DE LA DIRECCIÓN DE CALIDAD, HACER SEGUIMIENTO A SU IMPLEMENTACIÓN Y AL CUMPLIMIENTO DE COMPROMISOS Y METAS DE INDICADORES DEL SISTEMA DE SEGUIMIENTO A PROYECTOS DE INVERSIÓN (SPI), PLAN NACIONAL DE DESARROLLO (PND), ENTRE OTROS.</v>
          </cell>
          <cell r="G1115" t="str">
            <v>C-2201-0700-13-0-2201006-02</v>
          </cell>
          <cell r="H1115" t="str">
            <v>10</v>
          </cell>
          <cell r="I1115" t="str">
            <v>CSF</v>
          </cell>
          <cell r="J1115" t="str">
            <v>Ok Distribución Pto</v>
          </cell>
          <cell r="K1115">
            <v>90228000</v>
          </cell>
          <cell r="L1115" t="str">
            <v>Inversión</v>
          </cell>
          <cell r="M1115" t="str">
            <v>Calidad EPBM</v>
          </cell>
          <cell r="N1115" t="str">
            <v>Mejoramiento de la calidad educativa preescolar, básica y media. Nacional</v>
          </cell>
          <cell r="O1115" t="str">
            <v>Calidad</v>
          </cell>
          <cell r="P1115" t="str">
            <v>VEPBM</v>
          </cell>
          <cell r="Q1115" t="str">
            <v>DIRECCIÓN DE CALIDAD PARA LA EDUCACIÓN PREESCOLAR, BÁSICA Y MEDIA</v>
          </cell>
          <cell r="R1115" t="str">
            <v>Contratación Directa</v>
          </cell>
          <cell r="S1115" t="str">
            <v>4 CON</v>
          </cell>
          <cell r="T1115" t="str">
            <v>ET4</v>
          </cell>
        </row>
        <row r="1116">
          <cell r="B1116" t="str">
            <v>687-C-2201-0700-13-0-2201006-02</v>
          </cell>
          <cell r="C1116" t="str">
            <v>687-C-2201-0700-13-0-2201006-02ET4</v>
          </cell>
          <cell r="D1116" t="str">
            <v>687</v>
          </cell>
          <cell r="E1116" t="str">
            <v>A</v>
          </cell>
          <cell r="F1116" t="str">
            <v>PRESTACIÓN DE SERVICIOS PROFESIONALES PARA APOYAR ADMINISTRATIVAMENTE A LA DIRECCIÓN DE CALIDAD EN EL SEGUIMIENTO A LA GESTIÓN DOCUMENTAL, A LAS SUPERVISIONES CONTRACTUALES Y A LA EJECUCIÓN DEL PLAN DE COMISIONES.</v>
          </cell>
          <cell r="G1116" t="str">
            <v>C-2201-0700-13-0-2201006-02</v>
          </cell>
          <cell r="H1116" t="str">
            <v>10</v>
          </cell>
          <cell r="I1116" t="str">
            <v>CSF</v>
          </cell>
          <cell r="J1116" t="str">
            <v>Ok Distribución Pto</v>
          </cell>
          <cell r="K1116">
            <v>76632000</v>
          </cell>
          <cell r="L1116" t="str">
            <v>Inversión</v>
          </cell>
          <cell r="M1116" t="str">
            <v>Calidad EPBM</v>
          </cell>
          <cell r="N1116" t="str">
            <v>Mejoramiento de la calidad educativa preescolar, básica y media. Nacional</v>
          </cell>
          <cell r="O1116" t="str">
            <v>Calidad</v>
          </cell>
          <cell r="P1116" t="str">
            <v>VEPBM</v>
          </cell>
          <cell r="Q1116" t="str">
            <v>DIRECCIÓN DE CALIDAD PARA LA EDUCACIÓN PREESCOLAR, BÁSICA Y MEDIA</v>
          </cell>
          <cell r="R1116" t="str">
            <v>Contratación Directa</v>
          </cell>
          <cell r="S1116" t="str">
            <v>4 CON</v>
          </cell>
          <cell r="T1116" t="str">
            <v>ET4</v>
          </cell>
        </row>
        <row r="1117">
          <cell r="B1117" t="str">
            <v>688-C-2201-0700-13-0-2201006-02</v>
          </cell>
          <cell r="C1117" t="str">
            <v>688-C-2201-0700-13-0-2201006-02ET4</v>
          </cell>
          <cell r="D1117" t="str">
            <v>688</v>
          </cell>
          <cell r="E1117" t="str">
            <v>A</v>
          </cell>
          <cell r="F1117" t="str">
            <v>PRESTACIÓN DE SERVICIOS PROFESIONALES PARA APOYAR  EL SEGUIMIENTO A ESTRATEGIAS, PROGRAMAS Y PROYECTOS DE LA DIRECCIÓN DE CALIDAD, ESPECIALMENTE EN LA SISTEMATIZACIÓN DE INFORMACIÓN Y  ELABORACIÓN DE  REPORTES REQUERIDOS POR LOS CLIENTES INTERNOS Y EXTERNOS.</v>
          </cell>
          <cell r="G1117" t="str">
            <v>C-2201-0700-13-0-2201006-02</v>
          </cell>
          <cell r="H1117" t="str">
            <v>10</v>
          </cell>
          <cell r="I1117" t="str">
            <v>CSF</v>
          </cell>
          <cell r="J1117" t="str">
            <v>Ok Distribución Pto</v>
          </cell>
          <cell r="K1117">
            <v>105684000</v>
          </cell>
          <cell r="L1117" t="str">
            <v>Inversión</v>
          </cell>
          <cell r="M1117" t="str">
            <v>Calidad EPBM</v>
          </cell>
          <cell r="N1117" t="str">
            <v>Mejoramiento de la calidad educativa preescolar, básica y media. Nacional</v>
          </cell>
          <cell r="O1117" t="str">
            <v>Calidad</v>
          </cell>
          <cell r="P1117" t="str">
            <v>VEPBM</v>
          </cell>
          <cell r="Q1117" t="str">
            <v>DIRECCIÓN DE CALIDAD PARA LA EDUCACIÓN PREESCOLAR, BÁSICA Y MEDIA</v>
          </cell>
          <cell r="R1117" t="str">
            <v>Contratación Directa</v>
          </cell>
          <cell r="S1117" t="str">
            <v>4 CON</v>
          </cell>
          <cell r="T1117" t="str">
            <v>ET4</v>
          </cell>
        </row>
        <row r="1118">
          <cell r="B1118" t="str">
            <v>689-C-2201-0700-13-0-2201006-02</v>
          </cell>
          <cell r="C1118" t="str">
            <v>689-C-2201-0700-13-0-2201006-02ET4</v>
          </cell>
          <cell r="D1118" t="str">
            <v>689</v>
          </cell>
          <cell r="E1118" t="str">
            <v>A</v>
          </cell>
          <cell r="F1118" t="str">
            <v>PRESTACIÓN DE SERVICIOS PROFESIONALES PARA APOYAR JURÍDICAMENTE LOS PROCESOS DE ESTRUCTURACIÓN, ELABORACIÓN Y EJECUCIÓN DE POLÍTICAS, PLANES Y PROYECTOS ESTRATÉGICOS DE LA DIRECCIÓN DE CALIDAD PARA LA EDUCACIÓN PREESCOLAR, BÁSICA Y MEDIA, ASÍ COMO SU INTERRELACIÓN CON LAS SUBDIRECCIONES A CARGO DE ESTA DIRECCIÓN.</v>
          </cell>
          <cell r="G1118" t="str">
            <v>C-2201-0700-13-0-2201006-02</v>
          </cell>
          <cell r="H1118" t="str">
            <v>10</v>
          </cell>
          <cell r="I1118" t="str">
            <v>CSF</v>
          </cell>
          <cell r="J1118" t="str">
            <v>Ok Distribución Pto</v>
          </cell>
          <cell r="K1118">
            <v>142800000</v>
          </cell>
          <cell r="L1118" t="str">
            <v>Inversión</v>
          </cell>
          <cell r="M1118" t="str">
            <v>Calidad EPBM</v>
          </cell>
          <cell r="N1118" t="str">
            <v>Mejoramiento de la calidad educativa preescolar, básica y media. Nacional</v>
          </cell>
          <cell r="O1118" t="str">
            <v>Calidad</v>
          </cell>
          <cell r="P1118" t="str">
            <v>VEPBM</v>
          </cell>
          <cell r="Q1118" t="str">
            <v>DIRECCIÓN DE CALIDAD PARA LA EDUCACIÓN PREESCOLAR, BÁSICA Y MEDIA</v>
          </cell>
          <cell r="R1118" t="str">
            <v>Contratación Directa</v>
          </cell>
          <cell r="S1118" t="str">
            <v>4 CON</v>
          </cell>
          <cell r="T1118" t="str">
            <v>ET4</v>
          </cell>
        </row>
        <row r="1119">
          <cell r="B1119" t="str">
            <v>690-C-2201-0700-13-0-2201006-02</v>
          </cell>
          <cell r="C1119" t="str">
            <v>690-C-2201-0700-13-0-2201006-02ET4</v>
          </cell>
          <cell r="D1119" t="str">
            <v>690</v>
          </cell>
          <cell r="E1119" t="str">
            <v>A</v>
          </cell>
          <cell r="F1119" t="str">
            <v>PRESTACIÓN DE SERVICIOS PROFESIONALES PARA APOYAR JURÍDICAMENTE A LA DIRECCIÓN DE CALIDAD EN LA ESTRUCTURACIÓN Y GESTIÓN DE LOS PROCESOS DE SELECCIÓN A CARGO DE LA DEPENDENCIA; ASÍ COMO, PRESTAR APOYO JURÍDICO A LAS SUBDIRECCIÓNES A CARGO DE DICHA DIRECCIÓN.</v>
          </cell>
          <cell r="G1119" t="str">
            <v>C-2201-0700-13-0-2201006-02</v>
          </cell>
          <cell r="H1119" t="str">
            <v>10</v>
          </cell>
          <cell r="I1119" t="str">
            <v>CSF</v>
          </cell>
          <cell r="J1119" t="str">
            <v>Ok Distribución Pto</v>
          </cell>
          <cell r="K1119">
            <v>100452000</v>
          </cell>
          <cell r="L1119" t="str">
            <v>Inversión</v>
          </cell>
          <cell r="M1119" t="str">
            <v>Calidad EPBM</v>
          </cell>
          <cell r="N1119" t="str">
            <v>Mejoramiento de la calidad educativa preescolar, básica y media. Nacional</v>
          </cell>
          <cell r="O1119" t="str">
            <v>Calidad</v>
          </cell>
          <cell r="P1119" t="str">
            <v>VEPBM</v>
          </cell>
          <cell r="Q1119" t="str">
            <v>DIRECCIÓN DE CALIDAD PARA LA EDUCACIÓN PREESCOLAR, BÁSICA Y MEDIA</v>
          </cell>
          <cell r="R1119" t="str">
            <v>Contratación Directa</v>
          </cell>
          <cell r="S1119" t="str">
            <v>4 CON</v>
          </cell>
          <cell r="T1119" t="str">
            <v>ET4</v>
          </cell>
        </row>
        <row r="1120">
          <cell r="B1120" t="str">
            <v>691-C-2201-0700-13-0-2201006-02</v>
          </cell>
          <cell r="C1120" t="str">
            <v>691-C-2201-0700-13-0-2201006-02ET4</v>
          </cell>
          <cell r="D1120" t="str">
            <v>691</v>
          </cell>
          <cell r="E1120" t="str">
            <v>A</v>
          </cell>
          <cell r="F1120" t="str">
            <v xml:space="preserve">PRESTACIÓN DE SERVICIOS PROFESIONALES PARA APOYAR LA PLANEACIÓN Y GESTIÓN FINANCIERA DE LA DIRECCIÓN DE CALIDAD PARA LA EDUCACIÓN PREESCOLAR, BÁSICA Y MEDIA. </v>
          </cell>
          <cell r="G1120" t="str">
            <v>C-2201-0700-13-0-2201006-02</v>
          </cell>
          <cell r="H1120" t="str">
            <v>10</v>
          </cell>
          <cell r="I1120" t="str">
            <v>CSF</v>
          </cell>
          <cell r="J1120" t="str">
            <v>Ok Distribución Pto</v>
          </cell>
          <cell r="K1120">
            <v>84000000</v>
          </cell>
          <cell r="L1120" t="str">
            <v>Inversión</v>
          </cell>
          <cell r="M1120" t="str">
            <v>Calidad EPBM</v>
          </cell>
          <cell r="N1120" t="str">
            <v>Mejoramiento de la calidad educativa preescolar, básica y media. Nacional</v>
          </cell>
          <cell r="O1120" t="str">
            <v>Calidad</v>
          </cell>
          <cell r="P1120" t="str">
            <v>VEPBM</v>
          </cell>
          <cell r="Q1120" t="str">
            <v>DIRECCIÓN DE CALIDAD PARA LA EDUCACIÓN PREESCOLAR, BÁSICA Y MEDIA</v>
          </cell>
          <cell r="R1120" t="str">
            <v>Contratación Directa</v>
          </cell>
          <cell r="S1120" t="str">
            <v>4 CON</v>
          </cell>
          <cell r="T1120" t="str">
            <v>ET4</v>
          </cell>
        </row>
        <row r="1121">
          <cell r="B1121" t="str">
            <v>692-C-2201-0700-13-0-2201006-02</v>
          </cell>
          <cell r="C1121" t="str">
            <v>692-C-2201-0700-13-0-2201006-02ET4</v>
          </cell>
          <cell r="D1121" t="str">
            <v>692</v>
          </cell>
          <cell r="E1121" t="str">
            <v>A</v>
          </cell>
          <cell r="F1121" t="str">
            <v>PRESTACIÓN DE SERVICIOS PROFESIONALES PARA APOYAR LA ELABORACIÓN, Y ADMINISTRACIÓN DE BASES DE DATOS DE LAS EVALUACIONES A ESTUDIANTES, DOCENTES Y ESTABLECIMIENTOS EDUCATIVOS Y ELABORACIÓN DE REPORTES ESTADÍSTICOS, PERFILES Y CARACTERIZACIONES DE LAS ENTIDADES TERRITORIALES CERTIFICADAS EN CUANTO A LOS RESULTADOS ASOCIADOS A CALIDAD EDUCATIVA.</v>
          </cell>
          <cell r="G1121" t="str">
            <v>C-2201-0700-13-0-2201006-02</v>
          </cell>
          <cell r="H1121" t="str">
            <v>10</v>
          </cell>
          <cell r="I1121" t="str">
            <v>CSF</v>
          </cell>
          <cell r="J1121" t="str">
            <v>Ok Distribución Pto</v>
          </cell>
          <cell r="K1121">
            <v>82752000</v>
          </cell>
          <cell r="L1121" t="str">
            <v>Inversión</v>
          </cell>
          <cell r="M1121" t="str">
            <v>Calidad EPBM</v>
          </cell>
          <cell r="N1121" t="str">
            <v>Mejoramiento de la calidad educativa preescolar, básica y media. Nacional</v>
          </cell>
          <cell r="O1121" t="str">
            <v>Calidad</v>
          </cell>
          <cell r="P1121" t="str">
            <v>VEPBM</v>
          </cell>
          <cell r="Q1121" t="str">
            <v>SUBDIRECCIÓN DE REFERENTES Y EVALUACIÓN DE LA CALIDAD EDUCATIVA</v>
          </cell>
          <cell r="R1121" t="str">
            <v>Contratación Directa</v>
          </cell>
          <cell r="S1121" t="str">
            <v>4 CON</v>
          </cell>
          <cell r="T1121" t="str">
            <v>ET4</v>
          </cell>
        </row>
        <row r="1122">
          <cell r="B1122" t="str">
            <v>693-C-2201-0700-13-0-2201006-02</v>
          </cell>
          <cell r="C1122" t="str">
            <v>693-C-2201-0700-13-0-2201006-02ET4</v>
          </cell>
          <cell r="D1122" t="str">
            <v>693</v>
          </cell>
          <cell r="E1122" t="str">
            <v>A</v>
          </cell>
          <cell r="F1122" t="str">
            <v>PRESTACIÓN DE SERVICIOS PROFESIONALES PARA APOYAR A LA SUBDIRECCIÓN DE FOMENTO DE COMPETENCIAS EN LA IMPLEMENTACIÓN Y ARTICULACIÓN DE LOS PROCESOS Y PROGRAMAS EN LOS NIVELES DE PREESCOLAR, BÁSICA Y MEDIA Y SU RELACIONAMIENTO CON LOS PROYECTOS ESTRATEGICOS  DEL MEN.</v>
          </cell>
          <cell r="G1122" t="str">
            <v>C-2201-0700-13-0-2201006-02</v>
          </cell>
          <cell r="H1122" t="str">
            <v>10</v>
          </cell>
          <cell r="I1122" t="str">
            <v>CSF</v>
          </cell>
          <cell r="J1122" t="str">
            <v>Ok Distribución Pto</v>
          </cell>
          <cell r="K1122">
            <v>108000000</v>
          </cell>
          <cell r="L1122" t="str">
            <v>Inversión</v>
          </cell>
          <cell r="M1122" t="str">
            <v>Calidad EPBM</v>
          </cell>
          <cell r="N1122" t="str">
            <v>Mejoramiento de la calidad educativa preescolar, básica y media. Nacional</v>
          </cell>
          <cell r="O1122" t="str">
            <v>Calidad</v>
          </cell>
          <cell r="P1122" t="str">
            <v>VEPBM</v>
          </cell>
          <cell r="Q1122" t="str">
            <v>SUBDIRECCIÓN DE FOMENTO DE COMPETENCIAS</v>
          </cell>
          <cell r="R1122" t="str">
            <v>Contratación Directa</v>
          </cell>
          <cell r="S1122" t="str">
            <v>4 CON</v>
          </cell>
          <cell r="T1122" t="str">
            <v>ET4</v>
          </cell>
        </row>
        <row r="1123">
          <cell r="B1123" t="str">
            <v>694-A-02-02-02-008</v>
          </cell>
          <cell r="C1123" t="str">
            <v>694-A-02-02-02-008ET4</v>
          </cell>
          <cell r="D1123" t="str">
            <v>694</v>
          </cell>
          <cell r="E1123" t="str">
            <v>A</v>
          </cell>
          <cell r="F1123" t="str">
            <v>PRESTAR SERVICIOS PROFESIONALES PARA BRINDAR APOYO A LA OFICINA DE TECNOLOGÍA Y SISTEMAS DE INFORMACIÓN EN EL SEGUIMIENTO A LOS OPERADORES DE SERVICIOS TIC EN LO CONCERNIENTE A GESTIÓN TÉCNICA Y SEGURIDAD INFORMÁTICA.</v>
          </cell>
          <cell r="G1123" t="str">
            <v>A-02-02-02-008</v>
          </cell>
          <cell r="H1123" t="str">
            <v>10</v>
          </cell>
          <cell r="I1123" t="str">
            <v>CSF</v>
          </cell>
          <cell r="J1123" t="str">
            <v>Ok Distribución Pto</v>
          </cell>
          <cell r="K1123">
            <v>28000000</v>
          </cell>
          <cell r="L1123" t="str">
            <v>Funcionamiento</v>
          </cell>
          <cell r="M1123" t="str">
            <v>Talento Humano</v>
          </cell>
          <cell r="N1123" t="str">
            <v>Gestión</v>
          </cell>
          <cell r="O1123" t="str">
            <v>Gestión</v>
          </cell>
          <cell r="P1123" t="str">
            <v>SGENERAL</v>
          </cell>
          <cell r="Q1123" t="str">
            <v>OFICINA DE TECNOLOGÍA Y SISTEMAS DE INFORMACIÓN</v>
          </cell>
          <cell r="R1123" t="str">
            <v>Contratación Directa</v>
          </cell>
          <cell r="S1123" t="str">
            <v>4 CON</v>
          </cell>
          <cell r="T1123" t="str">
            <v>ET4</v>
          </cell>
        </row>
        <row r="1124">
          <cell r="B1124" t="str">
            <v>695-A-02-02-02-008</v>
          </cell>
          <cell r="C1124" t="str">
            <v>695-A-02-02-02-008ET4</v>
          </cell>
          <cell r="D1124" t="str">
            <v>695</v>
          </cell>
          <cell r="E1124" t="str">
            <v>A</v>
          </cell>
          <cell r="F1124" t="str">
            <v>PRESTAR SERVICIOS PROFESIONALES PARA BRINDAR APOYO A LA OFICINA DE TECNOLOGÍA Y SISTEMAS DE INFORMACIÓN EN EL SEGUIMIENTO A LOS OPERADORES DE SERVICIOS TIC EN LO CONCERNIENTE A CONECTIVIDAD Y NUBE PRIVADA</v>
          </cell>
          <cell r="G1124" t="str">
            <v>A-02-02-02-008</v>
          </cell>
          <cell r="H1124" t="str">
            <v>10</v>
          </cell>
          <cell r="I1124" t="str">
            <v>CSF</v>
          </cell>
          <cell r="J1124" t="str">
            <v>Ok Distribución Pto</v>
          </cell>
          <cell r="K1124">
            <v>28000000</v>
          </cell>
          <cell r="L1124" t="str">
            <v>Funcionamiento</v>
          </cell>
          <cell r="M1124" t="str">
            <v>Talento Humano</v>
          </cell>
          <cell r="N1124" t="str">
            <v>Gestión</v>
          </cell>
          <cell r="O1124" t="str">
            <v>Gestión</v>
          </cell>
          <cell r="P1124" t="str">
            <v>SGENERAL</v>
          </cell>
          <cell r="Q1124" t="str">
            <v>OFICINA DE TECNOLOGÍA Y SISTEMAS DE INFORMACIÓN</v>
          </cell>
          <cell r="R1124" t="str">
            <v>Contratación Directa</v>
          </cell>
          <cell r="S1124" t="str">
            <v>4 CON</v>
          </cell>
          <cell r="T1124" t="str">
            <v>ET4</v>
          </cell>
        </row>
        <row r="1125">
          <cell r="B1125" t="str">
            <v>696-A-02-02-02-008</v>
          </cell>
          <cell r="C1125" t="str">
            <v>696-A-02-02-02-008ET4</v>
          </cell>
          <cell r="D1125" t="str">
            <v>696</v>
          </cell>
          <cell r="E1125" t="str">
            <v>A</v>
          </cell>
          <cell r="F1125" t="str">
            <v>PRESTAR SERVICIOS PROFESIONALES PARA BRINDAR APOYO A LA OFICINA DE TECNOLOGÍA Y SISTEMAS DE INFORMACIÓN EN EL SEGUIMIENTO A LOS OPERADORES DE SERVICIOS TIC EN LO CONCERNIENTE A GESTIÓN DE LA MESA DE SERVICIO</v>
          </cell>
          <cell r="G1125" t="str">
            <v>A-02-02-02-008</v>
          </cell>
          <cell r="H1125" t="str">
            <v>10</v>
          </cell>
          <cell r="I1125" t="str">
            <v>CSF</v>
          </cell>
          <cell r="J1125" t="str">
            <v>Ok Distribución Pto</v>
          </cell>
          <cell r="K1125">
            <v>28000000</v>
          </cell>
          <cell r="L1125" t="str">
            <v>Funcionamiento</v>
          </cell>
          <cell r="M1125" t="str">
            <v>Talento Humano</v>
          </cell>
          <cell r="N1125" t="str">
            <v>Gestión</v>
          </cell>
          <cell r="O1125" t="str">
            <v>Gestión</v>
          </cell>
          <cell r="P1125" t="str">
            <v>SGENERAL</v>
          </cell>
          <cell r="Q1125" t="str">
            <v>OFICINA DE TECNOLOGÍA Y SISTEMAS DE INFORMACIÓN</v>
          </cell>
          <cell r="R1125" t="str">
            <v>Contratación Directa</v>
          </cell>
          <cell r="S1125" t="str">
            <v>4 CON</v>
          </cell>
          <cell r="T1125" t="str">
            <v>ET4</v>
          </cell>
        </row>
        <row r="1126">
          <cell r="B1126" t="str">
            <v>697-A-02-02-02-008</v>
          </cell>
          <cell r="C1126" t="str">
            <v>697-A-02-02-02-008ET4</v>
          </cell>
          <cell r="D1126" t="str">
            <v>697</v>
          </cell>
          <cell r="E1126" t="str">
            <v>A</v>
          </cell>
          <cell r="F1126" t="str">
            <v>PRESTAR SERVICIOS PROFESIONALES PARA BRINDAR APOYO A LA OFICINA DE TECNOLOGÍA Y SISTEMAS DE INFORMACIÓN EN EL SEGUIMIENTO A LOS OPERADORES DE SERVICIOS TIC EN LO CONCERNIENTE A GESTIÓN DE APLICACIONES</v>
          </cell>
          <cell r="G1126" t="str">
            <v>A-02-02-02-008</v>
          </cell>
          <cell r="H1126" t="str">
            <v>10</v>
          </cell>
          <cell r="I1126" t="str">
            <v>CSF</v>
          </cell>
          <cell r="J1126" t="str">
            <v>Ok Distribución Pto</v>
          </cell>
          <cell r="K1126">
            <v>28000000</v>
          </cell>
          <cell r="L1126" t="str">
            <v>Funcionamiento</v>
          </cell>
          <cell r="M1126" t="str">
            <v>Talento Humano</v>
          </cell>
          <cell r="N1126" t="str">
            <v>Gestión</v>
          </cell>
          <cell r="O1126" t="str">
            <v>Gestión</v>
          </cell>
          <cell r="P1126" t="str">
            <v>SGENERAL</v>
          </cell>
          <cell r="Q1126" t="str">
            <v>OFICINA DE TECNOLOGÍA Y SISTEMAS DE INFORMACIÓN</v>
          </cell>
          <cell r="R1126" t="str">
            <v>Contratación Directa</v>
          </cell>
          <cell r="S1126" t="str">
            <v>4 CON</v>
          </cell>
          <cell r="T1126" t="str">
            <v>ET4</v>
          </cell>
        </row>
        <row r="1127">
          <cell r="B1127" t="str">
            <v>698-C-2201-0700-12-0-2201006-02</v>
          </cell>
          <cell r="C1127" t="str">
            <v>698-C-2201-0700-12-0-2201006-02ET4</v>
          </cell>
          <cell r="D1127" t="str">
            <v>698</v>
          </cell>
          <cell r="E1127" t="str">
            <v>A</v>
          </cell>
          <cell r="F1127" t="str">
            <v>PRESTACIÓN DE SERVICIOS PROFESIONALES PARA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v>
          </cell>
          <cell r="G1127" t="str">
            <v>C-2201-0700-12-0-2201006-02</v>
          </cell>
          <cell r="H1127" t="str">
            <v>10</v>
          </cell>
          <cell r="I1127" t="str">
            <v>CSF</v>
          </cell>
          <cell r="J1127" t="str">
            <v>Ok Distribución Pto</v>
          </cell>
          <cell r="K1127">
            <v>112455000</v>
          </cell>
          <cell r="L1127" t="str">
            <v>Inversión</v>
          </cell>
          <cell r="M1127" t="str">
            <v>Fortalecimiento</v>
          </cell>
          <cell r="N1127" t="str">
            <v>Fortalecimiento a la gestión territorial de la educación Inicial, Preescolar, Básica y Media.   Nacional</v>
          </cell>
          <cell r="O1127" t="str">
            <v>Fortalecimiento</v>
          </cell>
          <cell r="P1127" t="str">
            <v>VEPBM</v>
          </cell>
          <cell r="Q1127" t="str">
            <v>SUBDIRECCIÓN DE RECURSOS HUMANOS DEL SECTOR EDUCATIVO</v>
          </cell>
          <cell r="R1127" t="str">
            <v>Contratación Directa</v>
          </cell>
          <cell r="S1127" t="str">
            <v>4 CON</v>
          </cell>
          <cell r="T1127" t="str">
            <v>ET4</v>
          </cell>
        </row>
        <row r="1128">
          <cell r="B1128" t="str">
            <v>699-C-2201-0700-10-0-2201036-02</v>
          </cell>
          <cell r="C1128" t="str">
            <v>699-C-2201-0700-10-0-2201036-02ET4</v>
          </cell>
          <cell r="D1128" t="str">
            <v>699</v>
          </cell>
          <cell r="E1128" t="str">
            <v>A</v>
          </cell>
          <cell r="F1128" t="str">
            <v>PRESTACIÓN DE SERVICIOS DE APOYO A LA GESTIÓN EN LA PLANEACIÓN, ORGANIZACIÓN Y EJECUCIÓN OPERATIVA DE LA AGENDA TEMÁTICA DEL DESPACHO DEL VICEMINISTERIO DE EDUCACIÓN PREESCOLAR, BÁSICA Y MEDIA.</v>
          </cell>
          <cell r="G1128" t="str">
            <v>C-2201-0700-10-0-2201036-02</v>
          </cell>
          <cell r="H1128" t="str">
            <v>10</v>
          </cell>
          <cell r="I1128" t="str">
            <v>CSF</v>
          </cell>
          <cell r="J1128" t="str">
            <v>Ok Distribución Pto</v>
          </cell>
          <cell r="K1128">
            <v>8565480</v>
          </cell>
          <cell r="L1128" t="str">
            <v>Inversión</v>
          </cell>
          <cell r="M1128" t="str">
            <v>Primera Infancia</v>
          </cell>
          <cell r="N1128" t="str">
            <v>Fortalecimiento de la calidad del servicio educativo de primera infancia Nacional</v>
          </cell>
          <cell r="O1128" t="str">
            <v>Primera Infancia</v>
          </cell>
          <cell r="P1128" t="str">
            <v>VEPBM</v>
          </cell>
          <cell r="Q1128" t="str">
            <v>VICEMINISTERIO DE EDUCACIÓN PREESCOLAR, BÁSICA Y MEDIA</v>
          </cell>
          <cell r="R1128" t="str">
            <v>Contratación Directa</v>
          </cell>
          <cell r="S1128" t="str">
            <v>4 CON</v>
          </cell>
          <cell r="T1128" t="str">
            <v>ET4</v>
          </cell>
        </row>
        <row r="1129">
          <cell r="B1129" t="str">
            <v>699-C-2201-0700-13-0-2201006-02</v>
          </cell>
          <cell r="C1129" t="str">
            <v>699-C-2201-0700-13-0-2201006-02ET4</v>
          </cell>
          <cell r="D1129" t="str">
            <v>699</v>
          </cell>
          <cell r="E1129" t="str">
            <v>A</v>
          </cell>
          <cell r="F1129" t="str">
            <v>PRESTACIÓN DE SERVICIOS DE APOYO A LA GESTIÓN EN LA PLANEACIÓN, ORGANIZACIÓN Y EJECUCIÓN OPERATIVA DE LA AGENDA TEMÁTICA DEL DESPACHO DEL VICEMINISTERIO DE EDUCACIÓN PREESCOLAR, BÁSICA Y MEDIA.</v>
          </cell>
          <cell r="G1129" t="str">
            <v>C-2201-0700-13-0-2201006-02</v>
          </cell>
          <cell r="H1129" t="str">
            <v>10</v>
          </cell>
          <cell r="I1129" t="str">
            <v>CSF</v>
          </cell>
          <cell r="J1129" t="str">
            <v>Ok Distribución Pto</v>
          </cell>
          <cell r="K1129">
            <v>18072112</v>
          </cell>
          <cell r="L1129" t="str">
            <v>Inversión</v>
          </cell>
          <cell r="M1129" t="str">
            <v>Calidad EPBM</v>
          </cell>
          <cell r="N1129" t="str">
            <v>Mejoramiento de la calidad educativa preescolar, básica y media. Nacional</v>
          </cell>
          <cell r="O1129" t="str">
            <v>Calidad</v>
          </cell>
          <cell r="P1129" t="str">
            <v>VEPBM</v>
          </cell>
          <cell r="Q1129" t="str">
            <v>VICEMINISTERIO DE EDUCACIÓN PREESCOLAR, BÁSICA Y MEDIA</v>
          </cell>
          <cell r="R1129" t="str">
            <v>Contratación Directa</v>
          </cell>
          <cell r="S1129" t="str">
            <v>4 CON</v>
          </cell>
          <cell r="T1129" t="str">
            <v>ET4</v>
          </cell>
        </row>
        <row r="1130">
          <cell r="B1130" t="str">
            <v>699-C-2201-0700-16-0-2201052-02</v>
          </cell>
          <cell r="C1130" t="str">
            <v>699-C-2201-0700-16-0-2201052-02ET4</v>
          </cell>
          <cell r="D1130" t="str">
            <v>699</v>
          </cell>
          <cell r="E1130" t="str">
            <v>A</v>
          </cell>
          <cell r="F1130" t="str">
            <v>PRESTACIÓN DE SERVICIOS DE APOYO A LA GESTIÓN EN LA PLANEACIÓN, ORGANIZACIÓN Y EJECUCIÓN OPERATIVA DE LA AGENDA TEMÁTICA DEL DESPACHO DEL VICEMINISTERIO DE EDUCACIÓN PREESCOLAR, BÁSICA Y MEDIA.</v>
          </cell>
          <cell r="G1130" t="str">
            <v>C-2201-0700-16-0-2201052-02</v>
          </cell>
          <cell r="H1130" t="str">
            <v>16</v>
          </cell>
          <cell r="I1130" t="str">
            <v>SSF</v>
          </cell>
          <cell r="J1130" t="str">
            <v>Ok Distribución Pto</v>
          </cell>
          <cell r="K1130">
            <v>7624328</v>
          </cell>
          <cell r="L1130" t="str">
            <v>Inversión</v>
          </cell>
          <cell r="M1130" t="str">
            <v>Cobertura</v>
          </cell>
          <cell r="N1130" t="str">
            <v>Construcción, mejoramiento y dotación de espacios de aprendizaje para prestación del servicio educativo e implementación de estrategias de calidad y cobertura Nacional</v>
          </cell>
          <cell r="O1130" t="str">
            <v>Infraestructura</v>
          </cell>
          <cell r="P1130" t="str">
            <v>VEPBM</v>
          </cell>
          <cell r="Q1130" t="str">
            <v>VICEMINISTERIO DE EDUCACIÓN PREESCOLAR, BÁSICA Y MEDIA</v>
          </cell>
          <cell r="R1130" t="str">
            <v>Contratación Directa</v>
          </cell>
          <cell r="S1130" t="str">
            <v>4 CON</v>
          </cell>
          <cell r="T1130" t="str">
            <v>ET4</v>
          </cell>
        </row>
        <row r="1131">
          <cell r="B1131" t="str">
            <v>699-C-2201-0700-12-0-2201015-02</v>
          </cell>
          <cell r="C1131" t="str">
            <v>699-C-2201-0700-12-0-2201015-02ET4</v>
          </cell>
          <cell r="D1131" t="str">
            <v>699</v>
          </cell>
          <cell r="E1131" t="str">
            <v>A</v>
          </cell>
          <cell r="F1131" t="str">
            <v>PRESTACIÓN DE SERVICIOS DE APOYO A LA GESTIÓN EN LA PLANEACIÓN, ORGANIZACIÓN Y EJECUCIÓN OPERATIVA DE LA AGENDA TEMÁTICA DEL DESPACHO DEL VICEMINISTERIO DE EDUCACIÓN PREESCOLAR, BÁSICA Y MEDIA.</v>
          </cell>
          <cell r="G1131" t="str">
            <v>C-2201-0700-12-0-2201015-02</v>
          </cell>
          <cell r="H1131" t="str">
            <v>10</v>
          </cell>
          <cell r="I1131" t="str">
            <v>CSF</v>
          </cell>
          <cell r="J1131" t="str">
            <v>Ok Distribución Pto</v>
          </cell>
          <cell r="K1131">
            <v>8565480</v>
          </cell>
          <cell r="L1131" t="str">
            <v>Inversión</v>
          </cell>
          <cell r="M1131" t="str">
            <v>Fortalecimiento</v>
          </cell>
          <cell r="N1131" t="str">
            <v>Fortalecimiento a la gestión territorial de la educación Inicial, Preescolar, Básica y Media.   Nacional</v>
          </cell>
          <cell r="O1131" t="str">
            <v>Fortalecimiento</v>
          </cell>
          <cell r="P1131" t="str">
            <v>VEPBM</v>
          </cell>
          <cell r="Q1131" t="str">
            <v>VICEMINISTERIO DE EDUCACIÓN PREESCOLAR, BÁSICA Y MEDIA</v>
          </cell>
          <cell r="R1131" t="str">
            <v>Contratación Directa</v>
          </cell>
          <cell r="S1131" t="str">
            <v>4 CON</v>
          </cell>
          <cell r="T1131" t="str">
            <v>ET4</v>
          </cell>
        </row>
        <row r="1132">
          <cell r="B1132" t="str">
            <v>7-A-02-02-02-008</v>
          </cell>
          <cell r="C1132" t="str">
            <v>7-A-02-02-02-008ET1</v>
          </cell>
          <cell r="D1132" t="str">
            <v>7</v>
          </cell>
          <cell r="E1132" t="str">
            <v>A</v>
          </cell>
          <cell r="F1132" t="str">
            <v>PRESTAR EL SERVICIO DE MULTICOPIADO Y/O REPRODUCCIPON DIGITAL (ESCANER) PARA EL DESARROLLO DE LAS ACTIVIDADES OPERACIONALES DE LAS DIFERENTES DEPENDENCIAS DEL MINISTERIO DE EDUCACIÓN NACIONAL</v>
          </cell>
          <cell r="G1132" t="str">
            <v>A-02-02-02-008</v>
          </cell>
          <cell r="H1132" t="str">
            <v>10</v>
          </cell>
          <cell r="I1132" t="str">
            <v>CSF</v>
          </cell>
          <cell r="J1132" t="str">
            <v>Ok Distribución Pto</v>
          </cell>
          <cell r="K1132">
            <v>14000000</v>
          </cell>
          <cell r="L1132" t="str">
            <v>Funcionamiento</v>
          </cell>
          <cell r="M1132" t="str">
            <v>Talento Humano</v>
          </cell>
          <cell r="N1132" t="str">
            <v>Gestión</v>
          </cell>
          <cell r="O1132" t="str">
            <v>Gestión</v>
          </cell>
          <cell r="P1132" t="str">
            <v>SGENERAL</v>
          </cell>
          <cell r="Q1132" t="str">
            <v>SUBDIRECCIÓN DE GESTIÓN ADMINISTRATIVA Y OPERACIONES</v>
          </cell>
          <cell r="R1132" t="str">
            <v>Mínima Cuantía</v>
          </cell>
          <cell r="S1132" t="str">
            <v>1 PLC</v>
          </cell>
          <cell r="T1132" t="str">
            <v>ET1</v>
          </cell>
        </row>
        <row r="1133">
          <cell r="B1133" t="str">
            <v>700-A-03-03-04-020</v>
          </cell>
          <cell r="C1133" t="str">
            <v>700-A-03-03-04-020ET4</v>
          </cell>
          <cell r="D1133" t="str">
            <v>700</v>
          </cell>
          <cell r="E1133" t="str">
            <v>A</v>
          </cell>
          <cell r="F1133" t="str">
            <v>PRESTACION DE SERVICIOS PROFESIONALES PARA APOYAR A LA SUBDIRECCIÓN DE ASEGURAMIENTO DE LA CALIDAD DE LA EDUCACIÓN SUPERIOR EN LA PLANEACIÓN Y SEGUIMIENTO DE LOS PROCESOS RELACIONADOS CON REGISTROS CALIFICADOS Y EN LAS ACTUACIONES DE ORDEN JURÍDICO DE LOS TEMAS DE ASEGURAMIENTO DE LA CALIDAD DEL SISTEMA DE EDUCACIÓN EN COLOMBIA</v>
          </cell>
          <cell r="G1133" t="str">
            <v>A-03-03-04-020</v>
          </cell>
          <cell r="H1133" t="str">
            <v>16</v>
          </cell>
          <cell r="I1133" t="str">
            <v>SSF</v>
          </cell>
          <cell r="J1133" t="str">
            <v>Ok Distribución Pto</v>
          </cell>
          <cell r="K1133">
            <v>56100000</v>
          </cell>
          <cell r="L1133" t="str">
            <v>Funcionamiento</v>
          </cell>
          <cell r="M1133" t="str">
            <v>Calidad ES</v>
          </cell>
          <cell r="N1133" t="str">
            <v>Conaces</v>
          </cell>
          <cell r="O1133" t="str">
            <v>Aseguramiento ES</v>
          </cell>
          <cell r="P1133" t="str">
            <v>VES</v>
          </cell>
          <cell r="Q1133" t="str">
            <v>SUBDIRECCIÓN DE ASEGURAMIENTO DE LA CALIDAD DE LA EDUCACIÓN SUPERIOR</v>
          </cell>
          <cell r="R1133" t="str">
            <v>Contratación Directa</v>
          </cell>
          <cell r="S1133" t="str">
            <v>4 CON</v>
          </cell>
          <cell r="T1133" t="str">
            <v>ET4</v>
          </cell>
        </row>
        <row r="1134">
          <cell r="B1134" t="str">
            <v>701-A-03-03-04-020</v>
          </cell>
          <cell r="C1134" t="str">
            <v>701-A-03-03-04-020ET4</v>
          </cell>
          <cell r="D1134" t="str">
            <v>701</v>
          </cell>
          <cell r="E1134" t="str">
            <v>A</v>
          </cell>
          <cell r="F1134" t="str">
            <v>PRESTAR SERVICIOS PROFESIONALES PARA APOYAR A LA SUBDIRECCIÓN DE ASEGURAMIENTO DE LA CALIDAD DE LA EDUCACIÓN SUPERIOR EN LA FORMULACIÓN, EJECUCIÓN Y CONTROL DE PLANES, PROYECTOS, PROGRAMAS Y ACTIVIDADES RELACIONADAS CON LOS TRÁMITES INHERENTES A REGISTRO CALIFICADO Y DEMÁS FUNCIONES DE LA DEPENDENCIA</v>
          </cell>
          <cell r="G1134" t="str">
            <v>A-03-03-04-020</v>
          </cell>
          <cell r="H1134" t="str">
            <v>16</v>
          </cell>
          <cell r="I1134" t="str">
            <v>SSF</v>
          </cell>
          <cell r="J1134" t="str">
            <v>Ok Distribución Pto</v>
          </cell>
          <cell r="K1134">
            <v>56100000</v>
          </cell>
          <cell r="L1134" t="str">
            <v>Funcionamiento</v>
          </cell>
          <cell r="M1134" t="str">
            <v>Calidad ES</v>
          </cell>
          <cell r="N1134" t="str">
            <v>Conaces</v>
          </cell>
          <cell r="O1134" t="str">
            <v>Aseguramiento ES</v>
          </cell>
          <cell r="P1134" t="str">
            <v>VES</v>
          </cell>
          <cell r="Q1134" t="str">
            <v>SUBDIRECCIÓN DE ASEGURAMIENTO DE LA CALIDAD DE LA EDUCACIÓN SUPERIOR</v>
          </cell>
          <cell r="R1134" t="str">
            <v>Contratación Directa</v>
          </cell>
          <cell r="S1134" t="str">
            <v>4 CON</v>
          </cell>
          <cell r="T1134" t="str">
            <v>ET4</v>
          </cell>
        </row>
        <row r="1135">
          <cell r="B1135" t="str">
            <v>704-A-03-03-04-020</v>
          </cell>
          <cell r="C1135" t="str">
            <v>704-A-03-03-04-020ET4</v>
          </cell>
          <cell r="D1135" t="str">
            <v>704</v>
          </cell>
          <cell r="E1135" t="str">
            <v>A</v>
          </cell>
          <cell r="F1135" t="str">
            <v>PRESTAR SERVICIOS PROFESIONALES PARA APOYAR A LA SUBDIRECCIÓN DE ASEGURAMIENTO DE LA CALIDAD DE LA EDUCACIÓN SUPERIOR EN EL DESARROLLO DE LAS ACTIVIDADES RELACIONADAS CON LA CONVALIDACIÓN DE TÍTULOS DE EDUCACIÓN SUPERIOR OBTENIDOS EN EL EXTERIOR</v>
          </cell>
          <cell r="G1135" t="str">
            <v>A-03-03-04-020</v>
          </cell>
          <cell r="H1135" t="str">
            <v>16</v>
          </cell>
          <cell r="I1135" t="str">
            <v>SSF</v>
          </cell>
          <cell r="J1135" t="str">
            <v>Ok Distribución Pto</v>
          </cell>
          <cell r="K1135">
            <v>32970000</v>
          </cell>
          <cell r="L1135" t="str">
            <v>Funcionamiento</v>
          </cell>
          <cell r="M1135" t="str">
            <v>Calidad ES</v>
          </cell>
          <cell r="N1135" t="str">
            <v>Conaces</v>
          </cell>
          <cell r="O1135" t="str">
            <v>Aseguramiento ES</v>
          </cell>
          <cell r="P1135" t="str">
            <v>VES</v>
          </cell>
          <cell r="Q1135" t="str">
            <v>SUBDIRECCIÓN DE ASEGURAMIENTO DE LA CALIDAD DE LA EDUCACIÓN SUPERIOR</v>
          </cell>
          <cell r="R1135" t="str">
            <v>Contratación Directa</v>
          </cell>
          <cell r="S1135" t="str">
            <v>4 CON</v>
          </cell>
          <cell r="T1135" t="str">
            <v>ET4</v>
          </cell>
        </row>
        <row r="1136">
          <cell r="B1136" t="str">
            <v>705-A-03-03-04-020</v>
          </cell>
          <cell r="C1136" t="str">
            <v>705-A-03-03-04-020ET4</v>
          </cell>
          <cell r="D1136" t="str">
            <v>705</v>
          </cell>
          <cell r="E1136" t="str">
            <v>A</v>
          </cell>
          <cell r="F1136" t="str">
            <v>PRESTAR SERVICIOS PROFESIONALES PARA ACOMPAÑAR, ORIENTAR Y ASISTIR LEGALMENTE LA SUSTANCIACIÓN, TRÁMITE, CONSULTA, ELABORACIÓN DE CONCEPTOS TÉCNICOS Y ATENCIÓN DE ASUNTOS LEGALES RELACIONADOS CON LA CONVALIDACIÓN DE TÍTULOS DE EDUCACIÓN SUPERIOR ASIGNADOS A LA SUBDIRECCIÓN DE ASEGURAMIENTO DE LA CALIDAD DE LA EDUCACIÓN SUPERIOR</v>
          </cell>
          <cell r="G1136" t="str">
            <v>A-03-03-04-020</v>
          </cell>
          <cell r="H1136" t="str">
            <v>16</v>
          </cell>
          <cell r="I1136" t="str">
            <v>SSF</v>
          </cell>
          <cell r="J1136" t="str">
            <v>Ok Distribución Pto</v>
          </cell>
          <cell r="K1136">
            <v>88000000</v>
          </cell>
          <cell r="L1136" t="str">
            <v>Funcionamiento</v>
          </cell>
          <cell r="M1136" t="str">
            <v>Calidad ES</v>
          </cell>
          <cell r="N1136" t="str">
            <v>Conaces</v>
          </cell>
          <cell r="O1136" t="str">
            <v>Aseguramiento ES</v>
          </cell>
          <cell r="P1136" t="str">
            <v>VES</v>
          </cell>
          <cell r="Q1136" t="str">
            <v>SUBDIRECCIÓN DE ASEGURAMIENTO DE LA CALIDAD DE LA EDUCACIÓN SUPERIOR</v>
          </cell>
          <cell r="R1136" t="str">
            <v>Contratación Directa</v>
          </cell>
          <cell r="S1136" t="str">
            <v>4 CON</v>
          </cell>
          <cell r="T1136" t="str">
            <v>ET4</v>
          </cell>
        </row>
        <row r="1137">
          <cell r="B1137" t="str">
            <v>706-A-03-03-04-020</v>
          </cell>
          <cell r="C1137" t="str">
            <v>706-A-03-03-04-020ET4</v>
          </cell>
          <cell r="D1137" t="str">
            <v>706</v>
          </cell>
          <cell r="E1137" t="str">
            <v>A</v>
          </cell>
          <cell r="F1137" t="str">
            <v>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v>
          </cell>
          <cell r="G1137" t="str">
            <v>A-03-03-04-020</v>
          </cell>
          <cell r="H1137" t="str">
            <v>16</v>
          </cell>
          <cell r="I1137" t="str">
            <v>SSF</v>
          </cell>
          <cell r="J1137" t="str">
            <v>Ok Distribución Pto</v>
          </cell>
          <cell r="K1137">
            <v>80300000</v>
          </cell>
          <cell r="L1137" t="str">
            <v>Funcionamiento</v>
          </cell>
          <cell r="M1137" t="str">
            <v>Calidad ES</v>
          </cell>
          <cell r="N1137" t="str">
            <v>Conaces</v>
          </cell>
          <cell r="O1137" t="str">
            <v>Aseguramiento ES</v>
          </cell>
          <cell r="P1137" t="str">
            <v>VES</v>
          </cell>
          <cell r="Q1137" t="str">
            <v>SUBDIRECCIÓN DE ASEGURAMIENTO DE LA CALIDAD DE LA EDUCACIÓN SUPERIOR</v>
          </cell>
          <cell r="R1137" t="str">
            <v>Contratación Directa</v>
          </cell>
          <cell r="S1137" t="str">
            <v>4 CON</v>
          </cell>
          <cell r="T1137" t="str">
            <v>ET4</v>
          </cell>
        </row>
        <row r="1138">
          <cell r="B1138" t="str">
            <v>707-A-03-03-04-020</v>
          </cell>
          <cell r="C1138" t="str">
            <v>707-A-03-03-04-020ET4</v>
          </cell>
          <cell r="D1138" t="str">
            <v>707</v>
          </cell>
          <cell r="E1138" t="str">
            <v>A</v>
          </cell>
          <cell r="F1138" t="str">
            <v>PRESTAR SERVICIOS PROFESIONALES PARA REVISAR, BRINDAR CONCEPTO JURÍDICO, ANALIZAR Y ATENDER OPORTUNAMENTE CONSULTAS, PETICIONES, QUEJAS, RECLAMOS Y DEMÁS DOCUMENTOS CARGADOS EN EL SISTEMA DE GESTIÓN DOCUMENTAL GESDOC ¿ CONVALIDACIONES, ASÍ COMO REVISAR LOS ACTOS ADMINISTRATIVOS DE CONVALIDACIÓN PROFERIDOS POR LA SUBDIRECCIÓN DE ASEGURAMIENTO DE LA CALIDAD DE LA EDUCACIÓN SUPERIOR</v>
          </cell>
          <cell r="G1138" t="str">
            <v>A-03-03-04-020</v>
          </cell>
          <cell r="H1138" t="str">
            <v>16</v>
          </cell>
          <cell r="I1138" t="str">
            <v>SSF</v>
          </cell>
          <cell r="J1138" t="str">
            <v>Ok Distribución Pto</v>
          </cell>
          <cell r="K1138">
            <v>80300000</v>
          </cell>
          <cell r="L1138" t="str">
            <v>Funcionamiento</v>
          </cell>
          <cell r="M1138" t="str">
            <v>Calidad ES</v>
          </cell>
          <cell r="N1138" t="str">
            <v>Conaces</v>
          </cell>
          <cell r="O1138" t="str">
            <v>Aseguramiento ES</v>
          </cell>
          <cell r="P1138" t="str">
            <v>VES</v>
          </cell>
          <cell r="Q1138" t="str">
            <v>SUBDIRECCIÓN DE ASEGURAMIENTO DE LA CALIDAD DE LA EDUCACIÓN SUPERIOR</v>
          </cell>
          <cell r="R1138" t="str">
            <v>Contratación Directa</v>
          </cell>
          <cell r="S1138" t="str">
            <v>4 CON</v>
          </cell>
          <cell r="T1138" t="str">
            <v>ET4</v>
          </cell>
        </row>
        <row r="1139">
          <cell r="B1139" t="str">
            <v>709-A-03-03-04-020</v>
          </cell>
          <cell r="C1139" t="str">
            <v>709-A-03-03-04-020ET4</v>
          </cell>
          <cell r="D1139" t="str">
            <v>709</v>
          </cell>
          <cell r="E1139" t="str">
            <v>A</v>
          </cell>
          <cell r="F1139" t="str">
            <v>PRESTAR SERVICIOS PROFESIONALES PARA APOYAR A LA SUBDIRECCIÓN DE ASEGURAMIENTO DE LA CALIDAD DE LA EDUCACIÓN SUPERIOR EN EL SOPORTE AL ACCESO A LA INFORMACIÓN, BUEN USO Y PRÁCTICAS DE LAS TECNOLOGÍAS DE LA INFORMACIÓN Y LA COMUNICACIÓN, ESTRUCTURACIÓN, MEJORA Y BUEN FUNCIONAMIENTO DEL SISTEMA DE INFORMACIÓN DE CONVALIDACIONES</v>
          </cell>
          <cell r="G1139" t="str">
            <v>A-03-03-04-020</v>
          </cell>
          <cell r="H1139" t="str">
            <v>16</v>
          </cell>
          <cell r="I1139" t="str">
            <v>SSF</v>
          </cell>
          <cell r="J1139" t="str">
            <v>Ok Distribución Pto</v>
          </cell>
          <cell r="K1139">
            <v>35000000</v>
          </cell>
          <cell r="L1139" t="str">
            <v>Funcionamiento</v>
          </cell>
          <cell r="M1139" t="str">
            <v>Calidad ES</v>
          </cell>
          <cell r="N1139" t="str">
            <v>Conaces</v>
          </cell>
          <cell r="O1139" t="str">
            <v>Aseguramiento ES</v>
          </cell>
          <cell r="P1139" t="str">
            <v>VES</v>
          </cell>
          <cell r="Q1139" t="str">
            <v>SUBDIRECCIÓN DE ASEGURAMIENTO DE LA CALIDAD DE LA EDUCACIÓN SUPERIOR</v>
          </cell>
          <cell r="R1139" t="str">
            <v>Contratación Directa</v>
          </cell>
          <cell r="S1139" t="str">
            <v>4 CON</v>
          </cell>
          <cell r="T1139" t="str">
            <v>ET4</v>
          </cell>
        </row>
        <row r="1140">
          <cell r="B1140" t="str">
            <v>71-C-2201-0700-16-0-2201006-02</v>
          </cell>
          <cell r="C1140" t="str">
            <v>71-C-2201-0700-16-0-2201006-02ET4</v>
          </cell>
          <cell r="D1140" t="str">
            <v>71</v>
          </cell>
          <cell r="E1140" t="str">
            <v>A</v>
          </cell>
          <cell r="F1140" t="str">
            <v>PRESTAR SERVICIOS PROFESIONALES A LA SUBDIRECCIÓN DE GESTIÓN FINANCIERA, CONCRETAMENTE EN EL GRUPO DE TESORERÍA, EJECUTANDO ACTIVIDADES DEL PROCESO DE ADMINISTRACIÓN DE INGRESOS PROPIOS DEL MINISTERIO DE EDUCACIÓN NACIONAL, Y APOYANDO LAS DEMÁS TRANSACCIONES GESTIONADAS POR EL GRUPO.</v>
          </cell>
          <cell r="G1140" t="str">
            <v>C-2201-0700-16-0-2201006-02</v>
          </cell>
          <cell r="H1140" t="str">
            <v>16</v>
          </cell>
          <cell r="I1140" t="str">
            <v>SSF</v>
          </cell>
          <cell r="J1140" t="str">
            <v>Ok Distribución Pto</v>
          </cell>
          <cell r="K1140">
            <v>66009600</v>
          </cell>
          <cell r="L1140" t="str">
            <v>Inversión</v>
          </cell>
          <cell r="M1140" t="str">
            <v>Cobertura</v>
          </cell>
          <cell r="N1140" t="str">
            <v>Construcción, mejoramiento y dotación de espacios de aprendizaje para prestación del servicio educativo e implementación de estrategias de calidad y cobertura Nacional</v>
          </cell>
          <cell r="O1140" t="str">
            <v>Infraestructura</v>
          </cell>
          <cell r="P1140" t="str">
            <v>VEPBM</v>
          </cell>
          <cell r="Q1140" t="str">
            <v>SUBDIRECCIÓN DE GESTIÓN FINANCIERA</v>
          </cell>
          <cell r="R1140" t="str">
            <v>Contratación Directa</v>
          </cell>
          <cell r="S1140" t="str">
            <v>4 CON</v>
          </cell>
          <cell r="T1140" t="str">
            <v>ET4</v>
          </cell>
        </row>
        <row r="1141">
          <cell r="B1141" t="str">
            <v>710-A-03-03-04-020</v>
          </cell>
          <cell r="C1141" t="str">
            <v>710-A-03-03-04-020ET4</v>
          </cell>
          <cell r="D1141" t="str">
            <v>710</v>
          </cell>
          <cell r="E1141" t="str">
            <v>A</v>
          </cell>
          <cell r="F1141" t="str">
            <v>PRESTAR SERVICIOS PROFESIONALES PARA APOYAR A LA SUBDIRECCIÓN DE ASEGURAMIENTO DE LA CALIDAD DE LA EDUCACIÓN SUPERIOR EN LO RELACIONADO CON EL ESTUDIO Y ANÁLISIS DE LOS SISTEMAS EDUCATIVOS DE OTRO PAÍSES EN LO REFERENTE AL TRÁMITE DE CONVALIDACIONES</v>
          </cell>
          <cell r="G1141" t="str">
            <v>A-03-03-04-020</v>
          </cell>
          <cell r="H1141" t="str">
            <v>16</v>
          </cell>
          <cell r="I1141" t="str">
            <v>SSF</v>
          </cell>
          <cell r="J1141" t="str">
            <v>Ok Distribución Pto</v>
          </cell>
          <cell r="K1141">
            <v>77000000</v>
          </cell>
          <cell r="L1141" t="str">
            <v>Funcionamiento</v>
          </cell>
          <cell r="M1141" t="str">
            <v>Calidad ES</v>
          </cell>
          <cell r="N1141" t="str">
            <v>Conaces</v>
          </cell>
          <cell r="O1141" t="str">
            <v>Aseguramiento ES</v>
          </cell>
          <cell r="P1141" t="str">
            <v>VES</v>
          </cell>
          <cell r="Q1141" t="str">
            <v>SUBDIRECCIÓN DE ASEGURAMIENTO DE LA CALIDAD DE LA EDUCACIÓN SUPERIOR</v>
          </cell>
          <cell r="R1141" t="str">
            <v>Contratación Directa</v>
          </cell>
          <cell r="S1141" t="str">
            <v>4 CON</v>
          </cell>
          <cell r="T1141" t="str">
            <v>ET4</v>
          </cell>
        </row>
        <row r="1142">
          <cell r="B1142" t="str">
            <v>711-A-03-03-04-020</v>
          </cell>
          <cell r="C1142" t="str">
            <v>711-A-03-03-04-020ET4</v>
          </cell>
          <cell r="D1142" t="str">
            <v>711</v>
          </cell>
          <cell r="E1142" t="str">
            <v>A</v>
          </cell>
          <cell r="F1142" t="str">
            <v>PRESTAR SERVICIOS PROFESIONALES PARA APOYAR A LA SUBDIRECCIÓN DE ASEGURAMIENTO DE LA CALIDAD DE LA EDUCACIÓN SUPERIOR EN EL DESARROLLO DE LAS ACTIVIDADES RELACIONADAS CON LA CONVALIDACIÓN DE TÍTULOS DE EDUCACIÓN SUPERIOR OBTENIDOS EN EL EXTERIOR</v>
          </cell>
          <cell r="G1142" t="str">
            <v>A-03-03-04-020</v>
          </cell>
          <cell r="H1142" t="str">
            <v>16</v>
          </cell>
          <cell r="I1142" t="str">
            <v>SSF</v>
          </cell>
          <cell r="J1142" t="str">
            <v>Ok Distribución Pto</v>
          </cell>
          <cell r="K1142">
            <v>55000000</v>
          </cell>
          <cell r="L1142" t="str">
            <v>Funcionamiento</v>
          </cell>
          <cell r="M1142" t="str">
            <v>Calidad ES</v>
          </cell>
          <cell r="N1142" t="str">
            <v>Conaces</v>
          </cell>
          <cell r="O1142" t="str">
            <v>Aseguramiento ES</v>
          </cell>
          <cell r="P1142" t="str">
            <v>VES</v>
          </cell>
          <cell r="Q1142" t="str">
            <v>SUBDIRECCIÓN DE ASEGURAMIENTO DE LA CALIDAD DE LA EDUCACIÓN SUPERIOR</v>
          </cell>
          <cell r="R1142" t="str">
            <v>Contratación Directa</v>
          </cell>
          <cell r="S1142" t="str">
            <v>4 CON</v>
          </cell>
          <cell r="T1142" t="str">
            <v>ET4</v>
          </cell>
        </row>
        <row r="1143">
          <cell r="B1143" t="str">
            <v>712-A-03-03-04-020</v>
          </cell>
          <cell r="C1143" t="str">
            <v>712-A-03-03-04-020ET4</v>
          </cell>
          <cell r="D1143" t="str">
            <v>712</v>
          </cell>
          <cell r="E1143" t="str">
            <v>A</v>
          </cell>
          <cell r="F1143" t="str">
            <v>PRESTAR SERVICIOS PROFESIONALES PARA APOYAR A LA SUBDIRECCIÓN DE ASEGURAMIENTO DE LA CALIDAD DE LA EDUCACIÓN SUPERIOR EN EL DESARROLLO DE LAS ACTIVIDADES RELACIONADAS CON LA CONVALIDACIÓN DE TÍTULOS DE EDUCACIÓN SUPERIOR OBTENIDOS EN EL EXTERIOR</v>
          </cell>
          <cell r="G1143" t="str">
            <v>A-03-03-04-020</v>
          </cell>
          <cell r="H1143" t="str">
            <v>16</v>
          </cell>
          <cell r="I1143" t="str">
            <v>SSF</v>
          </cell>
          <cell r="J1143" t="str">
            <v>Ok Distribución Pto</v>
          </cell>
          <cell r="K1143">
            <v>55000000</v>
          </cell>
          <cell r="L1143" t="str">
            <v>Funcionamiento</v>
          </cell>
          <cell r="M1143" t="str">
            <v>Calidad ES</v>
          </cell>
          <cell r="N1143" t="str">
            <v>Conaces</v>
          </cell>
          <cell r="O1143" t="str">
            <v>Aseguramiento ES</v>
          </cell>
          <cell r="P1143" t="str">
            <v>VES</v>
          </cell>
          <cell r="Q1143" t="str">
            <v>SUBDIRECCIÓN DE ASEGURAMIENTO DE LA CALIDAD DE LA EDUCACIÓN SUPERIOR</v>
          </cell>
          <cell r="R1143" t="str">
            <v>Contratación Directa</v>
          </cell>
          <cell r="S1143" t="str">
            <v>4 CON</v>
          </cell>
          <cell r="T1143" t="str">
            <v>ET4</v>
          </cell>
        </row>
        <row r="1144">
          <cell r="B1144" t="str">
            <v>713-A-03-03-04-020</v>
          </cell>
          <cell r="C1144" t="str">
            <v>713-A-03-03-04-020ET4</v>
          </cell>
          <cell r="D1144" t="str">
            <v>713</v>
          </cell>
          <cell r="E1144" t="str">
            <v>A</v>
          </cell>
          <cell r="F1144" t="str">
            <v>PRESTAR SERVICIOS PROFESIONALES PARA APOYAR A LA SUBDIRECCIÓN DE ASEGURAMIENTO DE LA CALIDAD DE LA EDUCACIÓN SUPERIOR EN EL DESARROLLO DE LAS ACTIVIDADES RELACIONADAS CON LA CONVALIDACIÓN DE TÍTULOS DE EDUCACIÓN SUPERIOR OBTENIDOS EN EL EXTERIOR</v>
          </cell>
          <cell r="G1144" t="str">
            <v>A-03-03-04-020</v>
          </cell>
          <cell r="H1144" t="str">
            <v>16</v>
          </cell>
          <cell r="I1144" t="str">
            <v>SSF</v>
          </cell>
          <cell r="J1144" t="str">
            <v>Ok Distribución Pto</v>
          </cell>
          <cell r="K1144">
            <v>50000000</v>
          </cell>
          <cell r="L1144" t="str">
            <v>Funcionamiento</v>
          </cell>
          <cell r="M1144" t="str">
            <v>Calidad ES</v>
          </cell>
          <cell r="N1144" t="str">
            <v>Conaces</v>
          </cell>
          <cell r="O1144" t="str">
            <v>Aseguramiento ES</v>
          </cell>
          <cell r="P1144" t="str">
            <v>VES</v>
          </cell>
          <cell r="Q1144" t="str">
            <v>SUBDIRECCIÓN DE ASEGURAMIENTO DE LA CALIDAD DE LA EDUCACIÓN SUPERIOR</v>
          </cell>
          <cell r="R1144" t="str">
            <v>Contratación Directa</v>
          </cell>
          <cell r="S1144" t="str">
            <v>4 CON</v>
          </cell>
          <cell r="T1144" t="str">
            <v>ET4</v>
          </cell>
        </row>
        <row r="1145">
          <cell r="B1145" t="str">
            <v>714-A-03-03-04-020</v>
          </cell>
          <cell r="C1145" t="str">
            <v>714-A-03-03-04-020ET4</v>
          </cell>
          <cell r="D1145" t="str">
            <v>714</v>
          </cell>
          <cell r="E1145" t="str">
            <v>A</v>
          </cell>
          <cell r="F1145" t="str">
            <v>PRESTAR SERVICIOS PROFESIONALES PARA APOYAR A LA SUBDIRECCIÓN DE ASEGURAMIENTO DE LA CALIDAD DE LA EDUCACIÓN SUPERIOR EN EL DESARROLLO DE LAS ACTIVIDADES RELACIONADAS CON LA CONVALIDACIÓN DE TÍTULOS DE EDUCACIÓN SUPERIOR OBTENIDOS EN EL EXTERIOR</v>
          </cell>
          <cell r="G1145" t="str">
            <v>A-03-03-04-020</v>
          </cell>
          <cell r="H1145" t="str">
            <v>16</v>
          </cell>
          <cell r="I1145" t="str">
            <v>SSF</v>
          </cell>
          <cell r="J1145" t="str">
            <v>Ok Distribución Pto</v>
          </cell>
          <cell r="K1145">
            <v>55000000</v>
          </cell>
          <cell r="L1145" t="str">
            <v>Funcionamiento</v>
          </cell>
          <cell r="M1145" t="str">
            <v>Calidad ES</v>
          </cell>
          <cell r="N1145" t="str">
            <v>Conaces</v>
          </cell>
          <cell r="O1145" t="str">
            <v>Aseguramiento ES</v>
          </cell>
          <cell r="P1145" t="str">
            <v>VES</v>
          </cell>
          <cell r="Q1145" t="str">
            <v>SUBDIRECCIÓN DE ASEGURAMIENTO DE LA CALIDAD DE LA EDUCACIÓN SUPERIOR</v>
          </cell>
          <cell r="R1145" t="str">
            <v>Contratación Directa</v>
          </cell>
          <cell r="S1145" t="str">
            <v>4 CON</v>
          </cell>
          <cell r="T1145" t="str">
            <v>ET4</v>
          </cell>
        </row>
        <row r="1146">
          <cell r="B1146" t="str">
            <v>716-A-03-03-04-020</v>
          </cell>
          <cell r="C1146" t="str">
            <v>716-A-03-03-04-020ET4</v>
          </cell>
          <cell r="D1146" t="str">
            <v>716</v>
          </cell>
          <cell r="E1146" t="str">
            <v>A</v>
          </cell>
          <cell r="F1146" t="str">
            <v>PRESTAR SERVICIOS PROFESIONALES PARA APOYAR A LA SUBDIRECCIÓN DE ASEGURAMIENTO DE LA CALIDAD DE LA EDUCACIÓN SUPERIOR EN EL DESARROLLO DE LAS ACTIVIDADES RELACIONADAS CON LA CONVALIDACIÓN DE TÍTULOS DE EDUCACIÓN SUPERIOR OBTENIDOS EN EL EXTERIOR.</v>
          </cell>
          <cell r="G1146" t="str">
            <v>A-03-03-04-020</v>
          </cell>
          <cell r="H1146" t="str">
            <v>16</v>
          </cell>
          <cell r="I1146" t="str">
            <v>SSF</v>
          </cell>
          <cell r="J1146" t="str">
            <v>Ok Distribución Pto</v>
          </cell>
          <cell r="K1146">
            <v>53000000</v>
          </cell>
          <cell r="L1146" t="str">
            <v>Funcionamiento</v>
          </cell>
          <cell r="M1146" t="str">
            <v>Calidad ES</v>
          </cell>
          <cell r="N1146" t="str">
            <v>Conaces</v>
          </cell>
          <cell r="O1146" t="str">
            <v>Aseguramiento ES</v>
          </cell>
          <cell r="P1146" t="str">
            <v>VES</v>
          </cell>
          <cell r="Q1146" t="str">
            <v>SUBDIRECCIÓN DE ASEGURAMIENTO DE LA CALIDAD DE LA EDUCACIÓN SUPERIOR</v>
          </cell>
          <cell r="R1146" t="str">
            <v>Contratación Directa</v>
          </cell>
          <cell r="S1146" t="str">
            <v>4 CON</v>
          </cell>
          <cell r="T1146" t="str">
            <v>ET4</v>
          </cell>
        </row>
        <row r="1147">
          <cell r="B1147" t="str">
            <v>717-C-2201-0700-13-0-2201006-02</v>
          </cell>
          <cell r="C1147" t="str">
            <v>717-C-2201-0700-13-0-2201006-02ET4</v>
          </cell>
          <cell r="D1147" t="str">
            <v>717</v>
          </cell>
          <cell r="E1147" t="str">
            <v>A</v>
          </cell>
          <cell r="F1147" t="str">
            <v xml:space="preserve">PRESTACION DE SERVICIOS PROFESIONALES PARA APOYAR LAS ACTIVIDADES Y/O ESTRATÉGIAS INTERNAS Y EXTERNAS DE LOS EVENTOS, ENCUENTROS Y JORNADAS QUE SE DESARROLLEN EN CUMPLIMIENTO DE LAS NECESIDADES DEL MINISTERIO EDUCACION NACIONAL._x000D_
</v>
          </cell>
          <cell r="G1147" t="str">
            <v>C-2201-0700-13-0-2201006-02</v>
          </cell>
          <cell r="H1147" t="str">
            <v>10</v>
          </cell>
          <cell r="I1147" t="str">
            <v>CSF</v>
          </cell>
          <cell r="J1147" t="str">
            <v>Ok Distribución Pto</v>
          </cell>
          <cell r="K1147">
            <v>38966400</v>
          </cell>
          <cell r="L1147" t="str">
            <v>Inversión</v>
          </cell>
          <cell r="M1147" t="str">
            <v>Calidad EPBM</v>
          </cell>
          <cell r="N1147" t="str">
            <v>Mejoramiento de la calidad educativa preescolar, básica y media. Nacional</v>
          </cell>
          <cell r="O1147" t="str">
            <v>Calidad</v>
          </cell>
          <cell r="P1147" t="str">
            <v>VEPBM</v>
          </cell>
          <cell r="Q1147" t="str">
            <v>VICEMINISTERIO DE EDUCACIÓN PREESCOLAR, BÁSICA Y MEDIA</v>
          </cell>
          <cell r="R1147" t="str">
            <v>Contratación Directa</v>
          </cell>
          <cell r="S1147" t="str">
            <v>4 CON</v>
          </cell>
          <cell r="T1147" t="str">
            <v>ET4</v>
          </cell>
        </row>
        <row r="1148">
          <cell r="B1148" t="str">
            <v>717-C-2201-0700-15-0-2201006-02</v>
          </cell>
          <cell r="C1148" t="str">
            <v>717-C-2201-0700-15-0-2201006-02ET4</v>
          </cell>
          <cell r="D1148" t="str">
            <v>717</v>
          </cell>
          <cell r="E1148" t="str">
            <v>A</v>
          </cell>
          <cell r="F1148" t="str">
            <v xml:space="preserve">PRESTACION DE SERVICIOS PROFESIONALES PARA APOYAR LAS ACTIVIDADES Y/O ESTRATÉGIAS INTERNAS Y EXTERNAS DE LOS EVENTOS, ENCUENTROS Y JORNADAS QUE SE DESARROLLEN EN CUMPLIMIENTO DE LAS NECESIDADES DEL MINISTERIO EDUCACION NACIONAL._x000D_
</v>
          </cell>
          <cell r="G1148" t="str">
            <v>C-2201-0700-15-0-2201006-02</v>
          </cell>
          <cell r="H1148" t="str">
            <v>10</v>
          </cell>
          <cell r="I1148" t="str">
            <v>CSF</v>
          </cell>
          <cell r="J1148" t="str">
            <v>Ok Distribución Pto</v>
          </cell>
          <cell r="K1148">
            <v>37818000</v>
          </cell>
          <cell r="L1148" t="str">
            <v>Inversión</v>
          </cell>
          <cell r="M1148" t="str">
            <v>Cobertura</v>
          </cell>
          <cell r="N1148" t="str">
            <v>Implementación de estrategias de  acceso y permanencia educativa en condiciones de equidad, para la población vulnerable a nivel nacional</v>
          </cell>
          <cell r="O1148" t="str">
            <v>Permanencia</v>
          </cell>
          <cell r="P1148" t="str">
            <v>VEPBM</v>
          </cell>
          <cell r="Q1148" t="str">
            <v>VICEMINISTERIO DE EDUCACIÓN PREESCOLAR, BÁSICA Y MEDIA</v>
          </cell>
          <cell r="R1148" t="str">
            <v>Contratación Directa</v>
          </cell>
          <cell r="S1148" t="str">
            <v>4 CON</v>
          </cell>
          <cell r="T1148" t="str">
            <v>ET4</v>
          </cell>
        </row>
        <row r="1149">
          <cell r="B1149" t="str">
            <v>717-C-2201-0700-12-0-2201006-02</v>
          </cell>
          <cell r="C1149" t="str">
            <v>717-C-2201-0700-12-0-2201006-02ET4</v>
          </cell>
          <cell r="D1149" t="str">
            <v>717</v>
          </cell>
          <cell r="E1149" t="str">
            <v>A</v>
          </cell>
          <cell r="F1149" t="str">
            <v xml:space="preserve">PRESTACION DE SERVICIOS PROFESIONALES PARA APOYAR LAS ACTIVIDADES Y/O ESTRATÉGIAS INTERNAS Y EXTERNAS DE LOS EVENTOS, ENCUENTROS Y JORNADAS QUE SE DESARROLLEN EN CUMPLIMIENTO DE LAS NECESIDADES DEL MINISTERIO EDUCACION NACIONAL._x000D_
</v>
          </cell>
          <cell r="G1149" t="str">
            <v>C-2201-0700-12-0-2201006-02</v>
          </cell>
          <cell r="H1149" t="str">
            <v>10</v>
          </cell>
          <cell r="I1149" t="str">
            <v>CSF</v>
          </cell>
          <cell r="J1149" t="str">
            <v>Ok Distribución Pto</v>
          </cell>
          <cell r="K1149">
            <v>18532800</v>
          </cell>
          <cell r="L1149" t="str">
            <v>Inversión</v>
          </cell>
          <cell r="M1149" t="str">
            <v>Fortalecimiento</v>
          </cell>
          <cell r="N1149" t="str">
            <v>Fortalecimiento a la gestión territorial de la educación Inicial, Preescolar, Básica y Media.   Nacional</v>
          </cell>
          <cell r="O1149" t="str">
            <v>Fortalecimiento</v>
          </cell>
          <cell r="P1149" t="str">
            <v>VEPBM</v>
          </cell>
          <cell r="Q1149" t="str">
            <v>VICEMINISTERIO DE EDUCACIÓN PREESCOLAR, BÁSICA Y MEDIA</v>
          </cell>
          <cell r="R1149" t="str">
            <v>Contratación Directa</v>
          </cell>
          <cell r="S1149" t="str">
            <v>4 CON</v>
          </cell>
          <cell r="T1149" t="str">
            <v>ET4</v>
          </cell>
        </row>
        <row r="1150">
          <cell r="B1150" t="str">
            <v>717-C-2201-0700-10-0-2201036-02</v>
          </cell>
          <cell r="C1150" t="str">
            <v>717-C-2201-0700-10-0-2201036-02ET4</v>
          </cell>
          <cell r="D1150" t="str">
            <v>717</v>
          </cell>
          <cell r="E1150" t="str">
            <v>A</v>
          </cell>
          <cell r="F1150" t="str">
            <v xml:space="preserve">PRESTACION DE SERVICIOS PROFESIONALES PARA APOYAR LAS ACTIVIDADES Y/O ESTRATÉGIAS INTERNAS Y EXTERNAS DE LOS EVENTOS, ENCUENTROS Y JORNADAS QUE SE DESARROLLEN EN CUMPLIMIENTO DE LAS NECESIDADES DEL MINISTERIO EDUCACION NACIONAL._x000D_
</v>
          </cell>
          <cell r="G1150" t="str">
            <v>C-2201-0700-10-0-2201036-02</v>
          </cell>
          <cell r="H1150" t="str">
            <v>10</v>
          </cell>
          <cell r="I1150" t="str">
            <v>CSF</v>
          </cell>
          <cell r="J1150" t="str">
            <v>Ok Distribución Pto</v>
          </cell>
          <cell r="K1150">
            <v>18532800</v>
          </cell>
          <cell r="L1150" t="str">
            <v>Inversión</v>
          </cell>
          <cell r="M1150" t="str">
            <v>Primera Infancia</v>
          </cell>
          <cell r="N1150" t="str">
            <v>Fortalecimiento de la calidad del servicio educativo de primera infancia Nacional</v>
          </cell>
          <cell r="O1150" t="str">
            <v>Primera Infancia</v>
          </cell>
          <cell r="P1150" t="str">
            <v>VEPBM</v>
          </cell>
          <cell r="Q1150" t="str">
            <v>VICEMINISTERIO DE EDUCACIÓN PREESCOLAR, BÁSICA Y MEDIA</v>
          </cell>
          <cell r="R1150" t="str">
            <v>Contratación Directa</v>
          </cell>
          <cell r="S1150" t="str">
            <v>4 CON</v>
          </cell>
          <cell r="T1150" t="str">
            <v>ET4</v>
          </cell>
        </row>
        <row r="1151">
          <cell r="B1151" t="str">
            <v>72-C-2299-0700-9-0-2299054-02</v>
          </cell>
          <cell r="C1151" t="str">
            <v>72-C-2299-0700-9-0-2299054-02ET4</v>
          </cell>
          <cell r="D1151" t="str">
            <v>72</v>
          </cell>
          <cell r="E1151" t="str">
            <v>A</v>
          </cell>
          <cell r="F1151" t="str">
            <v>PRESTACIÓN DE SERVICIOS PROFESIONALES EN EL DESARROLLO DE LAS ACTIVIDADES PREVISTAS POR LA OFICINA ASESORA DE PLANEACIÓN Y FINANZAS EN EL MARCO DEL PROCESO DE ASIGNACIÓN Y GIRO DIRECTO DE LOS RECURSOS DE GRATUIDAD A LOS FONDOS DE SERVICIOS EDUCATIVOS, Y ANÁLISIS DE INFORMACIÓN DEL FONDO DE PRESTACIONES SOCIALES DEL MAGISTERIO ¿ FOMAG.</v>
          </cell>
          <cell r="G1151" t="str">
            <v>C-2299-0700-9-0-2299054-02</v>
          </cell>
          <cell r="H1151" t="str">
            <v>10</v>
          </cell>
          <cell r="I1151" t="str">
            <v>CSF</v>
          </cell>
          <cell r="J1151" t="str">
            <v>Ok Distribución Pto</v>
          </cell>
          <cell r="K1151">
            <v>21630000</v>
          </cell>
          <cell r="L1151" t="str">
            <v>Inversión</v>
          </cell>
          <cell r="M1151" t="str">
            <v>Planeación y Finanzas</v>
          </cell>
          <cell r="N1151" t="str">
            <v>Fortalecimiento de la planeación estratégica  del sector educativo  Nacional</v>
          </cell>
          <cell r="O1151" t="str">
            <v>Transversales</v>
          </cell>
          <cell r="P1151" t="str">
            <v>SGENERAL</v>
          </cell>
          <cell r="Q1151" t="str">
            <v>OFICINA ASESORA DE PLANEACIÓN Y FINANZAS</v>
          </cell>
          <cell r="R1151" t="str">
            <v>Contratación Directa</v>
          </cell>
          <cell r="S1151" t="str">
            <v>4 CON</v>
          </cell>
          <cell r="T1151" t="str">
            <v>ET4</v>
          </cell>
        </row>
        <row r="1152">
          <cell r="B1152" t="str">
            <v>721-C-2202-0700-45-0-2202043-02</v>
          </cell>
          <cell r="C1152" t="str">
            <v>721-C-2202-0700-45-0-2202043-02ET4</v>
          </cell>
          <cell r="D1152" t="str">
            <v>721</v>
          </cell>
          <cell r="E1152" t="str">
            <v>A</v>
          </cell>
          <cell r="F1152" t="str">
            <v>PRESTACION DE SERVICIOS PROFESIONALES PARA EL DESARROLLO DE LAS ACTIVIDADES Y/O ESTRATEGIAS INTERNAS - EXTERNAS DE LOS EVENTOS, ENCUENTROS Y JORNADAS QUE SE DESARROLLEN EN CUMPLIMIENTO DE LAS NECESIDADES DEL MINISTERIO DE EDUCACION NACIONAL</v>
          </cell>
          <cell r="G1152" t="str">
            <v>C-2202-0700-45-0-2202043-02</v>
          </cell>
          <cell r="H1152" t="str">
            <v>11</v>
          </cell>
          <cell r="I1152" t="str">
            <v>CSF</v>
          </cell>
          <cell r="J1152" t="str">
            <v>Ok Distribución Pto</v>
          </cell>
          <cell r="K1152">
            <v>118450000</v>
          </cell>
          <cell r="L1152" t="str">
            <v>Inversión</v>
          </cell>
          <cell r="M1152" t="str">
            <v>Fomento</v>
          </cell>
          <cell r="N1152" t="str">
            <v>Ampliación de mecanismos de fomento de la Educación Superior Nacional</v>
          </cell>
          <cell r="O1152" t="str">
            <v>Fomento ES</v>
          </cell>
          <cell r="P1152" t="str">
            <v>VES</v>
          </cell>
          <cell r="Q1152" t="str">
            <v>SUBDIRECCIÓN DE GESTIÓN ADMINISTRATIVA Y OPERACIONES</v>
          </cell>
          <cell r="R1152" t="str">
            <v>Contratación Directa</v>
          </cell>
          <cell r="S1152" t="str">
            <v>4 CON</v>
          </cell>
          <cell r="T1152" t="str">
            <v>ET4</v>
          </cell>
        </row>
        <row r="1153">
          <cell r="B1153" t="str">
            <v>722-C-2299-0700-8-0-2299058-02</v>
          </cell>
          <cell r="C1153" t="str">
            <v>722-C-2299-0700-8-0-2299058-02ET1</v>
          </cell>
          <cell r="D1153" t="str">
            <v>722</v>
          </cell>
          <cell r="E1153" t="str">
            <v>A</v>
          </cell>
          <cell r="F1153" t="str">
            <v>PRESTACION DE SERVICIOS DE PRODUCTOR PARA EL DESARROLLO DE LAS ACTIVIDADES Y/O ESTRATEGIAS INTERNAS - EXTERNAS DE LOS EVENTOS, ENCUENTROS Y JORNADAS QUE SE DESARROLLEN EN CUMPLIMIENTO DE LAS NECESIDADES DEL MINISTERIO DE EDUCACION NACIONAL</v>
          </cell>
          <cell r="G1153" t="str">
            <v>C-2299-0700-8-0-2299058-02</v>
          </cell>
          <cell r="H1153" t="str">
            <v>10</v>
          </cell>
          <cell r="I1153" t="str">
            <v>CSF</v>
          </cell>
          <cell r="J1153" t="str">
            <v>Ok Distribución Pto</v>
          </cell>
          <cell r="K1153">
            <v>27000000</v>
          </cell>
          <cell r="L1153" t="str">
            <v>Inversión</v>
          </cell>
          <cell r="M1153" t="str">
            <v>Comunicaciones y Cooperación</v>
          </cell>
          <cell r="N1153" t="str">
            <v>Fortalecimiento del acceso a información estratégica e institucional del sector educativo  Nacional</v>
          </cell>
          <cell r="O1153" t="str">
            <v>Transversales</v>
          </cell>
          <cell r="P1153" t="str">
            <v>SGENERAL</v>
          </cell>
          <cell r="Q1153" t="str">
            <v>SUBDIRECCIÓN DE GESTIÓN ADMINISTRATIVA Y OPERACIONES</v>
          </cell>
          <cell r="R1153" t="str">
            <v>Contratación Directa</v>
          </cell>
          <cell r="S1153" t="str">
            <v>2 PES</v>
          </cell>
          <cell r="T1153" t="str">
            <v>ET1</v>
          </cell>
        </row>
        <row r="1154">
          <cell r="B1154" t="str">
            <v>722-C-2299-0700-8-0-2299058-02</v>
          </cell>
          <cell r="C1154" t="str">
            <v>722-C-2299-0700-8-0-2299058-02ET1</v>
          </cell>
          <cell r="D1154" t="str">
            <v>722</v>
          </cell>
          <cell r="E1154" t="str">
            <v>A</v>
          </cell>
          <cell r="F1154" t="str">
            <v>PRESTACION DE SERVICIOS DE PRODUCTOR PARA EL DESARROLLO DE LAS ACTIVIDADES Y/O ESTRATEGIAS INTERNAS - EXTERNAS DE LOS EVENTOS, ENCUENTROS Y JORNADAS QUE SE DESARROLLEN EN CUMPLIMIENTO DE LAS NECESIDADES DEL MINISTERIO DE EDUCACION NACIONAL</v>
          </cell>
          <cell r="G1154" t="str">
            <v>C-2299-0700-8-0-2299058-02</v>
          </cell>
          <cell r="H1154" t="str">
            <v>10</v>
          </cell>
          <cell r="I1154" t="str">
            <v>CSF</v>
          </cell>
          <cell r="J1154" t="str">
            <v/>
          </cell>
          <cell r="K1154">
            <v>0</v>
          </cell>
          <cell r="L1154" t="str">
            <v>Inversión</v>
          </cell>
          <cell r="M1154" t="str">
            <v>Comunicaciones y Cooperación</v>
          </cell>
          <cell r="N1154" t="str">
            <v>Fortalecimiento del acceso a información estratégica e institucional del sector educativo  Nacional</v>
          </cell>
          <cell r="O1154" t="str">
            <v>Transversales</v>
          </cell>
          <cell r="P1154" t="str">
            <v>SGENERAL</v>
          </cell>
          <cell r="Q1154" t="str">
            <v>SUBDIRECCIÓN DE GESTIÓN ADMINISTRATIVA Y OPERACIONES</v>
          </cell>
          <cell r="R1154" t="str">
            <v>Contratación Directa</v>
          </cell>
          <cell r="S1154" t="str">
            <v>2 PES</v>
          </cell>
          <cell r="T1154" t="str">
            <v>ET1</v>
          </cell>
        </row>
        <row r="1155">
          <cell r="B1155" t="str">
            <v>723-C-2201-0700-15-0-2201006-02</v>
          </cell>
          <cell r="C1155" t="str">
            <v>723-C-2201-0700-15-0-2201006-02ET4</v>
          </cell>
          <cell r="D1155" t="str">
            <v>723</v>
          </cell>
          <cell r="E1155" t="str">
            <v>A</v>
          </cell>
          <cell r="F1155" t="str">
            <v>PRESTAR SERVICIOS PROFESIONALES PARA APOYAR LA GESTIÓN DE LAS POLÍTICAS DE ACCESO Y PERMANENCIA  MARCO APP COOPERACIÓN Y LA SOCIEDAD CIVIL EN TEMAS DE EMERGENCIAS, MIGRACIÓN Y DESASTRES NATURALES</v>
          </cell>
          <cell r="G1155" t="str">
            <v>C-2201-0700-15-0-2201006-02</v>
          </cell>
          <cell r="H1155" t="str">
            <v>10</v>
          </cell>
          <cell r="I1155" t="str">
            <v>CSF</v>
          </cell>
          <cell r="J1155" t="str">
            <v>Ok Distribución Pto</v>
          </cell>
          <cell r="K1155">
            <v>103398400</v>
          </cell>
          <cell r="L1155" t="str">
            <v>Inversión</v>
          </cell>
          <cell r="M1155" t="str">
            <v>Cobertura</v>
          </cell>
          <cell r="N1155" t="str">
            <v>Implementación de estrategias de  acceso y permanencia educativa en condiciones de equidad, para la población vulnerable a nivel nacional</v>
          </cell>
          <cell r="O1155" t="str">
            <v>Permanencia</v>
          </cell>
          <cell r="P1155" t="str">
            <v>VEPBM</v>
          </cell>
          <cell r="Q1155" t="str">
            <v>SUBDIRECCIÓN DE PERMANENCIA</v>
          </cell>
          <cell r="R1155" t="str">
            <v>Contratación Directa</v>
          </cell>
          <cell r="S1155" t="str">
            <v>4 CON</v>
          </cell>
          <cell r="T1155" t="str">
            <v>ET4</v>
          </cell>
        </row>
        <row r="1156">
          <cell r="B1156" t="str">
            <v>725-C-2201-0700-10-0-2201036-02</v>
          </cell>
          <cell r="C1156" t="str">
            <v>725-C-2201-0700-10-0-2201036-02ET4</v>
          </cell>
          <cell r="D1156" t="str">
            <v>725</v>
          </cell>
          <cell r="E1156" t="str">
            <v>A</v>
          </cell>
          <cell r="F1156" t="str">
            <v>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v>
          </cell>
          <cell r="G1156" t="str">
            <v>C-2201-0700-10-0-2201036-02</v>
          </cell>
          <cell r="H1156" t="str">
            <v>10</v>
          </cell>
          <cell r="I1156" t="str">
            <v>CSF</v>
          </cell>
          <cell r="J1156" t="str">
            <v>Ok Distribución Pto</v>
          </cell>
          <cell r="K1156">
            <v>16988400</v>
          </cell>
          <cell r="L1156" t="str">
            <v>Inversión</v>
          </cell>
          <cell r="M1156" t="str">
            <v>Primera Infancia</v>
          </cell>
          <cell r="N1156" t="str">
            <v>Fortalecimiento de la calidad del servicio educativo de primera infancia Nacional</v>
          </cell>
          <cell r="O1156" t="str">
            <v>Primera Infancia</v>
          </cell>
          <cell r="P1156" t="str">
            <v>VEPBM</v>
          </cell>
          <cell r="Q1156" t="str">
            <v>VICEMINISTERIO DE EDUCACIÓN PREESCOLAR, BÁSICA Y MEDIA</v>
          </cell>
          <cell r="R1156" t="str">
            <v>Contratación Directa</v>
          </cell>
          <cell r="S1156" t="str">
            <v>4 CON</v>
          </cell>
          <cell r="T1156" t="str">
            <v>ET4</v>
          </cell>
        </row>
        <row r="1157">
          <cell r="B1157" t="str">
            <v>725-C-2201-0700-13-0-2201006-02</v>
          </cell>
          <cell r="C1157" t="str">
            <v>725-C-2201-0700-13-0-2201006-02ET4</v>
          </cell>
          <cell r="D1157" t="str">
            <v>725</v>
          </cell>
          <cell r="E1157" t="str">
            <v>A</v>
          </cell>
          <cell r="F1157" t="str">
            <v>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v>
          </cell>
          <cell r="G1157" t="str">
            <v>C-2201-0700-13-0-2201006-02</v>
          </cell>
          <cell r="H1157" t="str">
            <v>10</v>
          </cell>
          <cell r="I1157" t="str">
            <v>CSF</v>
          </cell>
          <cell r="J1157" t="str">
            <v>Ok Distribución Pto</v>
          </cell>
          <cell r="K1157">
            <v>35719200</v>
          </cell>
          <cell r="L1157" t="str">
            <v>Inversión</v>
          </cell>
          <cell r="M1157" t="str">
            <v>Calidad EPBM</v>
          </cell>
          <cell r="N1157" t="str">
            <v>Mejoramiento de la calidad educativa preescolar, básica y media. Nacional</v>
          </cell>
          <cell r="O1157" t="str">
            <v>Calidad</v>
          </cell>
          <cell r="P1157" t="str">
            <v>VEPBM</v>
          </cell>
          <cell r="Q1157" t="str">
            <v>VICEMINISTERIO DE EDUCACIÓN PREESCOLAR, BÁSICA Y MEDIA</v>
          </cell>
          <cell r="R1157" t="str">
            <v>Contratación Directa</v>
          </cell>
          <cell r="S1157" t="str">
            <v>4 CON</v>
          </cell>
          <cell r="T1157" t="str">
            <v>ET4</v>
          </cell>
        </row>
        <row r="1158">
          <cell r="B1158" t="str">
            <v>725-C-2201-0700-16-0-2201052-02</v>
          </cell>
          <cell r="C1158" t="str">
            <v>725-C-2201-0700-16-0-2201052-02ET4</v>
          </cell>
          <cell r="D1158" t="str">
            <v>725</v>
          </cell>
          <cell r="E1158" t="str">
            <v>A</v>
          </cell>
          <cell r="F1158" t="str">
            <v>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v>
          </cell>
          <cell r="G1158" t="str">
            <v>C-2201-0700-16-0-2201052-02</v>
          </cell>
          <cell r="H1158" t="str">
            <v>16</v>
          </cell>
          <cell r="I1158" t="str">
            <v>SSF</v>
          </cell>
          <cell r="J1158" t="str">
            <v>Ok Distribución Pto</v>
          </cell>
          <cell r="K1158">
            <v>37952118</v>
          </cell>
          <cell r="L1158" t="str">
            <v>Inversión</v>
          </cell>
          <cell r="M1158" t="str">
            <v>Cobertura</v>
          </cell>
          <cell r="N1158" t="str">
            <v>Construcción, mejoramiento y dotación de espacios de aprendizaje para prestación del servicio educativo e implementación de estrategias de calidad y cobertura Nacional</v>
          </cell>
          <cell r="O1158" t="str">
            <v>Infraestructura</v>
          </cell>
          <cell r="P1158" t="str">
            <v>VEPBM</v>
          </cell>
          <cell r="Q1158" t="str">
            <v>VICEMINISTERIO DE EDUCACIÓN PREESCOLAR, BÁSICA Y MEDIA</v>
          </cell>
          <cell r="R1158" t="str">
            <v>Contratación Directa</v>
          </cell>
          <cell r="S1158" t="str">
            <v>4 CON</v>
          </cell>
          <cell r="T1158" t="str">
            <v>ET4</v>
          </cell>
        </row>
        <row r="1159">
          <cell r="B1159" t="str">
            <v>725-C-2201-0700-15-0-2201006-02</v>
          </cell>
          <cell r="C1159" t="str">
            <v>725-C-2201-0700-15-0-2201006-02ET4</v>
          </cell>
          <cell r="D1159" t="str">
            <v>725</v>
          </cell>
          <cell r="E1159" t="str">
            <v>A</v>
          </cell>
          <cell r="F1159" t="str">
            <v>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v>
          </cell>
          <cell r="G1159" t="str">
            <v>C-2201-0700-15-0-2201006-02</v>
          </cell>
          <cell r="H1159" t="str">
            <v>10</v>
          </cell>
          <cell r="I1159" t="str">
            <v>CSF</v>
          </cell>
          <cell r="J1159" t="str">
            <v>Ok Distribución Pto</v>
          </cell>
          <cell r="K1159">
            <v>1251882</v>
          </cell>
          <cell r="L1159" t="str">
            <v>Inversión</v>
          </cell>
          <cell r="M1159" t="str">
            <v>Cobertura</v>
          </cell>
          <cell r="N1159" t="str">
            <v>Implementación de estrategias de  acceso y permanencia educativa en condiciones de equidad, para la población vulnerable a nivel nacional</v>
          </cell>
          <cell r="O1159" t="str">
            <v>Permanencia</v>
          </cell>
          <cell r="P1159" t="str">
            <v>VEPBM</v>
          </cell>
          <cell r="Q1159" t="str">
            <v>VICEMINISTERIO DE EDUCACIÓN PREESCOLAR, BÁSICA Y MEDIA</v>
          </cell>
          <cell r="R1159" t="str">
            <v>Contratación Directa</v>
          </cell>
          <cell r="S1159" t="str">
            <v>4 CON</v>
          </cell>
          <cell r="T1159" t="str">
            <v>ET4</v>
          </cell>
        </row>
        <row r="1160">
          <cell r="B1160" t="str">
            <v>725-C-2201-0700-12-0-2201006-02</v>
          </cell>
          <cell r="C1160" t="str">
            <v>725-C-2201-0700-12-0-2201006-02ET4</v>
          </cell>
          <cell r="D1160" t="str">
            <v>725</v>
          </cell>
          <cell r="E1160" t="str">
            <v>A</v>
          </cell>
          <cell r="F1160" t="str">
            <v>PRESTACIÓN DE SERVICIOS PROFESIONALES AL VICEMINISTERIO DE EDUCACIÓN PREESCOLAR, BÁSICA Y MEDIA ORIENTANDO EN LA ESTRUCTURACION DE RESPUESTAS QUE DESDE EL PUNTO DE VISTA TÉCNICO Y ADMINISTRATIVO DEBAN REALIZARSE POR PARTE DEL DESPACHO A USUARIOS INTERNOS, EXTERNOS Y PARTES INTERESADAS.</v>
          </cell>
          <cell r="G1160" t="str">
            <v>C-2201-0700-12-0-2201006-02</v>
          </cell>
          <cell r="H1160" t="str">
            <v>10</v>
          </cell>
          <cell r="I1160" t="str">
            <v>CSF</v>
          </cell>
          <cell r="J1160" t="str">
            <v>Ok Distribución Pto</v>
          </cell>
          <cell r="K1160">
            <v>16988400</v>
          </cell>
          <cell r="L1160" t="str">
            <v>Inversión</v>
          </cell>
          <cell r="M1160" t="str">
            <v>Fortalecimiento</v>
          </cell>
          <cell r="N1160" t="str">
            <v>Fortalecimiento a la gestión territorial de la educación Inicial, Preescolar, Básica y Media.   Nacional</v>
          </cell>
          <cell r="O1160" t="str">
            <v>Fortalecimiento</v>
          </cell>
          <cell r="P1160" t="str">
            <v>VEPBM</v>
          </cell>
          <cell r="Q1160" t="str">
            <v>VICEMINISTERIO DE EDUCACIÓN PREESCOLAR, BÁSICA Y MEDIA</v>
          </cell>
          <cell r="R1160" t="str">
            <v>Contratación Directa</v>
          </cell>
          <cell r="S1160" t="str">
            <v>4 CON</v>
          </cell>
          <cell r="T1160" t="str">
            <v>ET4</v>
          </cell>
        </row>
        <row r="1161">
          <cell r="B1161" t="str">
            <v>727-C-2201-0700-12-0-2201006-02</v>
          </cell>
          <cell r="C1161" t="str">
            <v>727-C-2201-0700-12-0-2201006-02ET4</v>
          </cell>
          <cell r="D1161" t="str">
            <v>727</v>
          </cell>
          <cell r="E1161" t="str">
            <v>A</v>
          </cell>
          <cell r="F1161" t="str">
            <v>PRESTACIÓN DE SERVICIOS PROFESIONALES PARA ORIENTAR AL VICEMINISTERIO DE EDUCACIÓN PREESCOLAR, BÁSICA Y MEDIA EN RELACION CON LA GESTIÓN Y EL SEGUIMIENTO A LOS PLANES DE DESARROLLO, PROGRAMAS Y PROYECTOS A EJECUTAR DESDE LAS DIFERENTES DIRECCIONES ADSCRITAS</v>
          </cell>
          <cell r="G1161" t="str">
            <v>C-2201-0700-12-0-2201006-02</v>
          </cell>
          <cell r="H1161" t="str">
            <v>10</v>
          </cell>
          <cell r="I1161" t="str">
            <v>CSF</v>
          </cell>
          <cell r="J1161" t="str">
            <v>Ok Distribución Pto</v>
          </cell>
          <cell r="K1161">
            <v>13806093</v>
          </cell>
          <cell r="L1161" t="str">
            <v>Inversión</v>
          </cell>
          <cell r="M1161" t="str">
            <v>Fortalecimiento</v>
          </cell>
          <cell r="N1161" t="str">
            <v>Fortalecimiento a la gestión territorial de la educación Inicial, Preescolar, Básica y Media.   Nacional</v>
          </cell>
          <cell r="O1161" t="str">
            <v>Fortalecimiento</v>
          </cell>
          <cell r="P1161" t="str">
            <v>VEPBM</v>
          </cell>
          <cell r="Q1161" t="str">
            <v>VICEMINISTERIO DE EDUCACIÓN PREESCOLAR, BÁSICA Y MEDIA</v>
          </cell>
          <cell r="R1161" t="str">
            <v>Contratación Directa</v>
          </cell>
          <cell r="S1161" t="str">
            <v>4 CON</v>
          </cell>
          <cell r="T1161" t="str">
            <v>ET4</v>
          </cell>
        </row>
        <row r="1162">
          <cell r="B1162" t="str">
            <v>727-C-2201-0700-16-0-2201052-02</v>
          </cell>
          <cell r="C1162" t="str">
            <v>727-C-2201-0700-16-0-2201052-02ET4</v>
          </cell>
          <cell r="D1162" t="str">
            <v>727</v>
          </cell>
          <cell r="E1162" t="str">
            <v>A</v>
          </cell>
          <cell r="F1162" t="str">
            <v>PRESTACIÓN DE SERVICIOS PROFESIONALES PARA ORIENTAR AL VICEMINISTERIO DE EDUCACIÓN PREESCOLAR, BÁSICA Y MEDIA EN RELACION CON LA GESTIÓN Y EL SEGUIMIENTO A LOS PLANES DE DESARROLLO, PROGRAMAS Y PROYECTOS A EJECUTAR DESDE LAS DIFERENTES DIRECCIONES ADSCRITAS</v>
          </cell>
          <cell r="G1162" t="str">
            <v>C-2201-0700-16-0-2201052-02</v>
          </cell>
          <cell r="H1162" t="str">
            <v>16</v>
          </cell>
          <cell r="I1162" t="str">
            <v>SSF</v>
          </cell>
          <cell r="J1162" t="str">
            <v>Ok Distribución Pto</v>
          </cell>
          <cell r="K1162">
            <v>30690000</v>
          </cell>
          <cell r="L1162" t="str">
            <v>Inversión</v>
          </cell>
          <cell r="M1162" t="str">
            <v>Cobertura</v>
          </cell>
          <cell r="N1162" t="str">
            <v>Construcción, mejoramiento y dotación de espacios de aprendizaje para prestación del servicio educativo e implementación de estrategias de calidad y cobertura Nacional</v>
          </cell>
          <cell r="O1162" t="str">
            <v>Infraestructura</v>
          </cell>
          <cell r="P1162" t="str">
            <v>VEPBM</v>
          </cell>
          <cell r="Q1162" t="str">
            <v>VICEMINISTERIO DE EDUCACIÓN PREESCOLAR, BÁSICA Y MEDIA</v>
          </cell>
          <cell r="R1162" t="str">
            <v>Contratación Directa</v>
          </cell>
          <cell r="S1162" t="str">
            <v>4 CON</v>
          </cell>
          <cell r="T1162" t="str">
            <v>ET4</v>
          </cell>
        </row>
        <row r="1163">
          <cell r="B1163" t="str">
            <v>727-C-2201-0700-13-0-2201006-02</v>
          </cell>
          <cell r="C1163" t="str">
            <v>727-C-2201-0700-13-0-2201006-02ET4</v>
          </cell>
          <cell r="D1163" t="str">
            <v>727</v>
          </cell>
          <cell r="E1163" t="str">
            <v>A</v>
          </cell>
          <cell r="F1163" t="str">
            <v>PRESTACIÓN DE SERVICIOS PROFESIONALES PARA ORIENTAR AL VICEMINISTERIO DE EDUCACIÓN PREESCOLAR, BÁSICA Y MEDIA EN RELACION CON LA GESTIÓN Y EL SEGUIMIENTO A LOS PLANES DE DESARROLLO, PROGRAMAS Y PROYECTOS A EJECUTAR DESDE LAS DIFERENTES DIRECCIONES ADSCRITAS</v>
          </cell>
          <cell r="G1163" t="str">
            <v>C-2201-0700-13-0-2201006-02</v>
          </cell>
          <cell r="H1163" t="str">
            <v>10</v>
          </cell>
          <cell r="I1163" t="str">
            <v>CSF</v>
          </cell>
          <cell r="J1163" t="str">
            <v>Ok Distribución Pto</v>
          </cell>
          <cell r="K1163">
            <v>30690000</v>
          </cell>
          <cell r="L1163" t="str">
            <v>Inversión</v>
          </cell>
          <cell r="M1163" t="str">
            <v>Calidad EPBM</v>
          </cell>
          <cell r="N1163" t="str">
            <v>Mejoramiento de la calidad educativa preescolar, básica y media. Nacional</v>
          </cell>
          <cell r="O1163" t="str">
            <v>Calidad</v>
          </cell>
          <cell r="P1163" t="str">
            <v>VEPBM</v>
          </cell>
          <cell r="Q1163" t="str">
            <v>VICEMINISTERIO DE EDUCACIÓN PREESCOLAR, BÁSICA Y MEDIA</v>
          </cell>
          <cell r="R1163" t="str">
            <v>Contratación Directa</v>
          </cell>
          <cell r="S1163" t="str">
            <v>4 CON</v>
          </cell>
          <cell r="T1163" t="str">
            <v>ET4</v>
          </cell>
        </row>
        <row r="1164">
          <cell r="B1164" t="str">
            <v>727-C-2201-0700-12-0-2201015-02</v>
          </cell>
          <cell r="C1164" t="str">
            <v>727-C-2201-0700-12-0-2201015-02ET4</v>
          </cell>
          <cell r="D1164" t="str">
            <v>727</v>
          </cell>
          <cell r="E1164" t="str">
            <v>A</v>
          </cell>
          <cell r="F1164" t="str">
            <v>PRESTACIÓN DE SERVICIOS PROFESIONALES PARA ORIENTAR AL VICEMINISTERIO DE EDUCACIÓN PREESCOLAR, BÁSICA Y MEDIA EN RELACION CON LA GESTIÓN Y EL SEGUIMIENTO A LOS PLANES DE DESARROLLO, PROGRAMAS Y PROYECTOS A EJECUTAR DESDE LAS DIFERENTES DIRECCIONES ADSCRITAS</v>
          </cell>
          <cell r="G1164" t="str">
            <v>C-2201-0700-12-0-2201015-02</v>
          </cell>
          <cell r="H1164" t="str">
            <v>10</v>
          </cell>
          <cell r="I1164" t="str">
            <v>CSF</v>
          </cell>
          <cell r="J1164" t="str">
            <v>Ok Distribución Pto</v>
          </cell>
          <cell r="K1164">
            <v>6653907</v>
          </cell>
          <cell r="L1164" t="str">
            <v>Inversión</v>
          </cell>
          <cell r="M1164" t="str">
            <v>Fortalecimiento</v>
          </cell>
          <cell r="N1164" t="str">
            <v>Fortalecimiento a la gestión territorial de la educación Inicial, Preescolar, Básica y Media.   Nacional</v>
          </cell>
          <cell r="O1164" t="str">
            <v>Fortalecimiento</v>
          </cell>
          <cell r="P1164" t="str">
            <v>VEPBM</v>
          </cell>
          <cell r="Q1164" t="str">
            <v>VICEMINISTERIO DE EDUCACIÓN PREESCOLAR, BÁSICA Y MEDIA</v>
          </cell>
          <cell r="R1164" t="str">
            <v>Contratación Directa</v>
          </cell>
          <cell r="S1164" t="str">
            <v>4 CON</v>
          </cell>
          <cell r="T1164" t="str">
            <v>ET4</v>
          </cell>
        </row>
        <row r="1165">
          <cell r="B1165" t="str">
            <v>727-C-2201-0700-10-0-2201036-02</v>
          </cell>
          <cell r="C1165" t="str">
            <v>727-C-2201-0700-10-0-2201036-02ET4</v>
          </cell>
          <cell r="D1165" t="str">
            <v>727</v>
          </cell>
          <cell r="E1165" t="str">
            <v>A</v>
          </cell>
          <cell r="F1165" t="str">
            <v>PRESTACIÓN DE SERVICIOS PROFESIONALES PARA ORIENTAR AL VICEMINISTERIO DE EDUCACIÓN PREESCOLAR, BÁSICA Y MEDIA EN RELACION CON LA GESTIÓN Y EL SEGUIMIENTO A LOS PLANES DE DESARROLLO, PROGRAMAS Y PROYECTOS A EJECUTAR DESDE LAS DIFERENTES DIRECCIONES ADSCRITAS</v>
          </cell>
          <cell r="G1165" t="str">
            <v>C-2201-0700-10-0-2201036-02</v>
          </cell>
          <cell r="H1165" t="str">
            <v>10</v>
          </cell>
          <cell r="I1165" t="str">
            <v>CSF</v>
          </cell>
          <cell r="J1165" t="str">
            <v>Ok Distribución Pto</v>
          </cell>
          <cell r="K1165">
            <v>20460000</v>
          </cell>
          <cell r="L1165" t="str">
            <v>Inversión</v>
          </cell>
          <cell r="M1165" t="str">
            <v>Primera Infancia</v>
          </cell>
          <cell r="N1165" t="str">
            <v>Fortalecimiento de la calidad del servicio educativo de primera infancia Nacional</v>
          </cell>
          <cell r="O1165" t="str">
            <v>Primera Infancia</v>
          </cell>
          <cell r="P1165" t="str">
            <v>VEPBM</v>
          </cell>
          <cell r="Q1165" t="str">
            <v>VICEMINISTERIO DE EDUCACIÓN PREESCOLAR, BÁSICA Y MEDIA</v>
          </cell>
          <cell r="R1165" t="str">
            <v>Contratación Directa</v>
          </cell>
          <cell r="S1165" t="str">
            <v>4 CON</v>
          </cell>
          <cell r="T1165" t="str">
            <v>ET4</v>
          </cell>
        </row>
        <row r="1166">
          <cell r="B1166" t="str">
            <v>728-C-2202-0700-45-0-2202038-02</v>
          </cell>
          <cell r="C1166" t="str">
            <v>728-C-2202-0700-45-0-2202038-02ET4</v>
          </cell>
          <cell r="D1166" t="str">
            <v>728</v>
          </cell>
          <cell r="E1166" t="str">
            <v>A</v>
          </cell>
          <cell r="F1166" t="str">
            <v>PRESTAR SERVICIOS PROFESIONALES PARA APOYAR AL GRUPO DE TRABAJO DE DELEGADOS DE LA MINISTRA EN LA GESTIÓN DE LA INFORMACIÓN Y SEGUIMIENTO A LAS SESIONES DE LOS CONSEJOS SUPERIORES QUE SE LLEVAN A CABO EN LAS INSTITUCIONES DE EDUCACIÓN SUPERIOR  PÚBLICAS DEL PAÍS.</v>
          </cell>
          <cell r="G1166" t="str">
            <v>C-2202-0700-45-0-2202038-02</v>
          </cell>
          <cell r="H1166" t="str">
            <v>11</v>
          </cell>
          <cell r="I1166" t="str">
            <v>CSF</v>
          </cell>
          <cell r="J1166" t="str">
            <v>Ok Distribución Pto</v>
          </cell>
          <cell r="K1166">
            <v>44000000</v>
          </cell>
          <cell r="L1166" t="str">
            <v>Inversión</v>
          </cell>
          <cell r="M1166" t="str">
            <v>Fomento</v>
          </cell>
          <cell r="N1166" t="str">
            <v>Ampliación de mecanismos de fomento de la Educación Superior Nacional</v>
          </cell>
          <cell r="O1166" t="str">
            <v>Fomento ES</v>
          </cell>
          <cell r="P1166" t="str">
            <v>VES</v>
          </cell>
          <cell r="Q1166" t="str">
            <v>SUBDIRECCIÓN DE DESARROLLO SECTORIAL DE LA EDUCACIÓN SUPERIOR</v>
          </cell>
          <cell r="R1166" t="str">
            <v>Contratación Directa</v>
          </cell>
          <cell r="S1166" t="str">
            <v>4 CON</v>
          </cell>
          <cell r="T1166" t="str">
            <v>ET4</v>
          </cell>
        </row>
        <row r="1167">
          <cell r="B1167" t="str">
            <v>73-C-2299-0700-8-0-2299062-02</v>
          </cell>
          <cell r="C1167" t="str">
            <v>73-C-2299-0700-8-0-2299062-02ET1</v>
          </cell>
          <cell r="D1167" t="str">
            <v>73</v>
          </cell>
          <cell r="E1167" t="str">
            <v>A</v>
          </cell>
          <cell r="F1167" t="str">
            <v>ADQUISICIÓN E IMPLEMENTACIÓN DE EQUIPOS MULTIMEDIA Y TELEPRESENCIA PARA EL MINISTERIO DE EDUCACIÓN NACIONAL</v>
          </cell>
          <cell r="G1167" t="str">
            <v>C-2299-0700-8-0-2299062-02</v>
          </cell>
          <cell r="H1167" t="str">
            <v>10</v>
          </cell>
          <cell r="I1167" t="str">
            <v>CSF</v>
          </cell>
          <cell r="J1167" t="str">
            <v>Ok Distribución Pto</v>
          </cell>
          <cell r="K1167">
            <v>1618047566.72</v>
          </cell>
          <cell r="L1167" t="str">
            <v>Inversión</v>
          </cell>
          <cell r="M1167" t="str">
            <v>Tecnología</v>
          </cell>
          <cell r="N1167" t="str">
            <v>Fortalecimiento del acceso a información estratégica e institucional del sector educativo  Nacional</v>
          </cell>
          <cell r="O1167" t="str">
            <v>Transversales</v>
          </cell>
          <cell r="P1167" t="str">
            <v>SGENERAL</v>
          </cell>
          <cell r="Q1167" t="str">
            <v>OFICINA DE TECNOLOGÍA Y SISTEMAS DE INFORMACIÓN</v>
          </cell>
          <cell r="R1167" t="str">
            <v>Selección Abreviada</v>
          </cell>
          <cell r="S1167" t="str">
            <v>2 PES</v>
          </cell>
          <cell r="T1167" t="str">
            <v>ET1</v>
          </cell>
        </row>
        <row r="1168">
          <cell r="B1168" t="str">
            <v>730-C-2201-0700-15-0-2201006-02</v>
          </cell>
          <cell r="C1168" t="str">
            <v>730-C-2201-0700-15-0-2201006-02ET4</v>
          </cell>
          <cell r="D1168" t="str">
            <v>730</v>
          </cell>
          <cell r="E1168" t="str">
            <v>A</v>
          </cell>
          <cell r="F1168" t="str">
            <v>PRESTAR SERVICIOS PROFESIONALES PARA APOYAR LA PLANEACIÓN, IMPLEMENTACIÓN Y SEGUIMIENTO AL DESARROLLO DE LAS ACTIVIDADES Y ACCIONES DE LAS ESTRATEGIAS DE PERMANENCIA CON ÉNFASIS EN EL PROGRAMA DE ALIMENTACIÓN ESCOLAR.</v>
          </cell>
          <cell r="G1168" t="str">
            <v>C-2201-0700-15-0-2201006-02</v>
          </cell>
          <cell r="H1168" t="str">
            <v>10</v>
          </cell>
          <cell r="I1168" t="str">
            <v>CSF</v>
          </cell>
          <cell r="J1168" t="str">
            <v>Ok Distribución Pto</v>
          </cell>
          <cell r="K1168">
            <v>14475000</v>
          </cell>
          <cell r="L1168" t="str">
            <v>Inversión</v>
          </cell>
          <cell r="M1168" t="str">
            <v>Cobertura</v>
          </cell>
          <cell r="N1168" t="str">
            <v>Implementación de estrategias de  acceso y permanencia educativa en condiciones de equidad, para la población vulnerable a nivel nacional</v>
          </cell>
          <cell r="O1168" t="str">
            <v>Permanencia</v>
          </cell>
          <cell r="P1168" t="str">
            <v>VEPBM</v>
          </cell>
          <cell r="Q1168" t="str">
            <v>SUBDIRECCIÓN DE PERMANENCIA</v>
          </cell>
          <cell r="R1168" t="str">
            <v>Contratación Directa</v>
          </cell>
          <cell r="S1168" t="str">
            <v>4 CON</v>
          </cell>
          <cell r="T1168" t="str">
            <v>ET4</v>
          </cell>
        </row>
        <row r="1169">
          <cell r="B1169" t="str">
            <v>733-C-2201-0700-15-0-2201006-02</v>
          </cell>
          <cell r="C1169" t="str">
            <v>733-C-2201-0700-15-0-2201006-02ET4</v>
          </cell>
          <cell r="D1169" t="str">
            <v>733</v>
          </cell>
          <cell r="E1169" t="str">
            <v>A</v>
          </cell>
          <cell r="F1169" t="str">
            <v>PRESTAR SERVICIOS PROFESIONALES PARA REALIZAR LA GESTIÓN Y APOYO ADMINISTRATIVO REQUERIDO EN EL SEGUIMIENTO A LAS ACTIVIDADES Y ACCIONES INHERENTES A LA EJECUCION DEL PROGRAMA -PAE Y LAS ACTIVIDADES ASIGANDAS DESDE LA DIRECCIÓN DE COBERTURA Y EQUIDAD</v>
          </cell>
          <cell r="G1169" t="str">
            <v>C-2201-0700-15-0-2201006-02</v>
          </cell>
          <cell r="H1169" t="str">
            <v>10</v>
          </cell>
          <cell r="I1169" t="str">
            <v>CSF</v>
          </cell>
          <cell r="J1169" t="str">
            <v>Ok Distribución Pto</v>
          </cell>
          <cell r="K1169">
            <v>4176000</v>
          </cell>
          <cell r="L1169" t="str">
            <v>Inversión</v>
          </cell>
          <cell r="M1169" t="str">
            <v>Cobertura</v>
          </cell>
          <cell r="N1169" t="str">
            <v>Implementación de estrategias de  acceso y permanencia educativa en condiciones de equidad, para la población vulnerable a nivel nacional</v>
          </cell>
          <cell r="O1169" t="str">
            <v>Permanencia</v>
          </cell>
          <cell r="P1169" t="str">
            <v>VEPBM</v>
          </cell>
          <cell r="Q1169" t="str">
            <v>SUBDIRECCIÓN DE PERMANENCIA</v>
          </cell>
          <cell r="R1169" t="str">
            <v>Contratación Directa</v>
          </cell>
          <cell r="S1169" t="str">
            <v>4 CON</v>
          </cell>
          <cell r="T1169" t="str">
            <v>ET4</v>
          </cell>
        </row>
        <row r="1170">
          <cell r="B1170" t="str">
            <v>734-C-2202-0700-45-0-2202038-02</v>
          </cell>
          <cell r="C1170" t="str">
            <v>734-C-2202-0700-45-0-2202038-02ET4</v>
          </cell>
          <cell r="D1170" t="str">
            <v>734</v>
          </cell>
          <cell r="E1170" t="str">
            <v>A</v>
          </cell>
          <cell r="F1170" t="str">
            <v>PRESTAR SERVICIOS PROFESIONALES PARA ORIENTAR Y ACOMPAÑAR AL VICEMINISTERIO DE EDUCACIÓN SUPERIOR DEL MINISTERIO DE EDUCACIÓN NACIONAL EN LA FORMULACIÓN DE POLÍTICAS Y MECANISMOS DE SEGUIMIENTO A LAS IES DEL ORDEN NACIONAL TENDIENTES A SU FORTALECIMIENTO INSTITUCIONAL Y AL MEJORAMIENTO DE LA CALIDAD.</v>
          </cell>
          <cell r="G1170" t="str">
            <v>C-2202-0700-45-0-2202038-02</v>
          </cell>
          <cell r="H1170" t="str">
            <v>11</v>
          </cell>
          <cell r="I1170" t="str">
            <v>CSF</v>
          </cell>
          <cell r="J1170" t="str">
            <v>Ok Distribución Pto</v>
          </cell>
          <cell r="K1170">
            <v>183260000</v>
          </cell>
          <cell r="L1170" t="str">
            <v>Inversión</v>
          </cell>
          <cell r="M1170" t="str">
            <v>Fomento</v>
          </cell>
          <cell r="N1170" t="str">
            <v>Ampliación de mecanismos de fomento de la Educación Superior Nacional</v>
          </cell>
          <cell r="O1170" t="str">
            <v>Fomento ES</v>
          </cell>
          <cell r="P1170" t="str">
            <v>VES</v>
          </cell>
          <cell r="Q1170" t="str">
            <v>DIRECCIÓN DE FOMENTO DE LA EDUCACIÓN SUPERIOR</v>
          </cell>
          <cell r="R1170" t="str">
            <v>Contratación Directa</v>
          </cell>
          <cell r="S1170" t="str">
            <v>4 CON</v>
          </cell>
          <cell r="T1170" t="str">
            <v>ET4</v>
          </cell>
        </row>
        <row r="1171">
          <cell r="B1171" t="str">
            <v>737-C-2201-0700-13-0-2201027-02</v>
          </cell>
          <cell r="C1171" t="str">
            <v>737-C-2201-0700-13-0-2201027-02ET4</v>
          </cell>
          <cell r="D1171" t="str">
            <v>737</v>
          </cell>
          <cell r="E1171" t="str">
            <v>A</v>
          </cell>
          <cell r="F1171" t="str">
            <v>CONTRATAR EL SERVICIO DE IMPRESIÓN, ALISTAMIENTO Y DISTRIBUCIÓN DE MATERIAL PEDAGÓGICO SEGMENTO 1, AL AMPARO DEL ACUERDO MARCO DE PRECIOS VIGENTE, PARA EL PROGRAMA TODOS A APRENDER_x000D_
EVENTO_1</v>
          </cell>
          <cell r="G1171" t="str">
            <v>C-2201-0700-13-0-2201027-02</v>
          </cell>
          <cell r="H1171" t="str">
            <v>10</v>
          </cell>
          <cell r="I1171" t="str">
            <v>CSF</v>
          </cell>
          <cell r="J1171" t="str">
            <v>Ok Distribución Pto</v>
          </cell>
          <cell r="K1171">
            <v>9779468985.1299992</v>
          </cell>
          <cell r="L1171" t="str">
            <v>Inversión</v>
          </cell>
          <cell r="M1171" t="str">
            <v>Calidad EPBM</v>
          </cell>
          <cell r="N1171" t="str">
            <v>Mejoramiento de la calidad educativa preescolar, básica y media. Nacional</v>
          </cell>
          <cell r="O1171" t="str">
            <v>Calidad</v>
          </cell>
          <cell r="P1171" t="str">
            <v>VEPBM</v>
          </cell>
          <cell r="Q1171" t="str">
            <v>PROGRAMA TODOS A APRENDER</v>
          </cell>
          <cell r="R1171" t="str">
            <v>Acuerdo Marco</v>
          </cell>
          <cell r="S1171" t="str">
            <v>4 CON</v>
          </cell>
          <cell r="T1171" t="str">
            <v>ET4</v>
          </cell>
        </row>
        <row r="1172">
          <cell r="B1172" t="str">
            <v>738-C-2201-0700-13-0-2201027-02</v>
          </cell>
          <cell r="C1172" t="str">
            <v>738-C-2201-0700-13-0-2201027-02ET4</v>
          </cell>
          <cell r="D1172" t="str">
            <v>738</v>
          </cell>
          <cell r="E1172" t="str">
            <v>A</v>
          </cell>
          <cell r="F1172" t="str">
            <v>CONTRATAR EL SERVICIO DE IMPRESIÓN, ALISTAMIENTO Y DISTRIBUCIÓN DE MATERIAL PEDAGÓGICO SEGMENTO 1, AL AMPARO DEL ACUERDO MARCO DE PRECIOS VIGENTE, PARA EL PROGRAMA TODOS A APRENDER_x000D_
EVENTO_2</v>
          </cell>
          <cell r="G1172" t="str">
            <v>C-2201-0700-13-0-2201027-02</v>
          </cell>
          <cell r="H1172" t="str">
            <v>10</v>
          </cell>
          <cell r="I1172" t="str">
            <v>CSF</v>
          </cell>
          <cell r="J1172" t="str">
            <v>Ok Distribución Pto</v>
          </cell>
          <cell r="K1172">
            <v>10208638678.389999</v>
          </cell>
          <cell r="L1172" t="str">
            <v>Inversión</v>
          </cell>
          <cell r="M1172" t="str">
            <v>Calidad EPBM</v>
          </cell>
          <cell r="N1172" t="str">
            <v>Mejoramiento de la calidad educativa preescolar, básica y media. Nacional</v>
          </cell>
          <cell r="O1172" t="str">
            <v>Calidad</v>
          </cell>
          <cell r="P1172" t="str">
            <v>VEPBM</v>
          </cell>
          <cell r="Q1172" t="str">
            <v>PROGRAMA TODOS A APRENDER</v>
          </cell>
          <cell r="R1172" t="str">
            <v>Acuerdo Marco</v>
          </cell>
          <cell r="S1172" t="str">
            <v>4 CON</v>
          </cell>
          <cell r="T1172" t="str">
            <v>ET4</v>
          </cell>
        </row>
        <row r="1173">
          <cell r="B1173" t="str">
            <v>739-A-02-02-02-008</v>
          </cell>
          <cell r="C1173" t="str">
            <v>739-A-02-02-02-008ET4</v>
          </cell>
          <cell r="D1173" t="str">
            <v>739</v>
          </cell>
          <cell r="E1173" t="str">
            <v>A</v>
          </cell>
          <cell r="F1173" t="str">
            <v>PRESTAR SERVICIOS PROFESIONALES A LA OFICINA DE TECNOLOGÍA Y SISTEMAS DE INFORMACIÓN PARA DESARROLLAR ACTIVIDADES DE ORGANIZACIÓN,PRESTAR SERVICIOS PROFESIONALES A LA OFICINA DE TECNOLOGÍA Y SISTEMAS DE INFORMACIÓN PARA REALIZAR ACTIVIDADES DE GESTIÓN Y ADMINISTRACIÓN TÉCNICA DE LA CAPA DE DATOS Y DE LOS SISTEMAS DE INFORMACIÓN MINISTERIO DE EDUCACIÓN NACIONAL</v>
          </cell>
          <cell r="G1173" t="str">
            <v>A-02-02-02-008</v>
          </cell>
          <cell r="H1173" t="str">
            <v>10</v>
          </cell>
          <cell r="I1173" t="str">
            <v>CSF</v>
          </cell>
          <cell r="J1173" t="str">
            <v>Ok Distribución Pto</v>
          </cell>
          <cell r="K1173">
            <v>23484000</v>
          </cell>
          <cell r="L1173" t="str">
            <v>Funcionamiento</v>
          </cell>
          <cell r="M1173" t="str">
            <v>Talento Humano</v>
          </cell>
          <cell r="N1173" t="str">
            <v>Gestión</v>
          </cell>
          <cell r="O1173" t="str">
            <v>Gestión</v>
          </cell>
          <cell r="P1173" t="str">
            <v>SGENERAL</v>
          </cell>
          <cell r="Q1173" t="str">
            <v>OFICINA DE TECNOLOGÍA Y SISTEMAS DE INFORMACIÓN</v>
          </cell>
          <cell r="R1173" t="str">
            <v>Contratación Directa</v>
          </cell>
          <cell r="S1173" t="str">
            <v>4 CON</v>
          </cell>
          <cell r="T1173" t="str">
            <v>ET4</v>
          </cell>
        </row>
        <row r="1174">
          <cell r="B1174" t="str">
            <v>742-A-03-03-04-020</v>
          </cell>
          <cell r="C1174" t="str">
            <v>742-A-03-03-04-020ET4</v>
          </cell>
          <cell r="D1174" t="str">
            <v>742</v>
          </cell>
          <cell r="E1174" t="str">
            <v>A</v>
          </cell>
          <cell r="F1174" t="str">
            <v>PRESTAR SERVICIOS PROFESIONALES PARA APOYAR A LA SUBDIRECCIÓN DE ASEGURAMIENTO DE LA CALIDAD DE LA EDUCACIÓN SUPERIOR EN EL DESARROLLO DE LAS ACTIVIDADES RELACIONADAS CON LA CONVALIDACIÓN DE TÍTULOS DE EDUCACIÓN SUPERIOR OBTENIDOS EN EL EXTERIOR</v>
          </cell>
          <cell r="G1174" t="str">
            <v>A-03-03-04-020</v>
          </cell>
          <cell r="H1174" t="str">
            <v>16</v>
          </cell>
          <cell r="I1174" t="str">
            <v>SSF</v>
          </cell>
          <cell r="J1174" t="str">
            <v>Ok Distribución Pto</v>
          </cell>
          <cell r="K1174">
            <v>66000000</v>
          </cell>
          <cell r="L1174" t="str">
            <v>Funcionamiento</v>
          </cell>
          <cell r="M1174" t="str">
            <v>Calidad ES</v>
          </cell>
          <cell r="N1174" t="str">
            <v>Conaces</v>
          </cell>
          <cell r="O1174" t="str">
            <v>Aseguramiento ES</v>
          </cell>
          <cell r="P1174" t="str">
            <v>VES</v>
          </cell>
          <cell r="Q1174" t="str">
            <v>SUBDIRECCIÓN DE ASEGURAMIENTO DE LA CALIDAD DE LA EDUCACIÓN SUPERIOR</v>
          </cell>
          <cell r="R1174" t="str">
            <v>Contratación Directa</v>
          </cell>
          <cell r="S1174" t="str">
            <v>4 CON</v>
          </cell>
          <cell r="T1174" t="str">
            <v>ET4</v>
          </cell>
        </row>
        <row r="1175">
          <cell r="B1175" t="str">
            <v>743-A-03-03-04-020</v>
          </cell>
          <cell r="C1175" t="str">
            <v>743-A-03-03-04-020ET4</v>
          </cell>
          <cell r="D1175" t="str">
            <v>743</v>
          </cell>
          <cell r="E1175" t="str">
            <v>A</v>
          </cell>
          <cell r="F1175" t="str">
            <v>PRESTAR SERVICIOS PROFESIONALES PARA APOYAR A LA SUBDIRECCIÓN DE ASEGURAMIENTO DE LA CALIDAD DE LA EDUCACIÓN SUPERIOR EN EL DESARROLLO DE LAS ACTIVIDADES RELACIONADAS CON LA CONVALIDACIÓN DE TÍTULOS DE EDUCACIÓN SUPERIOR OBTENIDOS EN EL EXTERIOR</v>
          </cell>
          <cell r="G1175" t="str">
            <v>A-03-03-04-020</v>
          </cell>
          <cell r="H1175" t="str">
            <v>16</v>
          </cell>
          <cell r="I1175" t="str">
            <v>SSF</v>
          </cell>
          <cell r="J1175" t="str">
            <v>Ok Distribución Pto</v>
          </cell>
          <cell r="K1175">
            <v>58300000</v>
          </cell>
          <cell r="L1175" t="str">
            <v>Funcionamiento</v>
          </cell>
          <cell r="M1175" t="str">
            <v>Calidad ES</v>
          </cell>
          <cell r="N1175" t="str">
            <v>Conaces</v>
          </cell>
          <cell r="O1175" t="str">
            <v>Aseguramiento ES</v>
          </cell>
          <cell r="P1175" t="str">
            <v>VES</v>
          </cell>
          <cell r="Q1175" t="str">
            <v>SUBDIRECCIÓN DE ASEGURAMIENTO DE LA CALIDAD DE LA EDUCACIÓN SUPERIOR</v>
          </cell>
          <cell r="R1175" t="str">
            <v>Contratación Directa</v>
          </cell>
          <cell r="S1175" t="str">
            <v>4 CON</v>
          </cell>
          <cell r="T1175" t="str">
            <v>ET4</v>
          </cell>
        </row>
        <row r="1176">
          <cell r="B1176" t="str">
            <v>744-A-03-03-04-020</v>
          </cell>
          <cell r="C1176" t="str">
            <v>744-A-03-03-04-020ET4</v>
          </cell>
          <cell r="D1176" t="str">
            <v>744</v>
          </cell>
          <cell r="E1176" t="str">
            <v>A</v>
          </cell>
          <cell r="F1176" t="str">
            <v>PRESTAR SERVICIOS PROFESIONALES PARA APOYAR A LA SUBDIRECCIÓN DE ASEGURAMIENTO DE LA CALIDAD DE LA EDUCACIÓN SUPERIOR EN EL DESARROLLO DE LAS ACTIVIDADES RELACIONADAS CON LA CONVALIDACIÓN DE TÍTULOS DE EDUCACIÓN SUPERIOR OBTENIDOS EN EL EXTERIOR</v>
          </cell>
          <cell r="G1176" t="str">
            <v>A-03-03-04-020</v>
          </cell>
          <cell r="H1176" t="str">
            <v>16</v>
          </cell>
          <cell r="I1176" t="str">
            <v>SSF</v>
          </cell>
          <cell r="J1176" t="str">
            <v>Ok Distribución Pto</v>
          </cell>
          <cell r="K1176">
            <v>55000000</v>
          </cell>
          <cell r="L1176" t="str">
            <v>Funcionamiento</v>
          </cell>
          <cell r="M1176" t="str">
            <v>Calidad ES</v>
          </cell>
          <cell r="N1176" t="str">
            <v>Conaces</v>
          </cell>
          <cell r="O1176" t="str">
            <v>Aseguramiento ES</v>
          </cell>
          <cell r="P1176" t="str">
            <v>VES</v>
          </cell>
          <cell r="Q1176" t="str">
            <v>SUBDIRECCIÓN DE ASEGURAMIENTO DE LA CALIDAD DE LA EDUCACIÓN SUPERIOR</v>
          </cell>
          <cell r="R1176" t="str">
            <v>Contratación Directa</v>
          </cell>
          <cell r="S1176" t="str">
            <v>4 CON</v>
          </cell>
          <cell r="T1176" t="str">
            <v>ET4</v>
          </cell>
        </row>
        <row r="1177">
          <cell r="B1177" t="str">
            <v>745-A-03-03-04-020</v>
          </cell>
          <cell r="C1177" t="str">
            <v>745-A-03-03-04-020ET4</v>
          </cell>
          <cell r="D1177" t="str">
            <v>745</v>
          </cell>
          <cell r="E1177" t="str">
            <v>A</v>
          </cell>
          <cell r="F1177" t="str">
            <v>PRESTAR SERVICIOS PROFESIONALES PARA APOYAR A LA SUBDIRECCIÓN DE ASEGURAMIENTO DE LA CALIDAD DE LA EDUCACIÓN SUPERIOR EN EL DESARROLLO DE LAS ACTIVIDADES RELACIONADAS CON LA CONVALIDACIÓN DE TÍTULOS DE EDUCACIÓN SUPERIOR OBTENIDOS EN EL EXTERIOR</v>
          </cell>
          <cell r="G1177" t="str">
            <v>A-03-03-04-020</v>
          </cell>
          <cell r="H1177" t="str">
            <v>16</v>
          </cell>
          <cell r="I1177" t="str">
            <v>SSF</v>
          </cell>
          <cell r="J1177" t="str">
            <v>Ok Distribución Pto</v>
          </cell>
          <cell r="K1177">
            <v>55000000</v>
          </cell>
          <cell r="L1177" t="str">
            <v>Funcionamiento</v>
          </cell>
          <cell r="M1177" t="str">
            <v>Calidad ES</v>
          </cell>
          <cell r="N1177" t="str">
            <v>Conaces</v>
          </cell>
          <cell r="O1177" t="str">
            <v>Aseguramiento ES</v>
          </cell>
          <cell r="P1177" t="str">
            <v>VES</v>
          </cell>
          <cell r="Q1177" t="str">
            <v>SUBDIRECCIÓN DE ASEGURAMIENTO DE LA CALIDAD DE LA EDUCACIÓN SUPERIOR</v>
          </cell>
          <cell r="R1177" t="str">
            <v>Contratación Directa</v>
          </cell>
          <cell r="S1177" t="str">
            <v>4 CON</v>
          </cell>
          <cell r="T1177" t="str">
            <v>ET4</v>
          </cell>
        </row>
        <row r="1178">
          <cell r="B1178" t="str">
            <v>746-A-03-03-04-020</v>
          </cell>
          <cell r="C1178" t="str">
            <v>746-A-03-03-04-020ET4</v>
          </cell>
          <cell r="D1178" t="str">
            <v>746</v>
          </cell>
          <cell r="E1178" t="str">
            <v>A</v>
          </cell>
          <cell r="F1178" t="str">
            <v>PRESTAR SERVICIOS PROFESIONALES PARA APOYAR A LA SUBDIRECCIÓN DE ASEGURAMIENTO DE LA CALIDAD DE LA EDUCACIÓN SUPERIOR EN EL DESARROLLO DE LAS ACTIVIDADES RELACIONADAS CON LA CONVALIDACIÓN DE TÍTULOS DE EDUCACIÓN SUPERIOR OBTENIDOS EN EL EXTERIOR</v>
          </cell>
          <cell r="G1178" t="str">
            <v>A-03-03-04-020</v>
          </cell>
          <cell r="H1178" t="str">
            <v>16</v>
          </cell>
          <cell r="I1178" t="str">
            <v>SSF</v>
          </cell>
          <cell r="J1178" t="str">
            <v>Ok Distribución Pto</v>
          </cell>
          <cell r="K1178">
            <v>55000000</v>
          </cell>
          <cell r="L1178" t="str">
            <v>Funcionamiento</v>
          </cell>
          <cell r="M1178" t="str">
            <v>Calidad ES</v>
          </cell>
          <cell r="N1178" t="str">
            <v>Conaces</v>
          </cell>
          <cell r="O1178" t="str">
            <v>Aseguramiento ES</v>
          </cell>
          <cell r="P1178" t="str">
            <v>VES</v>
          </cell>
          <cell r="Q1178" t="str">
            <v>SUBDIRECCIÓN DE ASEGURAMIENTO DE LA CALIDAD DE LA EDUCACIÓN SUPERIOR</v>
          </cell>
          <cell r="R1178" t="str">
            <v>Contratación Directa</v>
          </cell>
          <cell r="S1178" t="str">
            <v>4 CON</v>
          </cell>
          <cell r="T1178" t="str">
            <v>ET4</v>
          </cell>
        </row>
        <row r="1179">
          <cell r="B1179" t="str">
            <v>748-C-2201-0700-13-0-2201009-02</v>
          </cell>
          <cell r="C1179" t="str">
            <v>748-C-2201-0700-13-0-2201009-02ET4</v>
          </cell>
          <cell r="D1179" t="str">
            <v>748</v>
          </cell>
          <cell r="E1179" t="str">
            <v>A</v>
          </cell>
          <cell r="F1179" t="str">
            <v xml:space="preserve">PRESTAR SERVICIOS PROFESIONALES PARA APOYAR AL PROGRAMA "TODOS APRENDER" EN EL DESARROLLO DE LAS ACCIONES ADMINISTRATIVAS QUE SOPORTAN SU OPERACIÓN EN RELACIÓN CON LAS ENTIDADES TERRITORIALES FOCALIZADAS DE LAS ZONAS QUE SE ASIGNEN </v>
          </cell>
          <cell r="G1179" t="str">
            <v>C-2201-0700-13-0-2201009-02</v>
          </cell>
          <cell r="H1179" t="str">
            <v>10</v>
          </cell>
          <cell r="I1179" t="str">
            <v>CSF</v>
          </cell>
          <cell r="J1179" t="str">
            <v>Ok Distribución Pto</v>
          </cell>
          <cell r="K1179">
            <v>56050000</v>
          </cell>
          <cell r="L1179" t="str">
            <v>Inversión</v>
          </cell>
          <cell r="M1179" t="str">
            <v>Calidad EPBM</v>
          </cell>
          <cell r="N1179" t="str">
            <v>Mejoramiento de la calidad educativa preescolar, básica y media. Nacional</v>
          </cell>
          <cell r="O1179" t="str">
            <v>Calidad</v>
          </cell>
          <cell r="P1179" t="str">
            <v>VEPBM</v>
          </cell>
          <cell r="Q1179" t="str">
            <v>PROGRAMA TODOS A APRENDER</v>
          </cell>
          <cell r="R1179" t="str">
            <v>Contratación Directa</v>
          </cell>
          <cell r="S1179" t="str">
            <v>4 CON</v>
          </cell>
          <cell r="T1179" t="str">
            <v>ET4</v>
          </cell>
        </row>
        <row r="1180">
          <cell r="B1180" t="str">
            <v>75-C-2201-0700-16-0-2201006-02</v>
          </cell>
          <cell r="C1180" t="str">
            <v>75-C-2201-0700-16-0-2201006-02ET4</v>
          </cell>
          <cell r="D1180" t="str">
            <v>75</v>
          </cell>
          <cell r="E1180" t="str">
            <v>A</v>
          </cell>
          <cell r="F1180" t="str">
            <v>PRESTAR SERVICIOS PROFESIONALES A LA SUBDIRECCIÓN DE GESTIÓN FINANCIERA, CONCRETAMENTE EN EL GRUPO DE RECAUDO, PARA LA GESTIÓN DEL PROCESO DE ADMINISTRACIÓN DE LOS INGRESOS DERIVADOS DE LA LEY 21 DE 1982 Y EL APOYO TÉCNICO AL SISTEMA DE INFORMACIÓN DEL MINISTERIO DE EDUCACIÓN NACIONAL.</v>
          </cell>
          <cell r="G1180" t="str">
            <v>C-2201-0700-16-0-2201006-02</v>
          </cell>
          <cell r="H1180" t="str">
            <v>16</v>
          </cell>
          <cell r="I1180" t="str">
            <v>SSF</v>
          </cell>
          <cell r="J1180" t="str">
            <v>Ok Distribución Pto</v>
          </cell>
          <cell r="K1180">
            <v>66009600</v>
          </cell>
          <cell r="L1180" t="str">
            <v>Inversión</v>
          </cell>
          <cell r="M1180" t="str">
            <v>Cobertura</v>
          </cell>
          <cell r="N1180" t="str">
            <v>Construcción, mejoramiento y dotación de espacios de aprendizaje para prestación del servicio educativo e implementación de estrategias de calidad y cobertura Nacional</v>
          </cell>
          <cell r="O1180" t="str">
            <v>Infraestructura</v>
          </cell>
          <cell r="P1180" t="str">
            <v>VEPBM</v>
          </cell>
          <cell r="Q1180" t="str">
            <v>SUBDIRECCIÓN DE GESTIÓN FINANCIERA</v>
          </cell>
          <cell r="R1180" t="str">
            <v>Contratación Directa</v>
          </cell>
          <cell r="S1180" t="str">
            <v>4 CON</v>
          </cell>
          <cell r="T1180" t="str">
            <v>ET4</v>
          </cell>
        </row>
        <row r="1181">
          <cell r="B1181" t="str">
            <v>750-A-02-02-02-008</v>
          </cell>
          <cell r="C1181" t="str">
            <v>750-A-02-02-02-008ET4</v>
          </cell>
          <cell r="D1181" t="str">
            <v>750</v>
          </cell>
          <cell r="E1181" t="str">
            <v>A</v>
          </cell>
          <cell r="F1181"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1" t="str">
            <v>A-02-02-02-008</v>
          </cell>
          <cell r="H1181" t="str">
            <v>16</v>
          </cell>
          <cell r="I1181" t="str">
            <v>SSF</v>
          </cell>
          <cell r="J1181" t="str">
            <v>Ok Distribución Pto</v>
          </cell>
          <cell r="K1181">
            <v>231450000</v>
          </cell>
          <cell r="L1181" t="str">
            <v>Funcionamiento</v>
          </cell>
          <cell r="M1181" t="str">
            <v>Talento Humano</v>
          </cell>
          <cell r="N1181" t="str">
            <v>Gestión</v>
          </cell>
          <cell r="O1181" t="str">
            <v>Gestión</v>
          </cell>
          <cell r="P1181" t="str">
            <v>SGENERAL</v>
          </cell>
          <cell r="Q1181" t="str">
            <v>OFICINA ASESORA JURÍDICA</v>
          </cell>
          <cell r="R1181" t="str">
            <v>Contratación Directa</v>
          </cell>
          <cell r="S1181" t="str">
            <v>4 CON</v>
          </cell>
          <cell r="T1181" t="str">
            <v>ET4</v>
          </cell>
        </row>
        <row r="1182">
          <cell r="B1182" t="str">
            <v>751-A-02-02-02-008</v>
          </cell>
          <cell r="C1182" t="str">
            <v>751-A-02-02-02-008ET4</v>
          </cell>
          <cell r="D1182" t="str">
            <v>751</v>
          </cell>
          <cell r="E1182" t="str">
            <v>A</v>
          </cell>
          <cell r="F1182"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2" t="str">
            <v>A-02-02-02-008</v>
          </cell>
          <cell r="H1182" t="str">
            <v>16</v>
          </cell>
          <cell r="I1182" t="str">
            <v>SSF</v>
          </cell>
          <cell r="J1182" t="str">
            <v>Ok Distribución Pto</v>
          </cell>
          <cell r="K1182">
            <v>69787500</v>
          </cell>
          <cell r="L1182" t="str">
            <v>Funcionamiento</v>
          </cell>
          <cell r="M1182" t="str">
            <v>Talento Humano</v>
          </cell>
          <cell r="N1182" t="str">
            <v>Gestión</v>
          </cell>
          <cell r="O1182" t="str">
            <v>Gestión</v>
          </cell>
          <cell r="P1182" t="str">
            <v>SGENERAL</v>
          </cell>
          <cell r="Q1182" t="str">
            <v>OFICINA ASESORA JURÍDICA</v>
          </cell>
          <cell r="R1182" t="str">
            <v>Contratación Directa</v>
          </cell>
          <cell r="S1182" t="str">
            <v>4 CON</v>
          </cell>
          <cell r="T1182" t="str">
            <v>ET4</v>
          </cell>
        </row>
        <row r="1183">
          <cell r="B1183" t="str">
            <v>752-A-02-02-02-008</v>
          </cell>
          <cell r="C1183" t="str">
            <v>752-A-02-02-02-008ET4</v>
          </cell>
          <cell r="D1183" t="str">
            <v>752</v>
          </cell>
          <cell r="E1183" t="str">
            <v>A</v>
          </cell>
          <cell r="F1183"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3" t="str">
            <v>A-02-02-02-008</v>
          </cell>
          <cell r="H1183" t="str">
            <v>16</v>
          </cell>
          <cell r="I1183" t="str">
            <v>SSF</v>
          </cell>
          <cell r="J1183" t="str">
            <v>Ok Distribución Pto</v>
          </cell>
          <cell r="K1183">
            <v>123787500</v>
          </cell>
          <cell r="L1183" t="str">
            <v>Funcionamiento</v>
          </cell>
          <cell r="M1183" t="str">
            <v>Talento Humano</v>
          </cell>
          <cell r="N1183" t="str">
            <v>Gestión</v>
          </cell>
          <cell r="O1183" t="str">
            <v>Gestión</v>
          </cell>
          <cell r="P1183" t="str">
            <v>SGENERAL</v>
          </cell>
          <cell r="Q1183" t="str">
            <v>OFICINA ASESORA JURÍDICA</v>
          </cell>
          <cell r="R1183" t="str">
            <v>Contratación Directa</v>
          </cell>
          <cell r="S1183" t="str">
            <v>4 CON</v>
          </cell>
          <cell r="T1183" t="str">
            <v>ET4</v>
          </cell>
        </row>
        <row r="1184">
          <cell r="B1184" t="str">
            <v>753-A-02-02-02-008</v>
          </cell>
          <cell r="C1184" t="str">
            <v>753-A-02-02-02-008ET4</v>
          </cell>
          <cell r="D1184" t="str">
            <v>753</v>
          </cell>
          <cell r="E1184" t="str">
            <v>A</v>
          </cell>
          <cell r="F1184"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4" t="str">
            <v>A-02-02-02-008</v>
          </cell>
          <cell r="H1184" t="str">
            <v>16</v>
          </cell>
          <cell r="I1184" t="str">
            <v>SSF</v>
          </cell>
          <cell r="J1184" t="str">
            <v>Ok Distribución Pto</v>
          </cell>
          <cell r="K1184">
            <v>127350000</v>
          </cell>
          <cell r="L1184" t="str">
            <v>Funcionamiento</v>
          </cell>
          <cell r="M1184" t="str">
            <v>Talento Humano</v>
          </cell>
          <cell r="N1184" t="str">
            <v>Gestión</v>
          </cell>
          <cell r="O1184" t="str">
            <v>Gestión</v>
          </cell>
          <cell r="P1184" t="str">
            <v>SGENERAL</v>
          </cell>
          <cell r="Q1184" t="str">
            <v>OFICINA ASESORA JURÍDICA</v>
          </cell>
          <cell r="R1184" t="str">
            <v>Contratación Directa</v>
          </cell>
          <cell r="S1184" t="str">
            <v>4 CON</v>
          </cell>
          <cell r="T1184" t="str">
            <v>ET4</v>
          </cell>
        </row>
        <row r="1185">
          <cell r="B1185" t="str">
            <v>754-A-02-02-02-008</v>
          </cell>
          <cell r="C1185" t="str">
            <v>754-A-02-02-02-008ET4</v>
          </cell>
          <cell r="D1185" t="str">
            <v>754</v>
          </cell>
          <cell r="E1185" t="str">
            <v>A</v>
          </cell>
          <cell r="F1185"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5" t="str">
            <v>A-02-02-02-008</v>
          </cell>
          <cell r="H1185" t="str">
            <v>16</v>
          </cell>
          <cell r="I1185" t="str">
            <v>SSF</v>
          </cell>
          <cell r="J1185" t="str">
            <v>Ok Distribución Pto</v>
          </cell>
          <cell r="K1185">
            <v>226575000</v>
          </cell>
          <cell r="L1185" t="str">
            <v>Funcionamiento</v>
          </cell>
          <cell r="M1185" t="str">
            <v>Talento Humano</v>
          </cell>
          <cell r="N1185" t="str">
            <v>Gestión</v>
          </cell>
          <cell r="O1185" t="str">
            <v>Gestión</v>
          </cell>
          <cell r="P1185" t="str">
            <v>SGENERAL</v>
          </cell>
          <cell r="Q1185" t="str">
            <v>OFICINA ASESORA JURÍDICA</v>
          </cell>
          <cell r="R1185" t="str">
            <v>Contratación Directa</v>
          </cell>
          <cell r="S1185" t="str">
            <v>4 CON</v>
          </cell>
          <cell r="T1185" t="str">
            <v>ET4</v>
          </cell>
        </row>
        <row r="1186">
          <cell r="B1186" t="str">
            <v>755-A-02-02-02-008</v>
          </cell>
          <cell r="C1186" t="str">
            <v>755-A-02-02-02-008ET4</v>
          </cell>
          <cell r="D1186" t="str">
            <v>755</v>
          </cell>
          <cell r="E1186" t="str">
            <v>A</v>
          </cell>
          <cell r="F1186"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186" t="str">
            <v>A-02-02-02-008</v>
          </cell>
          <cell r="H1186" t="str">
            <v>16</v>
          </cell>
          <cell r="I1186" t="str">
            <v>SSF</v>
          </cell>
          <cell r="J1186" t="str">
            <v>Ok Distribución Pto</v>
          </cell>
          <cell r="K1186">
            <v>151200000</v>
          </cell>
          <cell r="L1186" t="str">
            <v>Funcionamiento</v>
          </cell>
          <cell r="M1186" t="str">
            <v>Talento Humano</v>
          </cell>
          <cell r="N1186" t="str">
            <v>Gestión</v>
          </cell>
          <cell r="O1186" t="str">
            <v>Gestión</v>
          </cell>
          <cell r="P1186" t="str">
            <v>SGENERAL</v>
          </cell>
          <cell r="Q1186" t="str">
            <v>OFICINA ASESORA JURÍDICA</v>
          </cell>
          <cell r="R1186" t="str">
            <v>Contratación Directa</v>
          </cell>
          <cell r="S1186" t="str">
            <v>4 CON</v>
          </cell>
          <cell r="T1186" t="str">
            <v>ET4</v>
          </cell>
        </row>
        <row r="1187">
          <cell r="B1187" t="str">
            <v>756-C-2201-0700-10-0-2201048-02</v>
          </cell>
          <cell r="C1187" t="str">
            <v>756-C-2201-0700-10-0-2201048-02ET4</v>
          </cell>
          <cell r="D1187" t="str">
            <v>756</v>
          </cell>
          <cell r="E1187" t="str">
            <v>A</v>
          </cell>
          <cell r="F1187" t="str">
            <v>PRESTACIÓN DE SERVICIOS PROFESIONALES PARA ORIENTAR A LA DIRECCIÓN DE PRIMERA INFANCIA Y AL VICEMINISTERIO DE EDUCACIÓN PREESCOLAR, BÁSICA Y MEDIA EN LA LAS LÍNEAS TÉCNICAS Y PEDAGÓGICAS QUE PERMITAN ARTICULAR EL ROL DE LA FAMILIA EN EL MARCO DE LA ATENCIÓN INTEGRAL</v>
          </cell>
          <cell r="G1187" t="str">
            <v>C-2201-0700-10-0-2201048-02</v>
          </cell>
          <cell r="H1187" t="str">
            <v>10</v>
          </cell>
          <cell r="I1187" t="str">
            <v>CSF</v>
          </cell>
          <cell r="J1187" t="str">
            <v>Ok Distribución Pto</v>
          </cell>
          <cell r="K1187">
            <v>143692500</v>
          </cell>
          <cell r="L1187" t="str">
            <v>Inversión</v>
          </cell>
          <cell r="M1187" t="str">
            <v>Primera Infancia</v>
          </cell>
          <cell r="N1187" t="str">
            <v>Fortalecimiento de la calidad del servicio educativo de primera infancia Nacional</v>
          </cell>
          <cell r="O1187" t="str">
            <v>Primera Infancia</v>
          </cell>
          <cell r="P1187" t="str">
            <v>VEPBM</v>
          </cell>
          <cell r="Q1187" t="str">
            <v>DIRECCIÓN DE PRIMERA INFANCIA</v>
          </cell>
          <cell r="R1187" t="str">
            <v>Contratación Directa</v>
          </cell>
          <cell r="S1187" t="str">
            <v>4 CON</v>
          </cell>
          <cell r="T1187" t="str">
            <v>ET4</v>
          </cell>
        </row>
        <row r="1188">
          <cell r="B1188" t="str">
            <v>758-A-02-02-02-008</v>
          </cell>
          <cell r="C1188" t="str">
            <v>758-A-02-02-02-008ET4</v>
          </cell>
          <cell r="D1188" t="str">
            <v>758</v>
          </cell>
          <cell r="E1188" t="str">
            <v>A</v>
          </cell>
          <cell r="F1188" t="str">
            <v xml:space="preserve">PRESTACIÓN DE SERVICIOS PROFESIONALES PARA  EJECUTAR  LOS PROCESOS DE GESTION ADMINISTRATIVA   Y FINANCIERA  DE LAS ENTIDADES TERRITORIALES QUE SE ENCUENTREN O LLEGAREN A ADOPTAR MEDIDA CORRECTIVA DE ASUNCION TEMPORAL DE LA COMPETENCIA DEL SERVICIO EDUCATIVO EN LOS NIVELES DE PREESCOLAR, BÁSICA Y MEDIA DE CONFORMIDAD CON EL DECRETO ¿ LEY 028 DE 2008 Y SUS REGLAMENTARIOS._x000D_
</v>
          </cell>
          <cell r="G1188" t="str">
            <v>A-02-02-02-008</v>
          </cell>
          <cell r="H1188" t="str">
            <v>10</v>
          </cell>
          <cell r="I1188" t="str">
            <v>CSF</v>
          </cell>
          <cell r="J1188" t="str">
            <v>Ok Distribución Pto</v>
          </cell>
          <cell r="K1188">
            <v>70762030</v>
          </cell>
          <cell r="L1188" t="str">
            <v>Funcionamiento</v>
          </cell>
          <cell r="M1188" t="str">
            <v>Talento Humano</v>
          </cell>
          <cell r="N1188" t="str">
            <v>Gestión</v>
          </cell>
          <cell r="O1188" t="str">
            <v>Gestión</v>
          </cell>
          <cell r="P1188" t="str">
            <v>SGENERAL</v>
          </cell>
          <cell r="Q1188" t="str">
            <v>SUBDIRECCIÓN DE MONITOREO Y CONTROL</v>
          </cell>
          <cell r="R1188" t="str">
            <v>Contratación Directa</v>
          </cell>
          <cell r="S1188" t="str">
            <v>4 CON</v>
          </cell>
          <cell r="T1188" t="str">
            <v>ET4</v>
          </cell>
        </row>
        <row r="1189">
          <cell r="B1189" t="str">
            <v>759-A-02-02-02-008</v>
          </cell>
          <cell r="C1189" t="str">
            <v>759-A-02-02-02-008ET4</v>
          </cell>
          <cell r="D1189" t="str">
            <v>759</v>
          </cell>
          <cell r="E1189" t="str">
            <v>A</v>
          </cell>
          <cell r="F1189" t="str">
            <v xml:space="preserve">PRESTACIÓN DE SERVICIOS PROFESIONALES PARA EJECUTAR  ACTIVIDADES CONTRACTUALES Y JURIDICAS DE  LAS ENTIDADES TERRITORIALES QUE SE ENCUENTREN O LLEGAREN A ADOPTAR MEDIDA CORRECTIVA DE ASUNCION TEMPORAL DE LA COMPETENCIA DEL SERVICIO EDUCATIVO EN LOS NIVELES DE PREESCOLAR, BÁSICA Y MEDIA DE CONFORMIDAD CON EL DECRETO ¿ LEY 028 DE 2008 Y SUS REGLAMENTARIOS._x000D_
</v>
          </cell>
          <cell r="G1189" t="str">
            <v>A-02-02-02-008</v>
          </cell>
          <cell r="H1189" t="str">
            <v>10</v>
          </cell>
          <cell r="I1189" t="str">
            <v>CSF</v>
          </cell>
          <cell r="J1189" t="str">
            <v>Ok Distribución Pto</v>
          </cell>
          <cell r="K1189">
            <v>70762030</v>
          </cell>
          <cell r="L1189" t="str">
            <v>Funcionamiento</v>
          </cell>
          <cell r="M1189" t="str">
            <v>Talento Humano</v>
          </cell>
          <cell r="N1189" t="str">
            <v>Gestión</v>
          </cell>
          <cell r="O1189" t="str">
            <v>Gestión</v>
          </cell>
          <cell r="P1189" t="str">
            <v>SGENERAL</v>
          </cell>
          <cell r="Q1189" t="str">
            <v>SUBDIRECCIÓN DE MONITOREO Y CONTROL</v>
          </cell>
          <cell r="R1189" t="str">
            <v>Contratación Directa</v>
          </cell>
          <cell r="S1189" t="str">
            <v>4 CON</v>
          </cell>
          <cell r="T1189" t="str">
            <v>ET4</v>
          </cell>
        </row>
        <row r="1190">
          <cell r="B1190" t="str">
            <v>762-C-2201-0700-10-0-2201048-02</v>
          </cell>
          <cell r="C1190" t="str">
            <v>762-C-2201-0700-10-0-2201048-02ET4</v>
          </cell>
          <cell r="D1190" t="str">
            <v>762</v>
          </cell>
          <cell r="E1190" t="str">
            <v>A</v>
          </cell>
          <cell r="F1190" t="str">
            <v>PRESTAR SERVICIOS PROFESIONALES A LA SUBDIRECCIÓN DE COBERTURA DE PRIMERA INFANCIA EN LA GESTIÓN Y ACOMPAÑAMIENTO AL PROCESO DE IMPLEMENTACIÓN DE LOS SISTEMAS DE INFORMACIÓN DE LA DIRECCIÓN DE PRIMERA INFANCIA.</v>
          </cell>
          <cell r="G1190" t="str">
            <v>C-2201-0700-10-0-2201048-02</v>
          </cell>
          <cell r="H1190" t="str">
            <v>10</v>
          </cell>
          <cell r="I1190" t="str">
            <v>CSF</v>
          </cell>
          <cell r="J1190" t="str">
            <v>Ok Distribución Pto</v>
          </cell>
          <cell r="K1190">
            <v>78570250</v>
          </cell>
          <cell r="L1190" t="str">
            <v>Inversión</v>
          </cell>
          <cell r="M1190" t="str">
            <v>Primera Infancia</v>
          </cell>
          <cell r="N1190" t="str">
            <v>Fortalecimiento de la calidad del servicio educativo de primera infancia Nacional</v>
          </cell>
          <cell r="O1190" t="str">
            <v>Primera Infancia</v>
          </cell>
          <cell r="P1190" t="str">
            <v>VEPBM</v>
          </cell>
          <cell r="Q1190" t="str">
            <v>SUBDIRECCIÓN DE COBERTURA DE PRIMERA INFANCIA</v>
          </cell>
          <cell r="R1190" t="str">
            <v>Contratación Directa</v>
          </cell>
          <cell r="S1190" t="str">
            <v>4 CON</v>
          </cell>
          <cell r="T1190" t="str">
            <v>ET4</v>
          </cell>
        </row>
        <row r="1191">
          <cell r="B1191" t="str">
            <v>763-A-02-02-02-008</v>
          </cell>
          <cell r="C1191" t="str">
            <v>763-A-02-02-02-008ET4</v>
          </cell>
          <cell r="D1191" t="str">
            <v>763</v>
          </cell>
          <cell r="E1191" t="str">
            <v>A</v>
          </cell>
          <cell r="F1191" t="str">
            <v>PRESTAR SERVICIOS PROFESIONALES PARA APOYAR AL GRUPO DENOMINADO "GESTIONAR COMISIONES DE SERVICIO" DE LA SUBDIRECCIÓN DE GESTIÓN ADMINISTRATIVA PARA DAR TRÁMITE A LAS DIFERENTES SOLICITUDES DE LAS DEPENDENCIAS DE LA ENTIDAD Y ADMINISTRAR LOS MÓDULOS DEL PROCESO.</v>
          </cell>
          <cell r="G1191" t="str">
            <v>A-02-02-02-008</v>
          </cell>
          <cell r="H1191" t="str">
            <v>10</v>
          </cell>
          <cell r="I1191" t="str">
            <v>CSF</v>
          </cell>
          <cell r="J1191" t="str">
            <v>Ok Distribución Pto</v>
          </cell>
          <cell r="K1191">
            <v>40800000</v>
          </cell>
          <cell r="L1191" t="str">
            <v>Funcionamiento</v>
          </cell>
          <cell r="M1191" t="str">
            <v>Talento Humano</v>
          </cell>
          <cell r="N1191" t="str">
            <v>Gestión</v>
          </cell>
          <cell r="O1191" t="str">
            <v>Gestión</v>
          </cell>
          <cell r="P1191" t="str">
            <v>SGENERAL</v>
          </cell>
          <cell r="Q1191" t="str">
            <v>SUBDIRECCIÓN DE GESTIÓN ADMINISTRATIVA Y OPERACIONES</v>
          </cell>
          <cell r="R1191" t="str">
            <v>Contratación Directa</v>
          </cell>
          <cell r="S1191" t="str">
            <v>4 CON</v>
          </cell>
          <cell r="T1191" t="str">
            <v>ET4</v>
          </cell>
        </row>
        <row r="1192">
          <cell r="B1192" t="str">
            <v>764-C-2202-0700-47-0-2202007-03</v>
          </cell>
          <cell r="C1192" t="str">
            <v>764-C-2202-0700-47-0-2202007-03ET4</v>
          </cell>
          <cell r="D1192" t="str">
            <v>764</v>
          </cell>
          <cell r="E1192" t="str">
            <v>A</v>
          </cell>
          <cell r="F1192" t="str">
            <v xml:space="preserve">CONSTITUIR EL FONDO EN ADMINISTRACIÓN PARA EL COMPONENTE DE EXCELENCIA DEL PROGRAMA GENERACIÓN E, QUE FOMENTE EL ACCESO, PERMANENCIA Y GRADUACIÓN A LA EDUCACIÓN SUPERIOR DE LOS MEJORES ESTUDIANTES DEL PAÍS EN CONDICIÓN DE VULNERABILIDAD ECONÓMICA, A TRAVÉS DE CRÉDITOS CONDONABLES PARA CURSAR ESTUDIOS DE PREGRADO EN INSTITUCIONES DE EDUCACIÓN SUPERIOR Y PROGRAMAS CON ACREDITACIÓN DE ALTA CALIDAD </v>
          </cell>
          <cell r="G1192" t="str">
            <v>C-2202-0700-47-0-2202007-03</v>
          </cell>
          <cell r="H1192" t="str">
            <v>11</v>
          </cell>
          <cell r="I1192" t="str">
            <v>CSF</v>
          </cell>
          <cell r="J1192" t="str">
            <v>Ok Distribución Pto</v>
          </cell>
          <cell r="K1192">
            <v>49226000000</v>
          </cell>
          <cell r="L1192" t="str">
            <v>Inversión</v>
          </cell>
          <cell r="M1192" t="str">
            <v>Fomento</v>
          </cell>
          <cell r="N1192" t="str">
            <v>Apoyo para fomentar el acceso con calidad a la educación superior a través de incentivos a la demanda en Colombia Nacional</v>
          </cell>
          <cell r="O1192" t="str">
            <v>ICETEX</v>
          </cell>
          <cell r="P1192" t="str">
            <v>VES</v>
          </cell>
          <cell r="Q1192" t="str">
            <v>SUBDIRECCIÓN DE APOYO A LA GESTIÓN DE LAS INST. DE EDU. SUPERIOR</v>
          </cell>
          <cell r="R1192" t="str">
            <v>Contratación Directa</v>
          </cell>
          <cell r="S1192" t="str">
            <v>4 CON</v>
          </cell>
          <cell r="T1192" t="str">
            <v>ET4</v>
          </cell>
        </row>
        <row r="1193">
          <cell r="B1193" t="str">
            <v>767-C-2201-0700-13-0-2201006-02</v>
          </cell>
          <cell r="C1193" t="str">
            <v>767-C-2201-0700-13-0-2201006-02ET4</v>
          </cell>
          <cell r="D1193" t="str">
            <v>767</v>
          </cell>
          <cell r="E1193" t="str">
            <v>A</v>
          </cell>
          <cell r="F1193" t="str">
            <v>PRESTACIÓN DE SERVICIOS PROFESIONALES PARA APOYAR LOS PROCESOS DE EVALUACIÓN DE MODELOS EDUCATIVOS FLEXIBLES, DESARROLLO Y EVALUACIÓN DE PROCESOS ADMINISTRATIVOS Y PEDAGÓGICOS DE LA COORDINACIÓN DE REFERENTES DE LA SUBDIRECCIÓN DE REFERENTES Y EVALUACIÓN DE LA CALIDAD EDUCATIVA.</v>
          </cell>
          <cell r="G1193" t="str">
            <v>C-2201-0700-13-0-2201006-02</v>
          </cell>
          <cell r="H1193" t="str">
            <v>10</v>
          </cell>
          <cell r="I1193" t="str">
            <v>CSF</v>
          </cell>
          <cell r="J1193" t="str">
            <v>Ok Distribución Pto</v>
          </cell>
          <cell r="K1193">
            <v>18310824</v>
          </cell>
          <cell r="L1193" t="str">
            <v>Inversión</v>
          </cell>
          <cell r="M1193" t="str">
            <v>Calidad EPBM</v>
          </cell>
          <cell r="N1193" t="str">
            <v>Mejoramiento de la calidad educativa preescolar, básica y media. Nacional</v>
          </cell>
          <cell r="O1193" t="str">
            <v>Calidad</v>
          </cell>
          <cell r="P1193" t="str">
            <v>VEPBM</v>
          </cell>
          <cell r="Q1193" t="str">
            <v>SUBDIRECCIÓN DE REFERENTES Y EVALUACIÓN DE LA CALIDAD EDUCATIVA</v>
          </cell>
          <cell r="R1193" t="str">
            <v>Contratación Directa</v>
          </cell>
          <cell r="S1193" t="str">
            <v>4 CON</v>
          </cell>
          <cell r="T1193" t="str">
            <v>ET4</v>
          </cell>
        </row>
        <row r="1194">
          <cell r="B1194" t="str">
            <v>768-A-02-02-02-008</v>
          </cell>
          <cell r="C1194" t="str">
            <v>768-A-02-02-02-008ET4</v>
          </cell>
          <cell r="D1194" t="str">
            <v>768</v>
          </cell>
          <cell r="E1194" t="str">
            <v>A</v>
          </cell>
          <cell r="F1194" t="str">
            <v>PRESTAR SERVICIOS PROFESIONALES A LA OFICINA DE TECNOLOGÍA Y SISTEMAS DE INFORMACIÓN PARA LA CONSOLIDACIÓN DE INFORMACIÓN, GENERACIÓN DE INDICADORES Y APOYO ADMINISTRATIVO EN LA GESTIÓN DEL PROGRAMA CONEXIÓN TOTAL</v>
          </cell>
          <cell r="G1194" t="str">
            <v>A-02-02-02-008</v>
          </cell>
          <cell r="H1194" t="str">
            <v>16</v>
          </cell>
          <cell r="I1194" t="str">
            <v>SSF</v>
          </cell>
          <cell r="J1194" t="str">
            <v>Ok Distribución Pto</v>
          </cell>
          <cell r="K1194">
            <v>10706850</v>
          </cell>
          <cell r="L1194" t="str">
            <v>Funcionamiento</v>
          </cell>
          <cell r="M1194" t="str">
            <v>Talento Humano</v>
          </cell>
          <cell r="N1194" t="str">
            <v>Gestión</v>
          </cell>
          <cell r="O1194" t="str">
            <v>Gestión</v>
          </cell>
          <cell r="P1194" t="str">
            <v>SGENERAL</v>
          </cell>
          <cell r="Q1194" t="str">
            <v>OFICINA DE TECNOLOGÍA Y SISTEMAS DE INFORMACIÓN</v>
          </cell>
          <cell r="R1194" t="str">
            <v>Contratación Directa</v>
          </cell>
          <cell r="S1194" t="str">
            <v>4 CON</v>
          </cell>
          <cell r="T1194" t="str">
            <v>ET4</v>
          </cell>
        </row>
        <row r="1195">
          <cell r="B1195" t="str">
            <v>768-C-2299-0700-8-0-2299062-02</v>
          </cell>
          <cell r="C1195" t="str">
            <v>768-C-2299-0700-8-0-2299062-02ET4</v>
          </cell>
          <cell r="D1195" t="str">
            <v>768</v>
          </cell>
          <cell r="E1195" t="str">
            <v>A</v>
          </cell>
          <cell r="F1195" t="str">
            <v>PRESTAR SERVICIOS PROFESIONALES A LA OFICINA DE TECNOLOGÍA Y SISTEMAS DE INFORMACIÓN PARA LA CONSOLIDACIÓN DE INFORMACIÓN, GENERACIÓN DE INDICADORES Y APOYO ADMINISTRATIVO EN LA GESTIÓN DEL PROGRAMA CONEXIÓN TOTAL</v>
          </cell>
          <cell r="G1195" t="str">
            <v>C-2299-0700-8-0-2299062-02</v>
          </cell>
          <cell r="H1195" t="str">
            <v>10</v>
          </cell>
          <cell r="I1195" t="str">
            <v>CSF</v>
          </cell>
          <cell r="J1195" t="str">
            <v>Ok Distribución Pto</v>
          </cell>
          <cell r="K1195">
            <v>51505150</v>
          </cell>
          <cell r="L1195" t="str">
            <v>Inversión</v>
          </cell>
          <cell r="M1195" t="str">
            <v>Tecnología</v>
          </cell>
          <cell r="N1195" t="str">
            <v>Fortalecimiento del acceso a información estratégica e institucional del sector educativo  Nacional</v>
          </cell>
          <cell r="O1195" t="str">
            <v>Transversales</v>
          </cell>
          <cell r="P1195" t="str">
            <v>SGENERAL</v>
          </cell>
          <cell r="Q1195" t="str">
            <v>OFICINA DE TECNOLOGÍA Y SISTEMAS DE INFORMACIÓN</v>
          </cell>
          <cell r="R1195" t="str">
            <v>Contratación Directa</v>
          </cell>
          <cell r="S1195" t="str">
            <v>4 CON</v>
          </cell>
          <cell r="T1195" t="str">
            <v>ET4</v>
          </cell>
        </row>
        <row r="1196">
          <cell r="B1196" t="str">
            <v>769-C-2202-0700-45-0-2202038-02</v>
          </cell>
          <cell r="C1196" t="str">
            <v>769-C-2202-0700-45-0-2202038-02ET4</v>
          </cell>
          <cell r="D1196" t="str">
            <v>769</v>
          </cell>
          <cell r="E1196" t="str">
            <v>A</v>
          </cell>
          <cell r="F1196" t="str">
            <v>PRESTAR SERVICIOS PROFESIONALES PARA APOYAR AL VICEMINISTERIO DE EDUCACIÓN SUPERIOR EN LA DEFINICIÓN, ESTRUCTURACIÓN, SEGUIMIENTO Y CONTROL DE SUS LÍNEAS ESTRATÉGICAS, ASÍ COMO PARA GARANTIZAR LA GESTIÓN Y COMPROMISOS EN DESARROLLO DE LAS FUNCIONES Y PROCESOS PROPIOS DEL DESPACHO.</v>
          </cell>
          <cell r="G1196" t="str">
            <v>C-2202-0700-45-0-2202038-02</v>
          </cell>
          <cell r="H1196" t="str">
            <v>11</v>
          </cell>
          <cell r="I1196" t="str">
            <v>CSF</v>
          </cell>
          <cell r="J1196" t="str">
            <v>Ok Distribución Pto</v>
          </cell>
          <cell r="K1196">
            <v>115000000</v>
          </cell>
          <cell r="L1196" t="str">
            <v>Inversión</v>
          </cell>
          <cell r="M1196" t="str">
            <v>Fomento</v>
          </cell>
          <cell r="N1196" t="str">
            <v>Ampliación de mecanismos de fomento de la Educación Superior Nacional</v>
          </cell>
          <cell r="O1196" t="str">
            <v>Fomento ES</v>
          </cell>
          <cell r="P1196" t="str">
            <v>VES</v>
          </cell>
          <cell r="Q1196" t="str">
            <v>DIRECCIÓN DE FOMENTO DE LA EDUCACIÓN SUPERIOR</v>
          </cell>
          <cell r="R1196" t="str">
            <v>Contratación Directa</v>
          </cell>
          <cell r="S1196" t="str">
            <v>4 CON</v>
          </cell>
          <cell r="T1196" t="str">
            <v>ET4</v>
          </cell>
        </row>
        <row r="1197">
          <cell r="B1197" t="str">
            <v>77-C-2299-0700-8-0-2299062-02</v>
          </cell>
          <cell r="C1197" t="str">
            <v>77-C-2299-0700-8-0-2299062-02ET1</v>
          </cell>
          <cell r="D1197" t="str">
            <v>77</v>
          </cell>
          <cell r="E1197" t="str">
            <v>A</v>
          </cell>
          <cell r="F1197" t="str">
            <v>RENOVACIÓN Y AMPLIACIÓN DE LA SOLUCIÓN DE TELEFONÍA IP DEL MINISTERIO DE EDUCACIÓN NACIONAL</v>
          </cell>
          <cell r="G1197" t="str">
            <v>C-2299-0700-8-0-2299062-02</v>
          </cell>
          <cell r="H1197" t="str">
            <v>10</v>
          </cell>
          <cell r="I1197" t="str">
            <v>CSF</v>
          </cell>
          <cell r="J1197" t="str">
            <v>Ok Distribución Pto</v>
          </cell>
          <cell r="K1197">
            <v>550000000</v>
          </cell>
          <cell r="L1197" t="str">
            <v>Inversión</v>
          </cell>
          <cell r="M1197" t="str">
            <v>Tecnología</v>
          </cell>
          <cell r="N1197" t="str">
            <v>Fortalecimiento del acceso a información estratégica e institucional del sector educativo  Nacional</v>
          </cell>
          <cell r="O1197" t="str">
            <v>Transversales</v>
          </cell>
          <cell r="P1197" t="str">
            <v>SGENERAL</v>
          </cell>
          <cell r="Q1197" t="str">
            <v>OFICINA DE TECNOLOGÍA Y SISTEMAS DE INFORMACIÓN</v>
          </cell>
          <cell r="R1197" t="str">
            <v>Selección Abreviada</v>
          </cell>
          <cell r="S1197" t="str">
            <v>2 PES</v>
          </cell>
          <cell r="T1197" t="str">
            <v>ET1</v>
          </cell>
        </row>
        <row r="1198">
          <cell r="B1198" t="str">
            <v>770-C-2202-0700-45-0-2202043-02</v>
          </cell>
          <cell r="C1198" t="str">
            <v>770-C-2202-0700-45-0-2202043-02ET4</v>
          </cell>
          <cell r="D1198" t="str">
            <v>770</v>
          </cell>
          <cell r="E1198" t="str">
            <v>A</v>
          </cell>
          <cell r="F1198" t="str">
            <v xml:space="preserve">PRESTAR SERVICIOS PROFESIONALES PARA  LA RECOLECCIÓN, TRATAMIENTO Y ANÁLISIS DE INFORMACIÓN PARA LA FORMULACIÓN DE PLANES, ESTRATEGIAS Y ACTIVIDADES PARA EL SECTOR DE EDUCACIÓN SUPERIOR </v>
          </cell>
          <cell r="G1198" t="str">
            <v>C-2202-0700-45-0-2202043-02</v>
          </cell>
          <cell r="H1198" t="str">
            <v>11</v>
          </cell>
          <cell r="I1198" t="str">
            <v>CSF</v>
          </cell>
          <cell r="J1198" t="str">
            <v>Ok Distribución Pto</v>
          </cell>
          <cell r="K1198">
            <v>60450082</v>
          </cell>
          <cell r="L1198" t="str">
            <v>Inversión</v>
          </cell>
          <cell r="M1198" t="str">
            <v>Fomento</v>
          </cell>
          <cell r="N1198" t="str">
            <v>Ampliación de mecanismos de fomento de la Educación Superior Nacional</v>
          </cell>
          <cell r="O1198" t="str">
            <v>Fomento ES</v>
          </cell>
          <cell r="P1198" t="str">
            <v>VES</v>
          </cell>
          <cell r="Q1198" t="str">
            <v>SUBDIRECCIÓN DE DESARROLLO SECTORIAL DE LA EDUCACIÓN SUPERIOR</v>
          </cell>
          <cell r="R1198" t="str">
            <v>Contratación Directa</v>
          </cell>
          <cell r="S1198" t="str">
            <v>4 CON</v>
          </cell>
          <cell r="T1198" t="str">
            <v>ET4</v>
          </cell>
        </row>
        <row r="1199">
          <cell r="B1199" t="str">
            <v>771-C-2202-0700-45-0-2202046-02</v>
          </cell>
          <cell r="C1199" t="str">
            <v>771-C-2202-0700-45-0-2202046-02ET4</v>
          </cell>
          <cell r="D1199" t="str">
            <v>771</v>
          </cell>
          <cell r="E1199" t="str">
            <v>A</v>
          </cell>
          <cell r="F1199" t="str">
            <v>PRESTAR SERVICIOS PROFESIONALES A LA DIRECCION DE FOMENTO A LA EDUCACION SUPERIOR EN EL DESARROLLO DE ESTRATEGIAS ENFOCADAS EN EL FORTALECIMIENTO DEL ACCESO Y PERMANENCIA DE ASPIRANTES A LA EDUCACIÓN SUPERIOR, ASÍ COMO EL SEGUMIENTO A LA GESTION CONTRACTUAL Y FINANCIERA DE LOS FONDOS DE GRATUIDAD, EXCELENCIA Y SER PILO PAGA.</v>
          </cell>
          <cell r="G1199" t="str">
            <v>C-2202-0700-45-0-2202046-02</v>
          </cell>
          <cell r="H1199" t="str">
            <v>11</v>
          </cell>
          <cell r="I1199" t="str">
            <v>CSF</v>
          </cell>
          <cell r="J1199" t="str">
            <v>Ok Distribución Pto</v>
          </cell>
          <cell r="K1199">
            <v>44557800</v>
          </cell>
          <cell r="L1199" t="str">
            <v>Inversión</v>
          </cell>
          <cell r="M1199" t="str">
            <v>Fomento</v>
          </cell>
          <cell r="N1199" t="str">
            <v>Ampliación de mecanismos de fomento de la Educación Superior Nacional</v>
          </cell>
          <cell r="O1199" t="str">
            <v>Fomento ES</v>
          </cell>
          <cell r="P1199" t="str">
            <v>VES</v>
          </cell>
          <cell r="Q1199" t="str">
            <v>SUBDIRECCIÓN DE DESARROLLO SECTORIAL DE LA EDUCACIÓN SUPERIOR</v>
          </cell>
          <cell r="R1199" t="str">
            <v>Contratación Directa</v>
          </cell>
          <cell r="S1199" t="str">
            <v>4 CON</v>
          </cell>
          <cell r="T1199" t="str">
            <v>ET4</v>
          </cell>
        </row>
        <row r="1200">
          <cell r="B1200" t="str">
            <v>772-C-2202-0700-45-0-2202013-02</v>
          </cell>
          <cell r="C1200" t="str">
            <v>772-C-2202-0700-45-0-2202013-02ET4</v>
          </cell>
          <cell r="D1200" t="str">
            <v>772</v>
          </cell>
          <cell r="E1200" t="str">
            <v>A</v>
          </cell>
          <cell r="F1200" t="str">
            <v>PRESTAR SERVICIOS PROFESIONALES PARA ACOMPAÑAR, ORIENTAR Y BRINDAR ASISTENCIA TÉCNICA AL MINISTERIO DE EDUCACION NACIONAL EN EL DISEÑO Y DESARROLLO DE ESTRATEGIAS PARA LA IMPLEMENTACIÓN DEL SISTEMA NACIONAL DE CUALIFICACIONES (SNC).</v>
          </cell>
          <cell r="G1200" t="str">
            <v>C-2202-0700-45-0-2202013-02</v>
          </cell>
          <cell r="H1200" t="str">
            <v>11</v>
          </cell>
          <cell r="I1200" t="str">
            <v>CSF</v>
          </cell>
          <cell r="J1200" t="str">
            <v>Ok Distribución Pto</v>
          </cell>
          <cell r="K1200">
            <v>96685127</v>
          </cell>
          <cell r="L1200" t="str">
            <v>Inversión</v>
          </cell>
          <cell r="M1200" t="str">
            <v>Fomento</v>
          </cell>
          <cell r="N1200" t="str">
            <v>Ampliación de mecanismos de fomento de la Educación Superior Nacional</v>
          </cell>
          <cell r="O1200" t="str">
            <v>Fomento ES</v>
          </cell>
          <cell r="P1200" t="str">
            <v>VES</v>
          </cell>
          <cell r="Q1200" t="str">
            <v>SUBDIRECCIÓN DE DESARROLLO SECTORIAL DE LA EDUCACIÓN SUPERIOR</v>
          </cell>
          <cell r="R1200" t="str">
            <v>Contratación Directa</v>
          </cell>
          <cell r="S1200" t="str">
            <v>4 CON</v>
          </cell>
          <cell r="T1200" t="str">
            <v>ET4</v>
          </cell>
        </row>
        <row r="1201">
          <cell r="B1201" t="str">
            <v>773-C-2202-0700-45-0-2202043-02</v>
          </cell>
          <cell r="C1201" t="str">
            <v>773-C-2202-0700-45-0-2202043-02ET4</v>
          </cell>
          <cell r="D1201" t="str">
            <v>773</v>
          </cell>
          <cell r="E1201" t="str">
            <v>A</v>
          </cell>
          <cell r="F1201" t="str">
            <v xml:space="preserve">PRESTAR LOS SERVICIOS PROFESIONALES PARA APOYAR EL ACOMPAÑAMIENTO Y ASISTENCIA A LAS INSTITUCIONES DE EDUCACIÓN SUPERIOR EN LOS PROCESOS DE ANÁLISIS Y ACTUALIZACIÓN CONTABLE, ASÍ COMO EL CARGUE DE LA INFORMACIÓN FINANCIERA Y PRESUPUESTAL EN EL SNIES Y EN EL MÓDULO DE DERECHOS PECUNIARIOS </v>
          </cell>
          <cell r="G1201" t="str">
            <v>C-2202-0700-45-0-2202043-02</v>
          </cell>
          <cell r="H1201" t="str">
            <v>11</v>
          </cell>
          <cell r="I1201" t="str">
            <v>CSF</v>
          </cell>
          <cell r="J1201" t="str">
            <v>Ok Distribución Pto</v>
          </cell>
          <cell r="K1201">
            <v>32972772</v>
          </cell>
          <cell r="L1201" t="str">
            <v>Inversión</v>
          </cell>
          <cell r="M1201" t="str">
            <v>Fomento</v>
          </cell>
          <cell r="N1201" t="str">
            <v>Ampliación de mecanismos de fomento de la Educación Superior Nacional</v>
          </cell>
          <cell r="O1201" t="str">
            <v>Fomento ES</v>
          </cell>
          <cell r="P1201" t="str">
            <v>VES</v>
          </cell>
          <cell r="Q1201" t="str">
            <v>SUBDIRECCIÓN DE DESARROLLO SECTORIAL DE LA EDUCACIÓN SUPERIOR</v>
          </cell>
          <cell r="R1201" t="str">
            <v>Contratación Directa</v>
          </cell>
          <cell r="S1201" t="str">
            <v>4 CON</v>
          </cell>
          <cell r="T1201" t="str">
            <v>ET4</v>
          </cell>
        </row>
        <row r="1202">
          <cell r="B1202" t="str">
            <v>775-C-2202-0700-45-0-2202038-02</v>
          </cell>
          <cell r="C1202" t="str">
            <v>775-C-2202-0700-45-0-2202038-02ET4</v>
          </cell>
          <cell r="D1202" t="str">
            <v>775</v>
          </cell>
          <cell r="E1202" t="str">
            <v>A</v>
          </cell>
          <cell r="F1202" t="str">
            <v>PRESTAR SERVICIOS PROFESIONALES PARA APOYAR  EL ANÁLISIS, LA MODELACIÓN Y CONSOLIDACIÓN DE DATOS Y SEGUIMIENTO A LA DISTRIBUCIÓN DE RECURSOS FINANCIEROS Y AL DESEMPEÑO  DE LAS INSTITUCIONES DE EDUCACIÓN SUPERIOR PÚBLICAS</v>
          </cell>
          <cell r="G1202" t="str">
            <v>C-2202-0700-45-0-2202038-02</v>
          </cell>
          <cell r="H1202" t="str">
            <v>11</v>
          </cell>
          <cell r="I1202" t="str">
            <v>CSF</v>
          </cell>
          <cell r="J1202" t="str">
            <v>Ok Distribución Pto</v>
          </cell>
          <cell r="K1202">
            <v>37364958</v>
          </cell>
          <cell r="L1202" t="str">
            <v>Inversión</v>
          </cell>
          <cell r="M1202" t="str">
            <v>Fomento</v>
          </cell>
          <cell r="N1202" t="str">
            <v>Ampliación de mecanismos de fomento de la Educación Superior Nacional</v>
          </cell>
          <cell r="O1202" t="str">
            <v>Fomento ES</v>
          </cell>
          <cell r="P1202" t="str">
            <v>VES</v>
          </cell>
          <cell r="Q1202" t="str">
            <v>SUBDIRECCIÓN DE DESARROLLO SECTORIAL DE LA EDUCACIÓN SUPERIOR</v>
          </cell>
          <cell r="R1202" t="str">
            <v>Contratación Directa</v>
          </cell>
          <cell r="S1202" t="str">
            <v>4 CON</v>
          </cell>
          <cell r="T1202" t="str">
            <v>ET4</v>
          </cell>
        </row>
        <row r="1203">
          <cell r="B1203" t="str">
            <v>776-C-2202-0700-45-0-2202038-02</v>
          </cell>
          <cell r="C1203" t="str">
            <v>776-C-2202-0700-45-0-2202038-02ET4</v>
          </cell>
          <cell r="D1203" t="str">
            <v>776</v>
          </cell>
          <cell r="E1203" t="str">
            <v>A</v>
          </cell>
          <cell r="F1203" t="str">
            <v>PRESTAR SERVICIOS PROFESIONALES EN LA IDENTIFICACIÓN DE NECESIDADES Y MECANISMOS DE FINANCIACIÓN NECESARIAS PARA FORTALECER LA EDUCACIÓN SUPERIOR PÚBLICA, ASÍ COMO APOYAR LA GESTIÓN Y SEGUIMIENTO DE ACCIONES PARA EL FORTALECIMIENTO DE LAS NUEVAS IES PÚBLICAS</v>
          </cell>
          <cell r="G1203" t="str">
            <v>C-2202-0700-45-0-2202038-02</v>
          </cell>
          <cell r="H1203" t="str">
            <v>11</v>
          </cell>
          <cell r="I1203" t="str">
            <v>CSF</v>
          </cell>
          <cell r="J1203" t="str">
            <v>Ok Distribución Pto</v>
          </cell>
          <cell r="K1203">
            <v>86182217</v>
          </cell>
          <cell r="L1203" t="str">
            <v>Inversión</v>
          </cell>
          <cell r="M1203" t="str">
            <v>Fomento</v>
          </cell>
          <cell r="N1203" t="str">
            <v>Ampliación de mecanismos de fomento de la Educación Superior Nacional</v>
          </cell>
          <cell r="O1203" t="str">
            <v>Fomento ES</v>
          </cell>
          <cell r="P1203" t="str">
            <v>VES</v>
          </cell>
          <cell r="Q1203" t="str">
            <v>SUBDIRECCIÓN DE DESARROLLO SECTORIAL DE LA EDUCACIÓN SUPERIOR</v>
          </cell>
          <cell r="R1203" t="str">
            <v>Contratación Directa</v>
          </cell>
          <cell r="S1203" t="str">
            <v>4 CON</v>
          </cell>
          <cell r="T1203" t="str">
            <v>ET4</v>
          </cell>
        </row>
        <row r="1204">
          <cell r="B1204" t="str">
            <v>777-C-2202-0700-45-0-2202038-02</v>
          </cell>
          <cell r="C1204" t="str">
            <v>777-C-2202-0700-45-0-2202038-02ET4</v>
          </cell>
          <cell r="D1204" t="str">
            <v>777</v>
          </cell>
          <cell r="E1204" t="str">
            <v>A</v>
          </cell>
          <cell r="F1204" t="str">
            <v>PRESTAR SERVICIOS PROFESIONALES PARA APOYAR LAS ESTRUCTURACIÓN Y SEGUIMIENTO DE ACUERDOS DESEMPEÑO DE LAS IES PÚBLICAS Y PLAN BIENAL DE REGALÍAS</v>
          </cell>
          <cell r="G1204" t="str">
            <v>C-2202-0700-45-0-2202038-02</v>
          </cell>
          <cell r="H1204" t="str">
            <v>11</v>
          </cell>
          <cell r="I1204" t="str">
            <v>CSF</v>
          </cell>
          <cell r="J1204" t="str">
            <v>Ok Distribución Pto</v>
          </cell>
          <cell r="K1204">
            <v>77000000</v>
          </cell>
          <cell r="L1204" t="str">
            <v>Inversión</v>
          </cell>
          <cell r="M1204" t="str">
            <v>Fomento</v>
          </cell>
          <cell r="N1204" t="str">
            <v>Ampliación de mecanismos de fomento de la Educación Superior Nacional</v>
          </cell>
          <cell r="O1204" t="str">
            <v>Fomento ES</v>
          </cell>
          <cell r="P1204" t="str">
            <v>VES</v>
          </cell>
          <cell r="Q1204" t="str">
            <v>SUBDIRECCIÓN DE DESARROLLO SECTORIAL DE LA EDUCACIÓN SUPERIOR</v>
          </cell>
          <cell r="R1204" t="str">
            <v>Contratación Directa</v>
          </cell>
          <cell r="S1204" t="str">
            <v>4 CON</v>
          </cell>
          <cell r="T1204" t="str">
            <v>ET4</v>
          </cell>
        </row>
        <row r="1205">
          <cell r="B1205" t="str">
            <v>778-C-2202-0700-45-0-2202046-02</v>
          </cell>
          <cell r="C1205" t="str">
            <v>778-C-2202-0700-45-0-2202046-02ET4</v>
          </cell>
          <cell r="D1205" t="str">
            <v>778</v>
          </cell>
          <cell r="E1205" t="str">
            <v>A</v>
          </cell>
          <cell r="F1205" t="str">
            <v>PRESTAR SERVICIOS PROFESIONALES A LA DIRECCIÓN DE FOMENTO A LA EDUCACIÓN SUPERIOR EN EL DESARROLLO DE MEDICIONES CUANTITATIVAS DE LAS ACCIONES DESARROLLADAS POR EL PROGRAMA GENERACIÓN E Y SER PILO PAGA A TRAVÉS DEL FORTALECIMIENTO DE LA HERRAMIENTA DE SEGUIMIENTO A LOS ESTUDIANTES BENEFICIARIOS</v>
          </cell>
          <cell r="G1205" t="str">
            <v>C-2202-0700-45-0-2202046-02</v>
          </cell>
          <cell r="H1205" t="str">
            <v>11</v>
          </cell>
          <cell r="I1205" t="str">
            <v>CSF</v>
          </cell>
          <cell r="J1205" t="str">
            <v>Ok Distribución Pto</v>
          </cell>
          <cell r="K1205">
            <v>29557398</v>
          </cell>
          <cell r="L1205" t="str">
            <v>Inversión</v>
          </cell>
          <cell r="M1205" t="str">
            <v>Fomento</v>
          </cell>
          <cell r="N1205" t="str">
            <v>Ampliación de mecanismos de fomento de la Educación Superior Nacional</v>
          </cell>
          <cell r="O1205" t="str">
            <v>Fomento ES</v>
          </cell>
          <cell r="P1205" t="str">
            <v>VES</v>
          </cell>
          <cell r="Q1205" t="str">
            <v>SUBDIRECCIÓN DE DESARROLLO SECTORIAL DE LA EDUCACIÓN SUPERIOR</v>
          </cell>
          <cell r="R1205" t="str">
            <v>Contratación Directa</v>
          </cell>
          <cell r="S1205" t="str">
            <v>4 CON</v>
          </cell>
          <cell r="T1205" t="str">
            <v>ET4</v>
          </cell>
        </row>
        <row r="1206">
          <cell r="B1206" t="str">
            <v>781-A-02-02-02-008</v>
          </cell>
          <cell r="C1206" t="str">
            <v>781-A-02-02-02-008ET4</v>
          </cell>
          <cell r="D1206" t="str">
            <v>781</v>
          </cell>
          <cell r="E1206" t="str">
            <v>A</v>
          </cell>
          <cell r="F1206" t="str">
            <v xml:space="preserve">PRESTAR SERVICIOS PROFESIONALES PARA APOYAR FUNCIONAL Y OPERATIVAMENTE LA IMPLEMENTACIÓN, ESTABILIZACIÓN, MEJORA Y SOPORTE DE PRIMER NIVEL AL MÓDULO PY (NÓMINA) DEL SISTEMA SAP: PLATAFORMA DE REGISTRO DE OPERACIÓN ADMINISTRATIVA TALENTO HUMANO._x000D_
</v>
          </cell>
          <cell r="G1206" t="str">
            <v>A-02-02-02-008</v>
          </cell>
          <cell r="H1206" t="str">
            <v>16</v>
          </cell>
          <cell r="I1206" t="str">
            <v>SSF</v>
          </cell>
          <cell r="J1206" t="str">
            <v>Ok Distribución Pto</v>
          </cell>
          <cell r="K1206">
            <v>18669780</v>
          </cell>
          <cell r="L1206" t="str">
            <v>Funcionamiento</v>
          </cell>
          <cell r="M1206" t="str">
            <v>Talento Humano</v>
          </cell>
          <cell r="N1206" t="str">
            <v>Gestión</v>
          </cell>
          <cell r="O1206" t="str">
            <v>Gestión</v>
          </cell>
          <cell r="P1206" t="str">
            <v>SGENERAL</v>
          </cell>
          <cell r="Q1206" t="str">
            <v>SUBDIRECCIÓN DE TALENTO HUMANO</v>
          </cell>
          <cell r="R1206" t="str">
            <v>Contratación Directa</v>
          </cell>
          <cell r="S1206" t="str">
            <v>4 CON</v>
          </cell>
          <cell r="T1206" t="str">
            <v>ET4</v>
          </cell>
        </row>
        <row r="1207">
          <cell r="B1207" t="str">
            <v>782-A-02-02-02-008</v>
          </cell>
          <cell r="C1207" t="str">
            <v>782-A-02-02-02-008ET4</v>
          </cell>
          <cell r="D1207" t="str">
            <v>782</v>
          </cell>
          <cell r="E1207" t="str">
            <v>A</v>
          </cell>
          <cell r="F1207" t="str">
            <v xml:space="preserve">PRESTAR SERVICIOS TÉCNICOS PARA APOYAR OPERATIVAMENTE LOS SISTEMAS DE INFORMACIÓN DE LA SUBDIRECCIÓN DE TALENTO HUMANO Y LA IMPLEMENTACIÓN, ESTABILIZACIÓN Y MEJORA DE LOS MÓDULOS ADMINISTRATIVOS DEL SISTEMA PROA SAP; PLATAFORMA DE REGISTRO DE OPERACIÓN ADMINISTRATIVA: TALENTO HUMANO_x000D_
</v>
          </cell>
          <cell r="G1207" t="str">
            <v>A-02-02-02-008</v>
          </cell>
          <cell r="H1207" t="str">
            <v>10</v>
          </cell>
          <cell r="I1207" t="str">
            <v>CSF</v>
          </cell>
          <cell r="J1207" t="str">
            <v>Ok Distribución Pto</v>
          </cell>
          <cell r="K1207">
            <v>8652000</v>
          </cell>
          <cell r="L1207" t="str">
            <v>Funcionamiento</v>
          </cell>
          <cell r="M1207" t="str">
            <v>Talento Humano</v>
          </cell>
          <cell r="N1207" t="str">
            <v>Gestión</v>
          </cell>
          <cell r="O1207" t="str">
            <v>Gestión</v>
          </cell>
          <cell r="P1207" t="str">
            <v>SGENERAL</v>
          </cell>
          <cell r="Q1207" t="str">
            <v>SUBDIRECCIÓN DE TALENTO HUMANO</v>
          </cell>
          <cell r="R1207" t="str">
            <v>Contratación Directa</v>
          </cell>
          <cell r="S1207" t="str">
            <v>4 CON</v>
          </cell>
          <cell r="T1207" t="str">
            <v>ET4</v>
          </cell>
        </row>
        <row r="1208">
          <cell r="B1208" t="str">
            <v>783-C-2202-0700-45-0-2202038-02</v>
          </cell>
          <cell r="C1208" t="str">
            <v>783-C-2202-0700-45-0-2202038-02ET4</v>
          </cell>
          <cell r="D1208" t="str">
            <v>783</v>
          </cell>
          <cell r="E1208" t="str">
            <v>A</v>
          </cell>
          <cell r="F1208" t="str">
            <v>PRESTAR SERVICIOS PROFESIONALES PARA APOYAR JURÍDICAMENTE A LA DIRECCIÓN DE FOMENTO PARA LA EDUCACIÓN SUPERIOR EN LA REVISIÓN Y ELABORACIÓN DE ACTOS ADMINISTRATIVOS DE CARÁCTER GENERAL Y PARTICULAR RELACIONADOS CON LOS TEMAS PROPIOS DEL LA DIRECCIÓN, ORIENTACIÓN Y APOYO EN LA ELABORACIÓN Y REVISIÓN DE LOS INSUMOS PARA TODOS LOS PROCESOS CONTRACTUALES, APOYO A LOS SUPERVISORES DE CONTRATOS DE LA DIRECCIÓN EN EL TRÁMITE DE LIQUIDACIÓN  DE CONTRATOS, ASÍ COMO APOYAR LA ATENCIÓN Y EL EL SEGUIMIENTO A LOS REQUERIMIENTOS RELACIONADOS CON ESTOS TEMAS.</v>
          </cell>
          <cell r="G1208" t="str">
            <v>C-2202-0700-45-0-2202038-02</v>
          </cell>
          <cell r="H1208" t="str">
            <v>11</v>
          </cell>
          <cell r="I1208" t="str">
            <v>CSF</v>
          </cell>
          <cell r="J1208" t="str">
            <v>Ok Distribución Pto</v>
          </cell>
          <cell r="K1208">
            <v>92400000</v>
          </cell>
          <cell r="L1208" t="str">
            <v>Inversión</v>
          </cell>
          <cell r="M1208" t="str">
            <v>Fomento</v>
          </cell>
          <cell r="N1208" t="str">
            <v>Ampliación de mecanismos de fomento de la Educación Superior Nacional</v>
          </cell>
          <cell r="O1208" t="str">
            <v>Fomento ES</v>
          </cell>
          <cell r="P1208" t="str">
            <v>VES</v>
          </cell>
          <cell r="Q1208" t="str">
            <v>DIRECCIÓN DE FOMENTO DE LA EDUCACIÓN SUPERIOR</v>
          </cell>
          <cell r="R1208" t="str">
            <v>Contratación Directa</v>
          </cell>
          <cell r="S1208" t="str">
            <v>4 CON</v>
          </cell>
          <cell r="T1208" t="str">
            <v>ET4</v>
          </cell>
        </row>
        <row r="1209">
          <cell r="B1209" t="str">
            <v>784-C-2201-0700-13-0-2201006-02</v>
          </cell>
          <cell r="C1209" t="str">
            <v>784-C-2201-0700-13-0-2201006-02ET4</v>
          </cell>
          <cell r="D1209" t="str">
            <v>784</v>
          </cell>
          <cell r="E1209" t="str">
            <v>A</v>
          </cell>
          <cell r="F1209" t="str">
            <v>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v>
          </cell>
          <cell r="G1209" t="str">
            <v>C-2201-0700-13-0-2201006-02</v>
          </cell>
          <cell r="H1209" t="str">
            <v>10</v>
          </cell>
          <cell r="I1209" t="str">
            <v>CSF</v>
          </cell>
          <cell r="J1209" t="str">
            <v>Ok Distribución Pto</v>
          </cell>
          <cell r="K1209">
            <v>58500000</v>
          </cell>
          <cell r="L1209" t="str">
            <v>Inversión</v>
          </cell>
          <cell r="M1209" t="str">
            <v>Calidad EPBM</v>
          </cell>
          <cell r="N1209" t="str">
            <v>Mejoramiento de la calidad educativa preescolar, básica y media. Nacional</v>
          </cell>
          <cell r="O1209" t="str">
            <v>Calidad</v>
          </cell>
          <cell r="P1209" t="str">
            <v>VEPBM</v>
          </cell>
          <cell r="Q1209" t="str">
            <v>DIRECCIÓN DE CALIDAD PARA LA EDUCACIÓN PREESCOLAR, BÁSICA Y MEDIA</v>
          </cell>
          <cell r="R1209" t="str">
            <v>Contratación Directa</v>
          </cell>
          <cell r="S1209" t="str">
            <v>4 CON</v>
          </cell>
          <cell r="T1209" t="str">
            <v>ET4</v>
          </cell>
        </row>
        <row r="1210">
          <cell r="B1210" t="str">
            <v>785-C-2201-0700-13-0-2201006-02</v>
          </cell>
          <cell r="C1210" t="str">
            <v>785-C-2201-0700-13-0-2201006-02ET4</v>
          </cell>
          <cell r="D1210" t="str">
            <v>785</v>
          </cell>
          <cell r="E1210" t="str">
            <v>A</v>
          </cell>
          <cell r="F1210" t="str">
            <v>PRESTACIÓN DE SERVICIOS PROFESIONALES PARA APOYAR A LA SUBDIRECCIÓN DE FOMENTO DE COMPETENCIAS EN LA GESTIÒN DE PETICIONES CIUDADANAS RELACIONADAS CON LOS PROGRAMAS DE LA DEPENDENCIA</v>
          </cell>
          <cell r="G1210" t="str">
            <v>C-2201-0700-13-0-2201006-02</v>
          </cell>
          <cell r="H1210" t="str">
            <v>10</v>
          </cell>
          <cell r="I1210" t="str">
            <v>CSF</v>
          </cell>
          <cell r="J1210" t="str">
            <v>Ok Distribución Pto</v>
          </cell>
          <cell r="K1210">
            <v>17440475</v>
          </cell>
          <cell r="L1210" t="str">
            <v>Inversión</v>
          </cell>
          <cell r="M1210" t="str">
            <v>Calidad EPBM</v>
          </cell>
          <cell r="N1210" t="str">
            <v>Mejoramiento de la calidad educativa preescolar, básica y media. Nacional</v>
          </cell>
          <cell r="O1210" t="str">
            <v>Calidad</v>
          </cell>
          <cell r="P1210" t="str">
            <v>VEPBM</v>
          </cell>
          <cell r="Q1210" t="str">
            <v>SUBDIRECCIÓN DE FOMENTO DE COMPETENCIAS</v>
          </cell>
          <cell r="R1210" t="str">
            <v>Contratación Directa</v>
          </cell>
          <cell r="S1210" t="str">
            <v>4 CON</v>
          </cell>
          <cell r="T1210" t="str">
            <v>ET4</v>
          </cell>
        </row>
        <row r="1211">
          <cell r="B1211" t="str">
            <v>786-C-2201-0700-13-0-2201006-02</v>
          </cell>
          <cell r="C1211" t="str">
            <v>786-C-2201-0700-13-0-2201006-02ET4</v>
          </cell>
          <cell r="D1211" t="str">
            <v>786</v>
          </cell>
          <cell r="E1211" t="str">
            <v>A</v>
          </cell>
          <cell r="F1211" t="str">
            <v>PRESTACIÓN DE SERVICIOS PROFESIONALES PARA APOYAR LA GESTIÓN TÉCNICA EN LA IMPLEMENTACIÓN DEL PROGRAMA JORNADA ÚNICA EN LAS ENTIDADES TERRITORIALES CERTIFICADAS Y ESTABLECIMIENTOS EDUCATIVOS FOCALIZADOS.</v>
          </cell>
          <cell r="G1211" t="str">
            <v>C-2201-0700-13-0-2201006-02</v>
          </cell>
          <cell r="H1211" t="str">
            <v>10</v>
          </cell>
          <cell r="I1211" t="str">
            <v>CSF</v>
          </cell>
          <cell r="J1211" t="str">
            <v>Ok Distribución Pto</v>
          </cell>
          <cell r="K1211">
            <v>33039825</v>
          </cell>
          <cell r="L1211" t="str">
            <v>Inversión</v>
          </cell>
          <cell r="M1211" t="str">
            <v>Calidad EPBM</v>
          </cell>
          <cell r="N1211" t="str">
            <v>Mejoramiento de la calidad educativa preescolar, básica y media. Nacional</v>
          </cell>
          <cell r="O1211" t="str">
            <v>Calidad</v>
          </cell>
          <cell r="P1211" t="str">
            <v>VEPBM</v>
          </cell>
          <cell r="Q1211" t="str">
            <v>SUBDIRECCIÓN DE FOMENTO DE COMPETENCIAS</v>
          </cell>
          <cell r="R1211" t="str">
            <v>Contratación Directa</v>
          </cell>
          <cell r="S1211" t="str">
            <v>4 CON</v>
          </cell>
          <cell r="T1211" t="str">
            <v>ET4</v>
          </cell>
        </row>
        <row r="1212">
          <cell r="B1212" t="str">
            <v>787-C-2201-0700-13-0-2201006-02</v>
          </cell>
          <cell r="C1212" t="str">
            <v>787-C-2201-0700-13-0-2201006-02ET4</v>
          </cell>
          <cell r="D1212" t="str">
            <v>787</v>
          </cell>
          <cell r="E1212" t="str">
            <v>A</v>
          </cell>
          <cell r="F1212" t="str">
            <v>PRESTACIÓN DE SERVICIOS PROFESIONALES EN LA GESTIÓN DE LOS PROCESOS INTERNOS Y EXTERNOS ASOCIADOS A LA IMPLEMENTACIÓN DEL PROGRAMA JORNADA ÚNICA EN LAS ENTIDADES TERRITORIALES CERTIFICADAS Y ESTABLECIMIENTOS EDUCATIVOS FOCALIZADOS.</v>
          </cell>
          <cell r="G1212" t="str">
            <v>C-2201-0700-13-0-2201006-02</v>
          </cell>
          <cell r="H1212" t="str">
            <v>10</v>
          </cell>
          <cell r="I1212" t="str">
            <v>CSF</v>
          </cell>
          <cell r="J1212" t="str">
            <v>Ok Distribución Pto</v>
          </cell>
          <cell r="K1212">
            <v>71400000</v>
          </cell>
          <cell r="L1212" t="str">
            <v>Inversión</v>
          </cell>
          <cell r="M1212" t="str">
            <v>Calidad EPBM</v>
          </cell>
          <cell r="N1212" t="str">
            <v>Mejoramiento de la calidad educativa preescolar, básica y media. Nacional</v>
          </cell>
          <cell r="O1212" t="str">
            <v>Calidad</v>
          </cell>
          <cell r="P1212" t="str">
            <v>VEPBM</v>
          </cell>
          <cell r="Q1212" t="str">
            <v>SUBDIRECCIÓN DE FOMENTO DE COMPETENCIAS</v>
          </cell>
          <cell r="R1212" t="str">
            <v>Contratación Directa</v>
          </cell>
          <cell r="S1212" t="str">
            <v>4 CON</v>
          </cell>
          <cell r="T1212" t="str">
            <v>ET4</v>
          </cell>
        </row>
        <row r="1213">
          <cell r="B1213" t="str">
            <v>788-C-2201-0700-13-0-2201006-02</v>
          </cell>
          <cell r="C1213" t="str">
            <v>788-C-2201-0700-13-0-2201006-02ET4</v>
          </cell>
          <cell r="D1213" t="str">
            <v>788</v>
          </cell>
          <cell r="E1213" t="str">
            <v>A</v>
          </cell>
          <cell r="F1213" t="str">
            <v xml:space="preserve">PRESTACIÓN DE SERVICIOS PROFESIONALES PARA APOYAR A LA SUBDIRECCIÓN DE FOMENTO DE COMPETENCIAS, EN EL DESARROLLO, IMPLEMENTACIÓN, SEGUIMIENTO Y EVALUACIÓN DE LAS LÍNEAS ESTRATÉGICAS  DE LOS PROGRAMAS Y PROYECTOS DEL  PLAN NACIONAL DE LECTURA Y ESCRITURA. PNLE </v>
          </cell>
          <cell r="G1213" t="str">
            <v>C-2201-0700-13-0-2201006-02</v>
          </cell>
          <cell r="H1213" t="str">
            <v>10</v>
          </cell>
          <cell r="I1213" t="str">
            <v>CSF</v>
          </cell>
          <cell r="J1213" t="str">
            <v>Ok Distribución Pto</v>
          </cell>
          <cell r="K1213">
            <v>33004596</v>
          </cell>
          <cell r="L1213" t="str">
            <v>Inversión</v>
          </cell>
          <cell r="M1213" t="str">
            <v>Calidad EPBM</v>
          </cell>
          <cell r="N1213" t="str">
            <v>Mejoramiento de la calidad educativa preescolar, básica y media. Nacional</v>
          </cell>
          <cell r="O1213" t="str">
            <v>Calidad</v>
          </cell>
          <cell r="P1213" t="str">
            <v>VEPBM</v>
          </cell>
          <cell r="Q1213" t="str">
            <v>SUBDIRECCIÓN DE FOMENTO DE COMPETENCIAS</v>
          </cell>
          <cell r="R1213" t="str">
            <v>Contratación Directa</v>
          </cell>
          <cell r="S1213" t="str">
            <v>4 CON</v>
          </cell>
          <cell r="T1213" t="str">
            <v>ET4</v>
          </cell>
        </row>
        <row r="1214">
          <cell r="B1214" t="str">
            <v>789-C-2201-0700-13-0-2201006-02</v>
          </cell>
          <cell r="C1214" t="str">
            <v>789-C-2201-0700-13-0-2201006-02ET4</v>
          </cell>
          <cell r="D1214" t="str">
            <v>789</v>
          </cell>
          <cell r="E1214" t="str">
            <v>A</v>
          </cell>
          <cell r="F1214" t="str">
            <v>PRESTACIÓN DE SERVICIOS PROFESIONALES PARA APOYAR EL DESARROLLO DE ACCIONES DE FORTALECIMIENTO Y ACOMPAÑAMIENTO PEDAGÓGICO  ASOCIADAS A LA IMPLEMENTACIÓN DEL PROGRAMA JORNADA ÚNICA EN LAS ENTIDADES TERRITORIALES CERTIFICADAS Y ESTABLECIMIENTOS EDUCATIVOS FOCALIZADOS.</v>
          </cell>
          <cell r="G1214" t="str">
            <v>C-2201-0700-13-0-2201006-02</v>
          </cell>
          <cell r="H1214" t="str">
            <v>10</v>
          </cell>
          <cell r="I1214" t="str">
            <v>CSF</v>
          </cell>
          <cell r="J1214" t="str">
            <v>Ok Distribución Pto</v>
          </cell>
          <cell r="K1214">
            <v>41237183</v>
          </cell>
          <cell r="L1214" t="str">
            <v>Inversión</v>
          </cell>
          <cell r="M1214" t="str">
            <v>Calidad EPBM</v>
          </cell>
          <cell r="N1214" t="str">
            <v>Mejoramiento de la calidad educativa preescolar, básica y media. Nacional</v>
          </cell>
          <cell r="O1214" t="str">
            <v>Calidad</v>
          </cell>
          <cell r="P1214" t="str">
            <v>VEPBM</v>
          </cell>
          <cell r="Q1214" t="str">
            <v>SUBDIRECCIÓN DE FOMENTO DE COMPETENCIAS</v>
          </cell>
          <cell r="R1214" t="str">
            <v>Contratación Directa</v>
          </cell>
          <cell r="S1214" t="str">
            <v>4 CON</v>
          </cell>
          <cell r="T1214" t="str">
            <v>ET4</v>
          </cell>
        </row>
        <row r="1215">
          <cell r="B1215" t="str">
            <v>790-C-2201-0700-13-0-2201006-02</v>
          </cell>
          <cell r="C1215" t="str">
            <v>790-C-2201-0700-13-0-2201006-02ET4</v>
          </cell>
          <cell r="D1215" t="str">
            <v>790</v>
          </cell>
          <cell r="E1215" t="str">
            <v>A</v>
          </cell>
          <cell r="F1215" t="str">
            <v>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v>
          </cell>
          <cell r="G1215" t="str">
            <v>C-2201-0700-13-0-2201006-02</v>
          </cell>
          <cell r="H1215" t="str">
            <v>10</v>
          </cell>
          <cell r="I1215" t="str">
            <v>CSF</v>
          </cell>
          <cell r="J1215" t="str">
            <v>Ok Distribución Pto</v>
          </cell>
          <cell r="K1215">
            <v>65000000</v>
          </cell>
          <cell r="L1215" t="str">
            <v>Inversión</v>
          </cell>
          <cell r="M1215" t="str">
            <v>Calidad EPBM</v>
          </cell>
          <cell r="N1215" t="str">
            <v>Mejoramiento de la calidad educativa preescolar, básica y media. Nacional</v>
          </cell>
          <cell r="O1215" t="str">
            <v>Calidad</v>
          </cell>
          <cell r="P1215" t="str">
            <v>VEPBM</v>
          </cell>
          <cell r="Q1215" t="str">
            <v>SUBDIRECCIÓN DE FOMENTO DE COMPETENCIAS</v>
          </cell>
          <cell r="R1215" t="str">
            <v>Contratación Directa</v>
          </cell>
          <cell r="S1215" t="str">
            <v>4 CON</v>
          </cell>
          <cell r="T1215" t="str">
            <v>ET4</v>
          </cell>
        </row>
        <row r="1216">
          <cell r="B1216" t="str">
            <v>791-C-2201-0700-13-0-2201006-02</v>
          </cell>
          <cell r="C1216" t="str">
            <v>791-C-2201-0700-13-0-2201006-02ET4</v>
          </cell>
          <cell r="D1216" t="str">
            <v>791</v>
          </cell>
          <cell r="E1216" t="str">
            <v>A</v>
          </cell>
          <cell r="F1216" t="str">
            <v>PRESTACIÓN DE SERVICIOS PROFESIONALES PARA APOYAR EL DESARROLLO DE ACCIONES DE FORTALECIMIENTO Y ACOMPAÑAMIENTO PEDAGÓGICO  ASOCIADAS A LA IMPLEMENTACIÓN DEL PROGRAMA JORNADA ÚNICA EN LAS ENTIDADES TERRITORIALES CERTIFICADAS Y ESTABLECIMIENTOS EDUCATIVOS FOCALIZADOS.</v>
          </cell>
          <cell r="G1216" t="str">
            <v>C-2201-0700-13-0-2201006-02</v>
          </cell>
          <cell r="H1216" t="str">
            <v>10</v>
          </cell>
          <cell r="I1216" t="str">
            <v>CSF</v>
          </cell>
          <cell r="J1216" t="str">
            <v>Ok Distribución Pto</v>
          </cell>
          <cell r="K1216">
            <v>43517500</v>
          </cell>
          <cell r="L1216" t="str">
            <v>Inversión</v>
          </cell>
          <cell r="M1216" t="str">
            <v>Calidad EPBM</v>
          </cell>
          <cell r="N1216" t="str">
            <v>Mejoramiento de la calidad educativa preescolar, básica y media. Nacional</v>
          </cell>
          <cell r="O1216" t="str">
            <v>Calidad</v>
          </cell>
          <cell r="P1216" t="str">
            <v>VEPBM</v>
          </cell>
          <cell r="Q1216" t="str">
            <v>SUBDIRECCIÓN DE FOMENTO DE COMPETENCIAS</v>
          </cell>
          <cell r="R1216" t="str">
            <v>Contratación Directa</v>
          </cell>
          <cell r="S1216" t="str">
            <v>4 CON</v>
          </cell>
          <cell r="T1216" t="str">
            <v>ET4</v>
          </cell>
        </row>
        <row r="1217">
          <cell r="B1217" t="str">
            <v>792-C-2201-0700-13-0-2201009-02</v>
          </cell>
          <cell r="C1217" t="str">
            <v>792-C-2201-0700-13-0-2201009-02ET4</v>
          </cell>
          <cell r="D1217" t="str">
            <v>792</v>
          </cell>
          <cell r="E1217" t="str">
            <v>A</v>
          </cell>
          <cell r="F1217" t="str">
            <v>PRESTAR LOS SERVICIOS PROFESIONALES PARA APOYAR AL PROGRAMA TODOS A APRENDER EN LA IMPLEMENTACIÓN DE ESTRATEGIAS DE FORMACIÓN DOCENTE EN LAS COMPETENCIAS Y ENFOQUES QUE SE LE ASIGNEN</v>
          </cell>
          <cell r="G1217" t="str">
            <v>C-2201-0700-13-0-2201009-02</v>
          </cell>
          <cell r="H1217" t="str">
            <v>10</v>
          </cell>
          <cell r="I1217" t="str">
            <v>CSF</v>
          </cell>
          <cell r="J1217" t="str">
            <v>Ok Distribución Pto</v>
          </cell>
          <cell r="K1217">
            <v>105567000</v>
          </cell>
          <cell r="L1217" t="str">
            <v>Inversión</v>
          </cell>
          <cell r="M1217" t="str">
            <v>Calidad EPBM</v>
          </cell>
          <cell r="N1217" t="str">
            <v>Mejoramiento de la calidad educativa preescolar, básica y media. Nacional</v>
          </cell>
          <cell r="O1217" t="str">
            <v>Calidad</v>
          </cell>
          <cell r="P1217" t="str">
            <v>VEPBM</v>
          </cell>
          <cell r="Q1217" t="str">
            <v>PROGRAMA TODOS A APRENDER</v>
          </cell>
          <cell r="R1217" t="str">
            <v>Contratación Directa</v>
          </cell>
          <cell r="S1217" t="str">
            <v>4 CON</v>
          </cell>
          <cell r="T1217" t="str">
            <v>ET4</v>
          </cell>
        </row>
        <row r="1218">
          <cell r="B1218" t="str">
            <v>793-C-2201-0700-13-0-2201009-02</v>
          </cell>
          <cell r="C1218" t="str">
            <v>793-C-2201-0700-13-0-2201009-02ET4</v>
          </cell>
          <cell r="D1218" t="str">
            <v>793</v>
          </cell>
          <cell r="E1218" t="str">
            <v>A</v>
          </cell>
          <cell r="F1218" t="str">
            <v>PRESTAR SERVICIOS PROFESIONALES  PARA LIDERAR  Y COORDINAR LOS PROCESOS DE  GESTIÓN  DE LA INFORMACIÓN  DEL PROGRAMA TODOS A APRENDER</v>
          </cell>
          <cell r="G1218" t="str">
            <v>C-2201-0700-13-0-2201009-02</v>
          </cell>
          <cell r="H1218" t="str">
            <v>10</v>
          </cell>
          <cell r="I1218" t="str">
            <v>CSF</v>
          </cell>
          <cell r="J1218" t="str">
            <v>Ok Distribución Pto</v>
          </cell>
          <cell r="K1218">
            <v>154592900</v>
          </cell>
          <cell r="L1218" t="str">
            <v>Inversión</v>
          </cell>
          <cell r="M1218" t="str">
            <v>Calidad EPBM</v>
          </cell>
          <cell r="N1218" t="str">
            <v>Mejoramiento de la calidad educativa preescolar, básica y media. Nacional</v>
          </cell>
          <cell r="O1218" t="str">
            <v>Calidad</v>
          </cell>
          <cell r="P1218" t="str">
            <v>VEPBM</v>
          </cell>
          <cell r="Q1218" t="str">
            <v>PROGRAMA TODOS A APRENDER</v>
          </cell>
          <cell r="R1218" t="str">
            <v>Contratación Directa</v>
          </cell>
          <cell r="S1218" t="str">
            <v>4 CON</v>
          </cell>
          <cell r="T1218" t="str">
            <v>ET4</v>
          </cell>
        </row>
        <row r="1219">
          <cell r="B1219" t="str">
            <v>794-C-2201-0700-13-0-2201009-02</v>
          </cell>
          <cell r="C1219" t="str">
            <v>794-C-2201-0700-13-0-2201009-02ET4</v>
          </cell>
          <cell r="D1219" t="str">
            <v>794</v>
          </cell>
          <cell r="E1219" t="str">
            <v>A</v>
          </cell>
          <cell r="F1219" t="str">
            <v>PRESTAR SERVICIOS PROFESIONALES PARA APOYAR AL PROGRAMA TODOS A APRENDER EN LA APLICACIÓN DE MODELOS ECONOMÉTRICOS  PARA EL DISEÑO Y SEGUIMIENTO DE LOS INDICADORES DEL PROGRAMA, EN COORDINACIÓN CON LA DIRECCIÓN DE CALIDAD DE LA EDUCACIÓN PREESCOLAR, BÁSICA Y MEDIA.</v>
          </cell>
          <cell r="G1219" t="str">
            <v>C-2201-0700-13-0-2201009-02</v>
          </cell>
          <cell r="H1219" t="str">
            <v>10</v>
          </cell>
          <cell r="I1219" t="str">
            <v>CSF</v>
          </cell>
          <cell r="J1219" t="str">
            <v>Ok Distribución Pto</v>
          </cell>
          <cell r="K1219">
            <v>68508000</v>
          </cell>
          <cell r="L1219" t="str">
            <v>Inversión</v>
          </cell>
          <cell r="M1219" t="str">
            <v>Calidad EPBM</v>
          </cell>
          <cell r="N1219" t="str">
            <v>Mejoramiento de la calidad educativa preescolar, básica y media. Nacional</v>
          </cell>
          <cell r="O1219" t="str">
            <v>Calidad</v>
          </cell>
          <cell r="P1219" t="str">
            <v>VEPBM</v>
          </cell>
          <cell r="Q1219" t="str">
            <v>PROGRAMA TODOS A APRENDER</v>
          </cell>
          <cell r="R1219" t="str">
            <v>Contratación Directa</v>
          </cell>
          <cell r="S1219" t="str">
            <v>4 CON</v>
          </cell>
          <cell r="T1219" t="str">
            <v>ET4</v>
          </cell>
        </row>
        <row r="1220">
          <cell r="B1220" t="str">
            <v>795-C-2201-0700-13-0-2201009-02</v>
          </cell>
          <cell r="C1220" t="str">
            <v>795-C-2201-0700-13-0-2201009-02ET4</v>
          </cell>
          <cell r="D1220" t="str">
            <v>795</v>
          </cell>
          <cell r="E1220" t="str">
            <v>A</v>
          </cell>
          <cell r="F1220" t="str">
            <v>PRESTAR SERVICIOS PROFESIONALES PARA LA APLICACIÓN PARA APOYAR AL PROGRAMA TODOS A APRENDER EN LA IMPLEMENTACIÓN, ANÁLISIS  Y MEJORA DE LOS INSTRUMENTOS PEDAGÓGICOS APLICADOS</v>
          </cell>
          <cell r="G1220" t="str">
            <v>C-2201-0700-13-0-2201009-02</v>
          </cell>
          <cell r="H1220" t="str">
            <v>10</v>
          </cell>
          <cell r="I1220" t="str">
            <v>CSF</v>
          </cell>
          <cell r="J1220" t="str">
            <v>Ok Distribución Pto</v>
          </cell>
          <cell r="K1220">
            <v>101750000</v>
          </cell>
          <cell r="L1220" t="str">
            <v>Inversión</v>
          </cell>
          <cell r="M1220" t="str">
            <v>Calidad EPBM</v>
          </cell>
          <cell r="N1220" t="str">
            <v>Mejoramiento de la calidad educativa preescolar, básica y media. Nacional</v>
          </cell>
          <cell r="O1220" t="str">
            <v>Calidad</v>
          </cell>
          <cell r="P1220" t="str">
            <v>VEPBM</v>
          </cell>
          <cell r="Q1220" t="str">
            <v>PROGRAMA TODOS A APRENDER</v>
          </cell>
          <cell r="R1220" t="str">
            <v>Contratación Directa</v>
          </cell>
          <cell r="S1220" t="str">
            <v>4 CON</v>
          </cell>
          <cell r="T1220" t="str">
            <v>ET4</v>
          </cell>
        </row>
        <row r="1221">
          <cell r="B1221" t="str">
            <v>796-C-2201-0700-13-0-2201009-02</v>
          </cell>
          <cell r="C1221" t="str">
            <v>796-C-2201-0700-13-0-2201009-02ET4</v>
          </cell>
          <cell r="D1221" t="str">
            <v>796</v>
          </cell>
          <cell r="E1221" t="str">
            <v>A</v>
          </cell>
          <cell r="F1221" t="str">
            <v>PRESTAR SERVICIOS PROFESIONALES PARA APOYAR LA GESTIÓN DEL PTA EN EL DESARROLLO DE LAS ACCIONES ADMINISTRATIVAS QUE SOPORTAN LA OPERACIÓN DEL PROGRAMA EN RELACIÓN CON LAS ENTIDADES TERRITORIALES FOCALIZADAS DE LAS ZONAS 3, 4 Y 5</v>
          </cell>
          <cell r="G1221" t="str">
            <v>C-2201-0700-13-0-2201009-02</v>
          </cell>
          <cell r="H1221" t="str">
            <v>10</v>
          </cell>
          <cell r="I1221" t="str">
            <v>CSF</v>
          </cell>
          <cell r="J1221" t="str">
            <v>Ok Distribución Pto</v>
          </cell>
          <cell r="K1221">
            <v>64900000</v>
          </cell>
          <cell r="L1221" t="str">
            <v>Inversión</v>
          </cell>
          <cell r="M1221" t="str">
            <v>Calidad EPBM</v>
          </cell>
          <cell r="N1221" t="str">
            <v>Mejoramiento de la calidad educativa preescolar, básica y media. Nacional</v>
          </cell>
          <cell r="O1221" t="str">
            <v>Calidad</v>
          </cell>
          <cell r="P1221" t="str">
            <v>VEPBM</v>
          </cell>
          <cell r="Q1221" t="str">
            <v>PROGRAMA TODOS A APRENDER</v>
          </cell>
          <cell r="R1221" t="str">
            <v>Contratación Directa</v>
          </cell>
          <cell r="S1221" t="str">
            <v>4 CON</v>
          </cell>
          <cell r="T1221" t="str">
            <v>ET4</v>
          </cell>
        </row>
        <row r="1222">
          <cell r="B1222" t="str">
            <v>797-C-2201-0700-13-0-2201009-02</v>
          </cell>
          <cell r="C1222" t="str">
            <v>797-C-2201-0700-13-0-2201009-02ET4</v>
          </cell>
          <cell r="D1222" t="str">
            <v>797</v>
          </cell>
          <cell r="E1222" t="str">
            <v>A</v>
          </cell>
          <cell r="F1222" t="str">
            <v>PRESTAR SERVICIOS PROFESIONALES PARA APOYAR LA GESTIÓN DEL PTA EN EL DESARROLLO DE LAS ACCIONES ADMINISTRATIVAS QUE SOPORTAN LA OPERACIÓN DEL PROGRAMA EN RELACIÓN CON LAS ENTIDADES TERRITORIALES FOCALIZADAS DE LAS ZONAS QUE SE ASIGNE</v>
          </cell>
          <cell r="G1222" t="str">
            <v>C-2201-0700-13-0-2201009-02</v>
          </cell>
          <cell r="H1222" t="str">
            <v>10</v>
          </cell>
          <cell r="I1222" t="str">
            <v>CSF</v>
          </cell>
          <cell r="J1222" t="str">
            <v>Ok Distribución Pto</v>
          </cell>
          <cell r="K1222">
            <v>64900000</v>
          </cell>
          <cell r="L1222" t="str">
            <v>Inversión</v>
          </cell>
          <cell r="M1222" t="str">
            <v>Calidad EPBM</v>
          </cell>
          <cell r="N1222" t="str">
            <v>Mejoramiento de la calidad educativa preescolar, básica y media. Nacional</v>
          </cell>
          <cell r="O1222" t="str">
            <v>Calidad</v>
          </cell>
          <cell r="P1222" t="str">
            <v>VEPBM</v>
          </cell>
          <cell r="Q1222" t="str">
            <v>PROGRAMA TODOS A APRENDER</v>
          </cell>
          <cell r="R1222" t="str">
            <v>Contratación Directa</v>
          </cell>
          <cell r="S1222" t="str">
            <v>4 CON</v>
          </cell>
          <cell r="T1222" t="str">
            <v>ET4</v>
          </cell>
        </row>
        <row r="1223">
          <cell r="B1223" t="str">
            <v>798-C-2201-0700-13-0-2201009-02</v>
          </cell>
          <cell r="C1223" t="str">
            <v>798-C-2201-0700-13-0-2201009-02ET4</v>
          </cell>
          <cell r="D1223" t="str">
            <v>798</v>
          </cell>
          <cell r="E1223" t="str">
            <v>A</v>
          </cell>
          <cell r="F1223" t="str">
            <v>PRESTACIÓN DE SERVICIOS PROFESIONALES PARA REALIZAR ACTIVIDADES DE ARTICULACIÓN ENTRE LA GERENCIA DEL PROGRAMA TODOS A APRENDER, DESDE SUS COMPONENTES MISIONAL Y TERRITORIAL, CON LAS DIFERENTES ÁREAS DEL MINISTERIO DE EDUCACIÓN</v>
          </cell>
          <cell r="G1223" t="str">
            <v>C-2201-0700-13-0-2201009-02</v>
          </cell>
          <cell r="H1223" t="str">
            <v>10</v>
          </cell>
          <cell r="I1223" t="str">
            <v>CSF</v>
          </cell>
          <cell r="J1223" t="str">
            <v>Ok Distribución Pto</v>
          </cell>
          <cell r="K1223">
            <v>64900000</v>
          </cell>
          <cell r="L1223" t="str">
            <v>Inversión</v>
          </cell>
          <cell r="M1223" t="str">
            <v>Calidad EPBM</v>
          </cell>
          <cell r="N1223" t="str">
            <v>Mejoramiento de la calidad educativa preescolar, básica y media. Nacional</v>
          </cell>
          <cell r="O1223" t="str">
            <v>Calidad</v>
          </cell>
          <cell r="P1223" t="str">
            <v>VEPBM</v>
          </cell>
          <cell r="Q1223" t="str">
            <v>PROGRAMA TODOS A APRENDER</v>
          </cell>
          <cell r="R1223" t="str">
            <v>Contratación Directa</v>
          </cell>
          <cell r="S1223" t="str">
            <v>4 CON</v>
          </cell>
          <cell r="T1223" t="str">
            <v>ET4</v>
          </cell>
        </row>
        <row r="1224">
          <cell r="B1224" t="str">
            <v>799-C-2201-0700-13-0-2201009-02</v>
          </cell>
          <cell r="C1224" t="str">
            <v>799-C-2201-0700-13-0-2201009-02ET4</v>
          </cell>
          <cell r="D1224" t="str">
            <v>799</v>
          </cell>
          <cell r="E1224" t="str">
            <v>A</v>
          </cell>
          <cell r="F1224" t="str">
            <v>PRESTACIÓN DE SERVICIOS PROFESIONALES PARA COORDINAR LAS ACTIVIDADES FINANCIERAS, ADMINISTRATIVAS Y CONTRACTUALES DEL COMPONENTE OPERATIVO DEL PROGRAMA ¿TODOS A APRENDER¿</v>
          </cell>
          <cell r="G1224" t="str">
            <v>C-2201-0700-13-0-2201009-02</v>
          </cell>
          <cell r="H1224" t="str">
            <v>10</v>
          </cell>
          <cell r="I1224" t="str">
            <v>CSF</v>
          </cell>
          <cell r="J1224" t="str">
            <v>Ok Distribución Pto</v>
          </cell>
          <cell r="K1224">
            <v>154592900</v>
          </cell>
          <cell r="L1224" t="str">
            <v>Inversión</v>
          </cell>
          <cell r="M1224" t="str">
            <v>Calidad EPBM</v>
          </cell>
          <cell r="N1224" t="str">
            <v>Mejoramiento de la calidad educativa preescolar, básica y media. Nacional</v>
          </cell>
          <cell r="O1224" t="str">
            <v>Calidad</v>
          </cell>
          <cell r="P1224" t="str">
            <v>VEPBM</v>
          </cell>
          <cell r="Q1224" t="str">
            <v>PROGRAMA TODOS A APRENDER</v>
          </cell>
          <cell r="R1224" t="str">
            <v>Contratación Directa</v>
          </cell>
          <cell r="S1224" t="str">
            <v>4 CON</v>
          </cell>
          <cell r="T1224" t="str">
            <v>ET4</v>
          </cell>
        </row>
        <row r="1225">
          <cell r="B1225" t="str">
            <v>8-A-02-02-02-009</v>
          </cell>
          <cell r="C1225" t="str">
            <v>8-A-02-02-02-009ET4</v>
          </cell>
          <cell r="D1225" t="str">
            <v>8</v>
          </cell>
          <cell r="E1225" t="str">
            <v>A</v>
          </cell>
          <cell r="F1225" t="str">
            <v>PRESTAR EL SERVICIO DE TRANSPORTE, ALMACENAMIENTO TEMPORAL, TRATAMIENTO Y DISPOSICIÓN FINAL ADECUADA DE RESIDUOS PELIGROSOS Y/O ESPECIALES, GENERADOS POR EL MINISTERIO DE EDUCACIÓN NACIONAL</v>
          </cell>
          <cell r="G1225" t="str">
            <v>A-02-02-02-009</v>
          </cell>
          <cell r="H1225" t="str">
            <v>16</v>
          </cell>
          <cell r="I1225" t="str">
            <v>SSF</v>
          </cell>
          <cell r="J1225" t="str">
            <v>Ok Distribución Pto</v>
          </cell>
          <cell r="K1225">
            <v>3500000</v>
          </cell>
          <cell r="L1225" t="str">
            <v>Funcionamiento</v>
          </cell>
          <cell r="M1225" t="str">
            <v>Talento Humano</v>
          </cell>
          <cell r="N1225" t="str">
            <v>Gestión</v>
          </cell>
          <cell r="O1225" t="str">
            <v>Gestión</v>
          </cell>
          <cell r="P1225" t="str">
            <v>SGENERAL</v>
          </cell>
          <cell r="Q1225" t="str">
            <v>SUBDIRECCIÓN DE GESTIÓN ADMINISTRATIVA Y OPERACIONES</v>
          </cell>
          <cell r="R1225" t="str">
            <v>Mínima Cuantía</v>
          </cell>
          <cell r="S1225" t="str">
            <v>4 CON</v>
          </cell>
          <cell r="T1225" t="str">
            <v>ET4</v>
          </cell>
        </row>
        <row r="1226">
          <cell r="B1226" t="str">
            <v>80-C-2299-0700-9-0-2299054-02</v>
          </cell>
          <cell r="C1226" t="str">
            <v>80-C-2299-0700-9-0-2299054-02ET4</v>
          </cell>
          <cell r="D1226" t="str">
            <v>80</v>
          </cell>
          <cell r="E1226" t="str">
            <v>A</v>
          </cell>
          <cell r="F1226" t="str">
            <v>PRESTACIÓN DE SERVICIOS PROFESIONALES AL GRUPO FINANCIERO DE LA OFICINA ASESORA DE PLANEACIÓN Y FINANZAS EN EL ACOMPAÑAMIENTO DE TEMAS FINANCIEROS Y PRESUPUESTALES DE LAS ENTIDADES TERRITORIALES ASOCIADAS AL SGP- SECTOR EDUCACIÓN</v>
          </cell>
          <cell r="G1226" t="str">
            <v>C-2299-0700-9-0-2299054-02</v>
          </cell>
          <cell r="H1226" t="str">
            <v>10</v>
          </cell>
          <cell r="I1226" t="str">
            <v>CSF</v>
          </cell>
          <cell r="J1226" t="str">
            <v>Ok Distribución Pto</v>
          </cell>
          <cell r="K1226">
            <v>60000000</v>
          </cell>
          <cell r="L1226" t="str">
            <v>Inversión</v>
          </cell>
          <cell r="M1226" t="str">
            <v>Planeación y Finanzas</v>
          </cell>
          <cell r="N1226" t="str">
            <v>Fortalecimiento de la planeación estratégica  del sector educativo  Nacional</v>
          </cell>
          <cell r="O1226" t="str">
            <v>Transversales</v>
          </cell>
          <cell r="P1226" t="str">
            <v>SGENERAL</v>
          </cell>
          <cell r="Q1226" t="str">
            <v>OFICINA ASESORA DE PLANEACIÓN Y FINANZAS</v>
          </cell>
          <cell r="R1226" t="str">
            <v>Contratación Directa</v>
          </cell>
          <cell r="S1226" t="str">
            <v>4 CON</v>
          </cell>
          <cell r="T1226" t="str">
            <v>ET4</v>
          </cell>
        </row>
        <row r="1227">
          <cell r="B1227" t="str">
            <v>800-C-2201-0700-9-0-2201002-02</v>
          </cell>
          <cell r="C1227" t="str">
            <v>800-C-2201-0700-9-0-2201002-02ET4</v>
          </cell>
          <cell r="D1227" t="str">
            <v>800</v>
          </cell>
          <cell r="E1227" t="str">
            <v>A</v>
          </cell>
          <cell r="F1227" t="str">
            <v>PRESTAR SERVICIOS PROFESIONALES PARA EL DESARROLLO DE ACTIVIDADES DE PROMOCIÓN, EVENTOS, COMUNICACIONES Y MOVILIZACIÓN SOCIAL DEL PAE Y DE LA SUBDIRECCIÓN DE PERMANENCIA</v>
          </cell>
          <cell r="G1227" t="str">
            <v>C-2201-0700-9-0-2201002-02</v>
          </cell>
          <cell r="H1227" t="str">
            <v>10</v>
          </cell>
          <cell r="I1227" t="str">
            <v>CSF</v>
          </cell>
          <cell r="J1227" t="str">
            <v>Ok Distribución Pto</v>
          </cell>
          <cell r="K1227">
            <v>56100000</v>
          </cell>
          <cell r="L1227" t="str">
            <v>Inversión</v>
          </cell>
          <cell r="M1227" t="str">
            <v>Cobertura</v>
          </cell>
          <cell r="N1227" t="str">
            <v>Implementación del Programa de Alimentación Escolar en Colombia, Nacional</v>
          </cell>
          <cell r="O1227" t="str">
            <v>PAE</v>
          </cell>
          <cell r="P1227" t="str">
            <v>VEPBM</v>
          </cell>
          <cell r="Q1227" t="str">
            <v>SUBDIRECCIÓN DE PERMANENCIA</v>
          </cell>
          <cell r="R1227" t="str">
            <v>Contratación Directa</v>
          </cell>
          <cell r="S1227" t="str">
            <v>4 CON</v>
          </cell>
          <cell r="T1227" t="str">
            <v>ET4</v>
          </cell>
        </row>
        <row r="1228">
          <cell r="B1228" t="str">
            <v>802-C-2201-0700-13-0-2201006-02</v>
          </cell>
          <cell r="C1228" t="str">
            <v>802-C-2201-0700-13-0-2201006-02ET4</v>
          </cell>
          <cell r="D1228" t="str">
            <v>802</v>
          </cell>
          <cell r="E1228" t="str">
            <v>A</v>
          </cell>
          <cell r="F1228" t="str">
            <v>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v>
          </cell>
          <cell r="G1228" t="str">
            <v>C-2201-0700-13-0-2201006-02</v>
          </cell>
          <cell r="H1228" t="str">
            <v>10</v>
          </cell>
          <cell r="I1228" t="str">
            <v>CSF</v>
          </cell>
          <cell r="J1228" t="str">
            <v>Ok Distribución Pto</v>
          </cell>
          <cell r="K1228">
            <v>38065092</v>
          </cell>
          <cell r="L1228" t="str">
            <v>Inversión</v>
          </cell>
          <cell r="M1228" t="str">
            <v>Calidad EPBM</v>
          </cell>
          <cell r="N1228" t="str">
            <v>Mejoramiento de la calidad educativa preescolar, básica y media. Nacional</v>
          </cell>
          <cell r="O1228" t="str">
            <v>Calidad</v>
          </cell>
          <cell r="P1228" t="str">
            <v>VEPBM</v>
          </cell>
          <cell r="Q1228" t="str">
            <v>SUBDIRECCIÓN DE FOMENTO DE COMPETENCIAS</v>
          </cell>
          <cell r="R1228" t="str">
            <v>Contratación Directa</v>
          </cell>
          <cell r="S1228" t="str">
            <v>4 CON</v>
          </cell>
          <cell r="T1228" t="str">
            <v>ET4</v>
          </cell>
        </row>
        <row r="1229">
          <cell r="B1229" t="str">
            <v>803-C-2201-0700-13-0-2201006-02</v>
          </cell>
          <cell r="C1229" t="str">
            <v>803-C-2201-0700-13-0-2201006-02ET4</v>
          </cell>
          <cell r="D1229" t="str">
            <v>803</v>
          </cell>
          <cell r="E1229" t="str">
            <v>A</v>
          </cell>
          <cell r="F1229" t="str">
            <v>PRESTACIÓN DE SERVICIOS PROFESIONALES PARA APOYAR LA GESTIÓN TÉCNICA EN LA IMPLEMENTACIÓN DEL PROGRAMA JORNADA ÚNICA EN LAS ENTIDADES TERRITORIALES CERTIFICADAS Y ESTABLECIMIENTOS EDUCATIVOS FOCALIZADOS.</v>
          </cell>
          <cell r="G1229" t="str">
            <v>C-2201-0700-13-0-2201006-02</v>
          </cell>
          <cell r="H1229" t="str">
            <v>10</v>
          </cell>
          <cell r="I1229" t="str">
            <v>CSF</v>
          </cell>
          <cell r="J1229" t="str">
            <v>Ok Distribución Pto</v>
          </cell>
          <cell r="K1229">
            <v>41237183</v>
          </cell>
          <cell r="L1229" t="str">
            <v>Inversión</v>
          </cell>
          <cell r="M1229" t="str">
            <v>Calidad EPBM</v>
          </cell>
          <cell r="N1229" t="str">
            <v>Mejoramiento de la calidad educativa preescolar, básica y media. Nacional</v>
          </cell>
          <cell r="O1229" t="str">
            <v>Calidad</v>
          </cell>
          <cell r="P1229" t="str">
            <v>VEPBM</v>
          </cell>
          <cell r="Q1229" t="str">
            <v>SUBDIRECCIÓN DE FOMENTO DE COMPETENCIAS</v>
          </cell>
          <cell r="R1229" t="str">
            <v>Contratación Directa</v>
          </cell>
          <cell r="S1229" t="str">
            <v>4 CON</v>
          </cell>
          <cell r="T1229" t="str">
            <v>ET4</v>
          </cell>
        </row>
        <row r="1230">
          <cell r="B1230" t="str">
            <v>804-C-2201-0700-13-0-2201006-02</v>
          </cell>
          <cell r="C1230" t="str">
            <v>804-C-2201-0700-13-0-2201006-02ET4</v>
          </cell>
          <cell r="D1230" t="str">
            <v>804</v>
          </cell>
          <cell r="E1230" t="str">
            <v>A</v>
          </cell>
          <cell r="F1230" t="str">
            <v>PRESTACIÓN DE SERVICIOS PROFESIONALES PARA COORDINAR LA ESTRUCTURACIÓN, DESARROLLO E IMPLEMENTACIÓN DE LA ESTRATEGIA DE DOBLE TITULACIÓN ENTRE EL MINISTERIO DE EDUCACIÓN NACIONAL Y EL SENA.</v>
          </cell>
          <cell r="G1230" t="str">
            <v>C-2201-0700-13-0-2201006-02</v>
          </cell>
          <cell r="H1230" t="str">
            <v>10</v>
          </cell>
          <cell r="I1230" t="str">
            <v>CSF</v>
          </cell>
          <cell r="J1230" t="str">
            <v>Ok Distribución Pto</v>
          </cell>
          <cell r="K1230">
            <v>52000000</v>
          </cell>
          <cell r="L1230" t="str">
            <v>Inversión</v>
          </cell>
          <cell r="M1230" t="str">
            <v>Calidad EPBM</v>
          </cell>
          <cell r="N1230" t="str">
            <v>Mejoramiento de la calidad educativa preescolar, básica y media. Nacional</v>
          </cell>
          <cell r="O1230" t="str">
            <v>Calidad</v>
          </cell>
          <cell r="P1230" t="str">
            <v>VEPBM</v>
          </cell>
          <cell r="Q1230" t="str">
            <v>SUBDIRECCIÓN DE FOMENTO DE COMPETENCIAS</v>
          </cell>
          <cell r="R1230" t="str">
            <v>Contratación Directa</v>
          </cell>
          <cell r="S1230" t="str">
            <v>4 CON</v>
          </cell>
          <cell r="T1230" t="str">
            <v>ET4</v>
          </cell>
        </row>
        <row r="1231">
          <cell r="B1231" t="str">
            <v>805-C-2201-0700-13-0-2201006-02</v>
          </cell>
          <cell r="C1231" t="str">
            <v>805-C-2201-0700-13-0-2201006-02ET4</v>
          </cell>
          <cell r="D1231" t="str">
            <v>805</v>
          </cell>
          <cell r="E1231" t="str">
            <v>A</v>
          </cell>
          <cell r="F1231" t="str">
            <v>PRESTACIÓN DE SERVICIOS PROFESIONALES PARA APOYAR LA ESTRUCTURACIÓN Y SEGUIMIENTO A LA IMPLEMENTACIÓN DE LAS ESTRATEGIAS DE EDUCACIÓN MEDIA EN ORIENTACIÓN SOCIO-OCUPACIONAL, SISTEMA DE SEGUIMIENTO A EGRESADOS Y FORTALECIMIENTO DE COMPETENCIAS.</v>
          </cell>
          <cell r="G1231" t="str">
            <v>C-2201-0700-13-0-2201006-02</v>
          </cell>
          <cell r="H1231" t="str">
            <v>10</v>
          </cell>
          <cell r="I1231" t="str">
            <v>CSF</v>
          </cell>
          <cell r="J1231" t="str">
            <v>Ok Distribución Pto</v>
          </cell>
          <cell r="K1231">
            <v>48750000</v>
          </cell>
          <cell r="L1231" t="str">
            <v>Inversión</v>
          </cell>
          <cell r="M1231" t="str">
            <v>Calidad EPBM</v>
          </cell>
          <cell r="N1231" t="str">
            <v>Mejoramiento de la calidad educativa preescolar, básica y media. Nacional</v>
          </cell>
          <cell r="O1231" t="str">
            <v>Calidad</v>
          </cell>
          <cell r="P1231" t="str">
            <v>VEPBM</v>
          </cell>
          <cell r="Q1231" t="str">
            <v>SUBDIRECCIÓN DE FOMENTO DE COMPETENCIAS</v>
          </cell>
          <cell r="R1231" t="str">
            <v>Contratación Directa</v>
          </cell>
          <cell r="S1231" t="str">
            <v>4 CON</v>
          </cell>
          <cell r="T1231" t="str">
            <v>ET4</v>
          </cell>
        </row>
        <row r="1232">
          <cell r="B1232" t="str">
            <v>806-C-2201-0700-13-0-2201006-02</v>
          </cell>
          <cell r="C1232" t="str">
            <v>806-C-2201-0700-13-0-2201006-02ET4</v>
          </cell>
          <cell r="D1232" t="str">
            <v>806</v>
          </cell>
          <cell r="E1232" t="str">
            <v>A</v>
          </cell>
          <cell r="F1232" t="str">
            <v>PRESTACIÓN DE SERVICIOS PROFESIONALES PARA APOYAR LA EJECUCIÓN Y EL SEGUIMIENTO A LAS ACTIVIDADES TÉCNICAS, ADMINISTRATIVAS Y FINANCIERAS DEL PROYECTO DE FORTALECIMIENTO DE LA EDUCACIÓN MEDIA.</v>
          </cell>
          <cell r="G1232" t="str">
            <v>C-2201-0700-13-0-2201006-02</v>
          </cell>
          <cell r="H1232" t="str">
            <v>10</v>
          </cell>
          <cell r="I1232" t="str">
            <v>CSF</v>
          </cell>
          <cell r="J1232" t="str">
            <v>Ok Distribución Pto</v>
          </cell>
          <cell r="K1232">
            <v>44374460</v>
          </cell>
          <cell r="L1232" t="str">
            <v>Inversión</v>
          </cell>
          <cell r="M1232" t="str">
            <v>Calidad EPBM</v>
          </cell>
          <cell r="N1232" t="str">
            <v>Mejoramiento de la calidad educativa preescolar, básica y media. Nacional</v>
          </cell>
          <cell r="O1232" t="str">
            <v>Calidad</v>
          </cell>
          <cell r="P1232" t="str">
            <v>VEPBM</v>
          </cell>
          <cell r="Q1232" t="str">
            <v>SUBDIRECCIÓN DE FOMENTO DE COMPETENCIAS</v>
          </cell>
          <cell r="R1232" t="str">
            <v>Contratación Directa</v>
          </cell>
          <cell r="S1232" t="str">
            <v>4 CON</v>
          </cell>
          <cell r="T1232" t="str">
            <v>ET4</v>
          </cell>
        </row>
        <row r="1233">
          <cell r="B1233" t="str">
            <v>807-C-2201-0700-13-0-2201006-02</v>
          </cell>
          <cell r="C1233" t="str">
            <v>807-C-2201-0700-13-0-2201006-02ET4</v>
          </cell>
          <cell r="D1233" t="str">
            <v>807</v>
          </cell>
          <cell r="E1233" t="str">
            <v>A</v>
          </cell>
          <cell r="F1233" t="str">
            <v>PRESTACIÓN DE SERVICIOS PROFESIONALES PARA APOYAR PEDAGÓGICAMENTE Y TÉCNICAMENTE LAS ESTRATEGIAS PARA EL FORTALECIMIENTO DE LA EDUCACIÓN MEDIA A NIVEL NACIONAL..</v>
          </cell>
          <cell r="G1233" t="str">
            <v>C-2201-0700-13-0-2201006-02</v>
          </cell>
          <cell r="H1233" t="str">
            <v>10</v>
          </cell>
          <cell r="I1233" t="str">
            <v>CSF</v>
          </cell>
          <cell r="J1233" t="str">
            <v>Ok Distribución Pto</v>
          </cell>
          <cell r="K1233">
            <v>40478640</v>
          </cell>
          <cell r="L1233" t="str">
            <v>Inversión</v>
          </cell>
          <cell r="M1233" t="str">
            <v>Calidad EPBM</v>
          </cell>
          <cell r="N1233" t="str">
            <v>Mejoramiento de la calidad educativa preescolar, básica y media. Nacional</v>
          </cell>
          <cell r="O1233" t="str">
            <v>Calidad</v>
          </cell>
          <cell r="P1233" t="str">
            <v>VEPBM</v>
          </cell>
          <cell r="Q1233" t="str">
            <v>SUBDIRECCIÓN DE FOMENTO DE COMPETENCIAS</v>
          </cell>
          <cell r="R1233" t="str">
            <v>Contratación Directa</v>
          </cell>
          <cell r="S1233" t="str">
            <v>4 CON</v>
          </cell>
          <cell r="T1233" t="str">
            <v>ET4</v>
          </cell>
        </row>
        <row r="1234">
          <cell r="B1234" t="str">
            <v>808-C-2201-0700-13-0-2201006-02</v>
          </cell>
          <cell r="C1234" t="str">
            <v>808-C-2201-0700-13-0-2201006-02ET4</v>
          </cell>
          <cell r="D1234" t="str">
            <v>808</v>
          </cell>
          <cell r="E1234" t="str">
            <v>A</v>
          </cell>
          <cell r="F1234" t="str">
            <v>PRESTACIÓN DE SERVICIOS PROFESIONALES PARA APOYAR LA GESTIÓN TÉCNICA DE LAS ACCIONES Y ESTRATEGIAS RELACIONADAS CON EL PROGRAMA NACIONAL DE FORMACIÓN DOCENTE, PARTICULARMENTE EN LO RELACIONADOS CON CRÉDITOS CONDONABLES POSGRADUALES PARA EDUCADORES OFICIALES.</v>
          </cell>
          <cell r="G1234" t="str">
            <v>C-2201-0700-13-0-2201006-02</v>
          </cell>
          <cell r="H1234" t="str">
            <v>10</v>
          </cell>
          <cell r="I1234" t="str">
            <v>CSF</v>
          </cell>
          <cell r="J1234" t="str">
            <v>Ok Distribución Pto</v>
          </cell>
          <cell r="K1234">
            <v>46891780</v>
          </cell>
          <cell r="L1234" t="str">
            <v>Inversión</v>
          </cell>
          <cell r="M1234" t="str">
            <v>Calidad EPBM</v>
          </cell>
          <cell r="N1234" t="str">
            <v>Mejoramiento de la calidad educativa preescolar, básica y media. Nacional</v>
          </cell>
          <cell r="O1234" t="str">
            <v>Calidad</v>
          </cell>
          <cell r="P1234" t="str">
            <v>VEPBM</v>
          </cell>
          <cell r="Q1234" t="str">
            <v>SUBDIRECCIÓN DE FOMENTO DE COMPETENCIAS</v>
          </cell>
          <cell r="R1234" t="str">
            <v>Contratación Directa</v>
          </cell>
          <cell r="S1234" t="str">
            <v>4 CON</v>
          </cell>
          <cell r="T1234" t="str">
            <v>ET4</v>
          </cell>
        </row>
        <row r="1235">
          <cell r="B1235" t="str">
            <v>809-C-2201-0700-13-0-2201006-02</v>
          </cell>
          <cell r="C1235" t="str">
            <v>809-C-2201-0700-13-0-2201006-02ET4</v>
          </cell>
          <cell r="D1235" t="str">
            <v>809</v>
          </cell>
          <cell r="E1235" t="str">
            <v>A</v>
          </cell>
          <cell r="F1235" t="str">
            <v>PRESTACIÓN DE SERVICIOS PROFESIONALES PARA APOYAR LA GESTIÓN TÉCNICA DE LAS ACCIONES Y ESTRATEGIAS RELACIONADAS CON EL PROGRAMA NACIONAL DE FORMACIÓN DOCENTE, PARTICULARMENTE EN LO RELACIONADO CON CRÉDITOS CONDONABLES POSGRADUALES PARA EDUCADORES OFICIALES.</v>
          </cell>
          <cell r="G1235" t="str">
            <v>C-2201-0700-13-0-2201006-02</v>
          </cell>
          <cell r="H1235" t="str">
            <v>10</v>
          </cell>
          <cell r="I1235" t="str">
            <v>CSF</v>
          </cell>
          <cell r="J1235" t="str">
            <v>Ok Distribución Pto</v>
          </cell>
          <cell r="K1235">
            <v>45526000</v>
          </cell>
          <cell r="L1235" t="str">
            <v>Inversión</v>
          </cell>
          <cell r="M1235" t="str">
            <v>Calidad EPBM</v>
          </cell>
          <cell r="N1235" t="str">
            <v>Mejoramiento de la calidad educativa preescolar, básica y media. Nacional</v>
          </cell>
          <cell r="O1235" t="str">
            <v>Calidad</v>
          </cell>
          <cell r="P1235" t="str">
            <v>VEPBM</v>
          </cell>
          <cell r="Q1235" t="str">
            <v>SUBDIRECCIÓN DE FOMENTO DE COMPETENCIAS</v>
          </cell>
          <cell r="R1235" t="str">
            <v>Contratación Directa</v>
          </cell>
          <cell r="S1235" t="str">
            <v>4 CON</v>
          </cell>
          <cell r="T1235" t="str">
            <v>ET4</v>
          </cell>
        </row>
        <row r="1236">
          <cell r="B1236" t="str">
            <v>81-C-2202-0700-45-0-2202038-02</v>
          </cell>
          <cell r="C1236" t="str">
            <v>81-C-2202-0700-45-0-2202038-02ET4</v>
          </cell>
          <cell r="D1236" t="str">
            <v>81</v>
          </cell>
          <cell r="E1236" t="str">
            <v>A</v>
          </cell>
          <cell r="F1236" t="str">
            <v>PRESTAR SERVICIOS PROFESIONALES JURÍDICOS A LA SUBDIRECCIÓN DE GESTIÓN FINANCIERA DEL MINISTERIO DE EDUCACIÓN NACIONAL, APOYANDO EL PROCESO DE RECAUDO Y CARTERA SOBRE LOS INGRESOS PROPIOS DE LA ENTIDAD ESTABLECIDOS ESPECIALMENTE EN LA LEY 21 DE 1982 Y LA LEY 1697 DE 2013, Y DEMÁS NORMATIVIDAD VIGENTE.</v>
          </cell>
          <cell r="G1236" t="str">
            <v>C-2202-0700-45-0-2202038-02</v>
          </cell>
          <cell r="H1236" t="str">
            <v>11</v>
          </cell>
          <cell r="I1236" t="str">
            <v>CSF</v>
          </cell>
          <cell r="J1236" t="str">
            <v>Ok Distribución Pto</v>
          </cell>
          <cell r="K1236">
            <v>30902400</v>
          </cell>
          <cell r="L1236" t="str">
            <v>Inversión</v>
          </cell>
          <cell r="M1236" t="str">
            <v>Fomento</v>
          </cell>
          <cell r="N1236" t="str">
            <v>Ampliación de mecanismos de fomento de la Educación Superior Nacional</v>
          </cell>
          <cell r="O1236" t="str">
            <v>Fomento ES</v>
          </cell>
          <cell r="P1236" t="str">
            <v>VES</v>
          </cell>
          <cell r="Q1236" t="str">
            <v>SUBDIRECCIÓN DE GESTIÓN FINANCIERA</v>
          </cell>
          <cell r="R1236" t="str">
            <v>Contratación Directa</v>
          </cell>
          <cell r="S1236" t="str">
            <v>4 CON</v>
          </cell>
          <cell r="T1236" t="str">
            <v>ET4</v>
          </cell>
        </row>
        <row r="1237">
          <cell r="B1237" t="str">
            <v>81-C-2201-0700-16-0-2201006-02</v>
          </cell>
          <cell r="C1237" t="str">
            <v>81-C-2201-0700-16-0-2201006-02ET4</v>
          </cell>
          <cell r="D1237" t="str">
            <v>81</v>
          </cell>
          <cell r="E1237" t="str">
            <v>A</v>
          </cell>
          <cell r="F1237" t="str">
            <v>PRESTAR SERVICIOS PROFESIONALES JURÍDICOS A LA SUBDIRECCIÓN DE GESTIÓN FINANCIERA DEL MINISTERIO DE EDUCACIÓN NACIONAL, APOYANDO EL PROCESO DE RECAUDO Y CARTERA SOBRE LOS INGRESOS PROPIOS DE LA ENTIDAD ESTABLECIDOS ESPECIALMENTE EN LA LEY 21 DE 1982 Y LA LEY 1697 DE 2013, Y DEMÁS NORMATIVIDAD VIGENTE.</v>
          </cell>
          <cell r="G1237" t="str">
            <v>C-2201-0700-16-0-2201006-02</v>
          </cell>
          <cell r="H1237" t="str">
            <v>16</v>
          </cell>
          <cell r="I1237" t="str">
            <v>SSF</v>
          </cell>
          <cell r="J1237" t="str">
            <v>Ok Distribución Pto</v>
          </cell>
          <cell r="K1237">
            <v>39697602</v>
          </cell>
          <cell r="L1237" t="str">
            <v>Inversión</v>
          </cell>
          <cell r="M1237" t="str">
            <v>Cobertura</v>
          </cell>
          <cell r="N1237" t="str">
            <v>Construcción, mejoramiento y dotación de espacios de aprendizaje para prestación del servicio educativo e implementación de estrategias de calidad y cobertura Nacional</v>
          </cell>
          <cell r="O1237" t="str">
            <v>Infraestructura</v>
          </cell>
          <cell r="P1237" t="str">
            <v>VEPBM</v>
          </cell>
          <cell r="Q1237" t="str">
            <v>SUBDIRECCIÓN DE GESTIÓN FINANCIERA</v>
          </cell>
          <cell r="R1237" t="str">
            <v>Contratación Directa</v>
          </cell>
          <cell r="S1237" t="str">
            <v>4 CON</v>
          </cell>
          <cell r="T1237" t="str">
            <v>ET4</v>
          </cell>
        </row>
        <row r="1238">
          <cell r="B1238" t="str">
            <v>810-C-2201-0700-13-0-2201006-02</v>
          </cell>
          <cell r="C1238" t="str">
            <v>810-C-2201-0700-13-0-2201006-02ET4</v>
          </cell>
          <cell r="D1238" t="str">
            <v>810</v>
          </cell>
          <cell r="E1238" t="str">
            <v>A</v>
          </cell>
          <cell r="F1238" t="str">
            <v>PRESTACIÓN DE SERVICIOS PROFESIONALES PARA APOYAR LA  PLANEACIÓN E IMPLEMENTACIÓN DE LAS ACCIONES Y ESTRATEGIAS RELACIONADAS CON EL PROGRAMA DE FORMACIÓN DOCENTE.</v>
          </cell>
          <cell r="G1238" t="str">
            <v>C-2201-0700-13-0-2201006-02</v>
          </cell>
          <cell r="H1238" t="str">
            <v>10</v>
          </cell>
          <cell r="I1238" t="str">
            <v>CSF</v>
          </cell>
          <cell r="J1238" t="str">
            <v>Ok Distribución Pto</v>
          </cell>
          <cell r="K1238">
            <v>41237183</v>
          </cell>
          <cell r="L1238" t="str">
            <v>Inversión</v>
          </cell>
          <cell r="M1238" t="str">
            <v>Calidad EPBM</v>
          </cell>
          <cell r="N1238" t="str">
            <v>Mejoramiento de la calidad educativa preescolar, básica y media. Nacional</v>
          </cell>
          <cell r="O1238" t="str">
            <v>Calidad</v>
          </cell>
          <cell r="P1238" t="str">
            <v>VEPBM</v>
          </cell>
          <cell r="Q1238" t="str">
            <v>SUBDIRECCIÓN DE FOMENTO DE COMPETENCIAS</v>
          </cell>
          <cell r="R1238" t="str">
            <v>Contratación Directa</v>
          </cell>
          <cell r="S1238" t="str">
            <v>4 CON</v>
          </cell>
          <cell r="T1238" t="str">
            <v>ET4</v>
          </cell>
        </row>
        <row r="1239">
          <cell r="B1239" t="str">
            <v>811-C-2201-0700-13-0-2201006-02</v>
          </cell>
          <cell r="C1239" t="str">
            <v>811-C-2201-0700-13-0-2201006-02ET4</v>
          </cell>
          <cell r="D1239" t="str">
            <v>811</v>
          </cell>
          <cell r="E1239" t="str">
            <v>A</v>
          </cell>
          <cell r="F1239" t="str">
            <v>PRESTACIÓN DE SERVICIOS PROFESIONALES PARA ORIENTAR LA ESTRUCTURACIÓN, DIVULGACIÓN Y APROPIACIÓN DE LA POLITICA DE EDUCACIÓN INCLUSIVA Y  DIVERSIDAD EN LAS ENTIDADES TERRITORIALES CERTIFICADAS Y ESTABLECIMIENTOS EDUCATIVOS DEL PAÍS.</v>
          </cell>
          <cell r="G1239" t="str">
            <v>C-2201-0700-13-0-2201006-02</v>
          </cell>
          <cell r="H1239" t="str">
            <v>10</v>
          </cell>
          <cell r="I1239" t="str">
            <v>CSF</v>
          </cell>
          <cell r="J1239" t="str">
            <v>Ok Distribución Pto</v>
          </cell>
          <cell r="K1239">
            <v>63000000</v>
          </cell>
          <cell r="L1239" t="str">
            <v>Inversión</v>
          </cell>
          <cell r="M1239" t="str">
            <v>Calidad EPBM</v>
          </cell>
          <cell r="N1239" t="str">
            <v>Mejoramiento de la calidad educativa preescolar, básica y media. Nacional</v>
          </cell>
          <cell r="O1239" t="str">
            <v>Calidad</v>
          </cell>
          <cell r="P1239" t="str">
            <v>VEPBM</v>
          </cell>
          <cell r="Q1239" t="str">
            <v>SUBDIRECCIÓN DE FOMENTO DE COMPETENCIAS</v>
          </cell>
          <cell r="R1239" t="str">
            <v>Contratación Directa</v>
          </cell>
          <cell r="S1239" t="str">
            <v>4 CON</v>
          </cell>
          <cell r="T1239" t="str">
            <v>ET4</v>
          </cell>
        </row>
        <row r="1240">
          <cell r="B1240" t="str">
            <v>812-C-2201-0700-13-0-2201006-02</v>
          </cell>
          <cell r="C1240" t="str">
            <v>812-C-2201-0700-13-0-2201006-02ET4</v>
          </cell>
          <cell r="D1240" t="str">
            <v>812</v>
          </cell>
          <cell r="E1240" t="str">
            <v>A</v>
          </cell>
          <cell r="F1240" t="str">
            <v>PRESTACIÓN DE SERVICIOS PROFESIONALES PARA APOYAR LOS PROCESOS DE ESTRUCTURACIÓN, ELABORACIÓN Y SEGUIMIENTO A LA IMPLEMENTACIÓN DE POLÍTICAS, PLANES Y PROYECTOS ESTRATÉGICOS Y PEDAGÓGICOS RELACIONADOS CON EDUCACIÓN INCLUSIVA Y DIVERSIDAD.</v>
          </cell>
          <cell r="G1240" t="str">
            <v>C-2201-0700-13-0-2201006-02</v>
          </cell>
          <cell r="H1240" t="str">
            <v>10</v>
          </cell>
          <cell r="I1240" t="str">
            <v>CSF</v>
          </cell>
          <cell r="J1240" t="str">
            <v>Ok Distribución Pto</v>
          </cell>
          <cell r="K1240">
            <v>58500000</v>
          </cell>
          <cell r="L1240" t="str">
            <v>Inversión</v>
          </cell>
          <cell r="M1240" t="str">
            <v>Calidad EPBM</v>
          </cell>
          <cell r="N1240" t="str">
            <v>Mejoramiento de la calidad educativa preescolar, básica y media. Nacional</v>
          </cell>
          <cell r="O1240" t="str">
            <v>Calidad</v>
          </cell>
          <cell r="P1240" t="str">
            <v>VEPBM</v>
          </cell>
          <cell r="Q1240" t="str">
            <v>SUBDIRECCIÓN DE FOMENTO DE COMPETENCIAS</v>
          </cell>
          <cell r="R1240" t="str">
            <v>Contratación Directa</v>
          </cell>
          <cell r="S1240" t="str">
            <v>4 CON</v>
          </cell>
          <cell r="T1240" t="str">
            <v>ET4</v>
          </cell>
        </row>
        <row r="1241">
          <cell r="B1241" t="str">
            <v>813-C-2201-0700-13-0-2201006-02</v>
          </cell>
          <cell r="C1241" t="str">
            <v>813-C-2201-0700-13-0-2201006-02ET4</v>
          </cell>
          <cell r="D1241" t="str">
            <v>813</v>
          </cell>
          <cell r="E1241" t="str">
            <v>A</v>
          </cell>
          <cell r="F1241" t="str">
            <v>PRESTACIÓN DE SERVICIOS PROFESIONALES PARA APOYAR LOS PROCESOS DE ESTRUCTURACIÓN, IMPLEMENTACIÓN Y SEGUIMIENTO A PLANES, ESTRATEGIAS Y ACCIONES PEDAGÓGICAS REQUERIDAS PARA FORTALECER LA APROPIACIÓN DE LAS LÍNEAS ESTRATÉGICAS DEL PLAN NACIONAL DE LECTURA PNLE.</v>
          </cell>
          <cell r="G1241" t="str">
            <v>C-2201-0700-13-0-2201006-02</v>
          </cell>
          <cell r="H1241" t="str">
            <v>10</v>
          </cell>
          <cell r="I1241" t="str">
            <v>CSF</v>
          </cell>
          <cell r="J1241" t="str">
            <v>Ok Distribución Pto</v>
          </cell>
          <cell r="K1241">
            <v>39243000</v>
          </cell>
          <cell r="L1241" t="str">
            <v>Inversión</v>
          </cell>
          <cell r="M1241" t="str">
            <v>Calidad EPBM</v>
          </cell>
          <cell r="N1241" t="str">
            <v>Mejoramiento de la calidad educativa preescolar, básica y media. Nacional</v>
          </cell>
          <cell r="O1241" t="str">
            <v>Calidad</v>
          </cell>
          <cell r="P1241" t="str">
            <v>VEPBM</v>
          </cell>
          <cell r="Q1241" t="str">
            <v>SUBDIRECCIÓN DE FOMENTO DE COMPETENCIAS</v>
          </cell>
          <cell r="R1241" t="str">
            <v>Contratación Directa</v>
          </cell>
          <cell r="S1241" t="str">
            <v>4 CON</v>
          </cell>
          <cell r="T1241" t="str">
            <v>ET4</v>
          </cell>
        </row>
        <row r="1242">
          <cell r="B1242" t="str">
            <v>814-C-2201-0700-13-0-2201006-02</v>
          </cell>
          <cell r="C1242" t="str">
            <v>814-C-2201-0700-13-0-2201006-02ET4</v>
          </cell>
          <cell r="D1242" t="str">
            <v>814</v>
          </cell>
          <cell r="E1242" t="str">
            <v>A</v>
          </cell>
          <cell r="F1242" t="str">
            <v>PRESTACIÓN DE SERVICIOS PROFESIONALES PARA APOYAR A LA DIRECCIÓN DE CALIDAD DE EDUCACIÓN PARA LA EDUCACIÒN PREESCOLAR, BÀSICA Y MEDIA EN LA PLANEACIÓN E IMPLEMENTACIÓN DE ESTRATEGIAS, PROYECTOS Y PROGRAMAS PARA EL FORTALECIMIENTO DE LOS PROCESOS DE ENSEÑANZA Y APRENDIZAJE DEL IDIOMA INGLÉS.</v>
          </cell>
          <cell r="G1242" t="str">
            <v>C-2201-0700-13-0-2201006-02</v>
          </cell>
          <cell r="H1242" t="str">
            <v>10</v>
          </cell>
          <cell r="I1242" t="str">
            <v>CSF</v>
          </cell>
          <cell r="J1242" t="str">
            <v>Ok Distribución Pto</v>
          </cell>
          <cell r="K1242">
            <v>22200000</v>
          </cell>
          <cell r="L1242" t="str">
            <v>Inversión</v>
          </cell>
          <cell r="M1242" t="str">
            <v>Calidad EPBM</v>
          </cell>
          <cell r="N1242" t="str">
            <v>Mejoramiento de la calidad educativa preescolar, básica y media. Nacional</v>
          </cell>
          <cell r="O1242" t="str">
            <v>Calidad</v>
          </cell>
          <cell r="P1242" t="str">
            <v>VEPBM</v>
          </cell>
          <cell r="Q1242" t="str">
            <v>SUBDIRECCIÓN DE FOMENTO DE COMPETENCIAS</v>
          </cell>
          <cell r="R1242" t="str">
            <v>Contratación Directa</v>
          </cell>
          <cell r="S1242" t="str">
            <v>4 CON</v>
          </cell>
          <cell r="T1242" t="str">
            <v>ET4</v>
          </cell>
        </row>
        <row r="1243">
          <cell r="B1243" t="str">
            <v>815-C-2201-0700-13-0-2201006-02</v>
          </cell>
          <cell r="C1243" t="str">
            <v>815-C-2201-0700-13-0-2201006-02ET4</v>
          </cell>
          <cell r="D1243" t="str">
            <v>815</v>
          </cell>
          <cell r="E1243" t="str">
            <v>A</v>
          </cell>
          <cell r="F1243" t="str">
            <v>PRESTACIÓN DE SERVICIOS PROFESIONALES PARA APOYAR A LA DIRECCIÓN DE CALIDAD DE EDUCACIÓN PARA LA EDUCACIÒN PREESCOLAR, BÀSICA Y MEDIA EN LA IMPLEMENTACIÓN DE ESTRATEGIAS, PROYECTOS Y PROGRAMAS PARA EL FORTALECIMIENTO DE LOS PROCESOS DE ENSEÑANZA Y APRENDIZAJE DEL IDIOMA INGLÉS.</v>
          </cell>
          <cell r="G1243" t="str">
            <v>C-2201-0700-13-0-2201006-02</v>
          </cell>
          <cell r="H1243" t="str">
            <v>10</v>
          </cell>
          <cell r="I1243" t="str">
            <v>CSF</v>
          </cell>
          <cell r="J1243" t="str">
            <v>Ok Distribución Pto</v>
          </cell>
          <cell r="K1243">
            <v>40961346</v>
          </cell>
          <cell r="L1243" t="str">
            <v>Inversión</v>
          </cell>
          <cell r="M1243" t="str">
            <v>Calidad EPBM</v>
          </cell>
          <cell r="N1243" t="str">
            <v>Mejoramiento de la calidad educativa preescolar, básica y media. Nacional</v>
          </cell>
          <cell r="O1243" t="str">
            <v>Calidad</v>
          </cell>
          <cell r="P1243" t="str">
            <v>VEPBM</v>
          </cell>
          <cell r="Q1243" t="str">
            <v>SUBDIRECCIÓN DE FOMENTO DE COMPETENCIAS</v>
          </cell>
          <cell r="R1243" t="str">
            <v>Contratación Directa</v>
          </cell>
          <cell r="S1243" t="str">
            <v>4 CON</v>
          </cell>
          <cell r="T1243" t="str">
            <v>ET4</v>
          </cell>
        </row>
        <row r="1244">
          <cell r="B1244" t="str">
            <v>816-C-2201-0700-13-0-2201006-02</v>
          </cell>
          <cell r="C1244" t="str">
            <v>816-C-2201-0700-13-0-2201006-02ET4</v>
          </cell>
          <cell r="D1244" t="str">
            <v>816</v>
          </cell>
          <cell r="E1244" t="str">
            <v>A</v>
          </cell>
          <cell r="F1244" t="str">
            <v>PRESTACIÓN DE SERVICIOS PROFESIONALES PARA APOYAR A LA SUBDIRECCIÓN DE REFERENTES Y EVALUACIÓN EN LA GESTIÒN DE PETICIONES CIUDADANAS RELACIONADAS CON LOS PROGRAMAS DE LA DEPENDENCIA</v>
          </cell>
          <cell r="G1244" t="str">
            <v>C-2201-0700-13-0-2201006-02</v>
          </cell>
          <cell r="H1244" t="str">
            <v>10</v>
          </cell>
          <cell r="I1244" t="str">
            <v>CSF</v>
          </cell>
          <cell r="J1244" t="str">
            <v>Ok Distribución Pto</v>
          </cell>
          <cell r="K1244">
            <v>14762475</v>
          </cell>
          <cell r="L1244" t="str">
            <v>Inversión</v>
          </cell>
          <cell r="M1244" t="str">
            <v>Calidad EPBM</v>
          </cell>
          <cell r="N1244" t="str">
            <v>Mejoramiento de la calidad educativa preescolar, básica y media. Nacional</v>
          </cell>
          <cell r="O1244" t="str">
            <v>Calidad</v>
          </cell>
          <cell r="P1244" t="str">
            <v>VEPBM</v>
          </cell>
          <cell r="Q1244" t="str">
            <v>SUBDIRECCIÓN DE REFERENTES Y EVALUACIÓN DE LA CALIDAD EDUCATIVA</v>
          </cell>
          <cell r="R1244" t="str">
            <v>Contratación Directa</v>
          </cell>
          <cell r="S1244" t="str">
            <v>4 CON</v>
          </cell>
          <cell r="T1244" t="str">
            <v>ET4</v>
          </cell>
        </row>
        <row r="1245">
          <cell r="B1245" t="str">
            <v>817-C-2201-0700-13-0-2201006-02</v>
          </cell>
          <cell r="C1245" t="str">
            <v>817-C-2201-0700-13-0-2201006-02ET4</v>
          </cell>
          <cell r="D1245" t="str">
            <v>817</v>
          </cell>
          <cell r="E1245" t="str">
            <v>A</v>
          </cell>
          <cell r="F1245" t="str">
            <v>PRESTACIÓN DE SERVICIOS PROFESIONALES PARA APOYAR PEDAGÓGICAMENTE A LA SUBDIRECCIÓN DE REFERENTES Y EVALUACIÓN EN LA PLANEACIÓN, ESTRUCTURACIÓN, ACTUALIZACIÓN, IMPLEMENTACIÓN Y SOCIALIZACIÓN DE LOS REFERENTES DE CALIDAD PRODUCIDOS EN LA DEPENDENCIA</v>
          </cell>
          <cell r="G1245" t="str">
            <v>C-2201-0700-13-0-2201006-02</v>
          </cell>
          <cell r="H1245" t="str">
            <v>10</v>
          </cell>
          <cell r="I1245" t="str">
            <v>CSF</v>
          </cell>
          <cell r="J1245" t="str">
            <v>Ok Distribución Pto</v>
          </cell>
          <cell r="K1245">
            <v>42000000</v>
          </cell>
          <cell r="L1245" t="str">
            <v>Inversión</v>
          </cell>
          <cell r="M1245" t="str">
            <v>Calidad EPBM</v>
          </cell>
          <cell r="N1245" t="str">
            <v>Mejoramiento de la calidad educativa preescolar, básica y media. Nacional</v>
          </cell>
          <cell r="O1245" t="str">
            <v>Calidad</v>
          </cell>
          <cell r="P1245" t="str">
            <v>VEPBM</v>
          </cell>
          <cell r="Q1245" t="str">
            <v>SUBDIRECCIÓN DE REFERENTES Y EVALUACIÓN DE LA CALIDAD EDUCATIVA</v>
          </cell>
          <cell r="R1245" t="str">
            <v>Contratación Directa</v>
          </cell>
          <cell r="S1245" t="str">
            <v>4 CON</v>
          </cell>
          <cell r="T1245" t="str">
            <v>ET4</v>
          </cell>
        </row>
        <row r="1246">
          <cell r="B1246" t="str">
            <v>818-C-2201-0700-13-0-2201006-02</v>
          </cell>
          <cell r="C1246" t="str">
            <v>818-C-2201-0700-13-0-2201006-02ET4</v>
          </cell>
          <cell r="D1246" t="str">
            <v>818</v>
          </cell>
          <cell r="E1246" t="str">
            <v>A</v>
          </cell>
          <cell r="F1246"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MATEMATICAS.</v>
          </cell>
          <cell r="G1246" t="str">
            <v>C-2201-0700-13-0-2201006-02</v>
          </cell>
          <cell r="H1246" t="str">
            <v>10</v>
          </cell>
          <cell r="I1246" t="str">
            <v>CSF</v>
          </cell>
          <cell r="J1246" t="str">
            <v>Ok Distribución Pto</v>
          </cell>
          <cell r="K1246">
            <v>38065092</v>
          </cell>
          <cell r="L1246" t="str">
            <v>Inversión</v>
          </cell>
          <cell r="M1246" t="str">
            <v>Calidad EPBM</v>
          </cell>
          <cell r="N1246" t="str">
            <v>Mejoramiento de la calidad educativa preescolar, básica y media. Nacional</v>
          </cell>
          <cell r="O1246" t="str">
            <v>Calidad</v>
          </cell>
          <cell r="P1246" t="str">
            <v>VEPBM</v>
          </cell>
          <cell r="Q1246" t="str">
            <v>SUBDIRECCIÓN DE REFERENTES Y EVALUACIÓN DE LA CALIDAD EDUCATIVA</v>
          </cell>
          <cell r="R1246" t="str">
            <v>Contratación Directa</v>
          </cell>
          <cell r="S1246" t="str">
            <v>4 CON</v>
          </cell>
          <cell r="T1246" t="str">
            <v>ET4</v>
          </cell>
        </row>
        <row r="1247">
          <cell r="B1247" t="str">
            <v>819-C-2201-0700-13-0-2201006-02</v>
          </cell>
          <cell r="C1247" t="str">
            <v>819-C-2201-0700-13-0-2201006-02ET4</v>
          </cell>
          <cell r="D1247" t="str">
            <v>819</v>
          </cell>
          <cell r="E1247" t="str">
            <v>A</v>
          </cell>
          <cell r="F1247" t="str">
            <v>PRESTACIÓN DE SERVICIOS PROFESIONALES PARA APOYAR LA PLANEACIÓN, FORMULACIÓN, EJECUCIÓN Y SEGUIMIENTO A LOS PROCESOS DE EVALUACIÒN DE ESTUDIANTES Y EDUCADORES, Y EL USO PEDAGÓGICO DE RESULTADOS A NIVEL INSTITUCIONAL Y TERRITORIAL.</v>
          </cell>
          <cell r="G1247" t="str">
            <v>C-2201-0700-13-0-2201006-02</v>
          </cell>
          <cell r="H1247" t="str">
            <v>10</v>
          </cell>
          <cell r="I1247" t="str">
            <v>CSF</v>
          </cell>
          <cell r="J1247" t="str">
            <v>Ok Distribución Pto</v>
          </cell>
          <cell r="K1247">
            <v>54000000</v>
          </cell>
          <cell r="L1247" t="str">
            <v>Inversión</v>
          </cell>
          <cell r="M1247" t="str">
            <v>Calidad EPBM</v>
          </cell>
          <cell r="N1247" t="str">
            <v>Mejoramiento de la calidad educativa preescolar, básica y media. Nacional</v>
          </cell>
          <cell r="O1247" t="str">
            <v>Calidad</v>
          </cell>
          <cell r="P1247" t="str">
            <v>VEPBM</v>
          </cell>
          <cell r="Q1247" t="str">
            <v>SUBDIRECCIÓN DE REFERENTES Y EVALUACIÓN DE LA CALIDAD EDUCATIVA</v>
          </cell>
          <cell r="R1247" t="str">
            <v>Contratación Directa</v>
          </cell>
          <cell r="S1247" t="str">
            <v>4 CON</v>
          </cell>
          <cell r="T1247" t="str">
            <v>ET4</v>
          </cell>
        </row>
        <row r="1248">
          <cell r="B1248" t="str">
            <v>82-C-2299-0700-8-0-2299062-02</v>
          </cell>
          <cell r="C1248" t="str">
            <v>82-C-2299-0700-8-0-2299062-02ET3</v>
          </cell>
          <cell r="D1248" t="str">
            <v>82</v>
          </cell>
          <cell r="E1248" t="str">
            <v>A</v>
          </cell>
          <cell r="F1248" t="str">
            <v>ADQUISICIÓN DEL SERVICIO DE SOPORTE SOBRE LOS DISPOSITIVOS DE RED Y SEGURIDAD CISCO DEL MINISTERIO DE EDUCACIÓN NACIONAL</v>
          </cell>
          <cell r="G1248" t="str">
            <v>C-2299-0700-8-0-2299062-02</v>
          </cell>
          <cell r="H1248" t="str">
            <v>10</v>
          </cell>
          <cell r="I1248" t="str">
            <v>CSF</v>
          </cell>
          <cell r="J1248" t="str">
            <v>Ok Distribución Pto</v>
          </cell>
          <cell r="K1248">
            <v>1779513964</v>
          </cell>
          <cell r="L1248" t="str">
            <v>Inversión</v>
          </cell>
          <cell r="M1248" t="str">
            <v>Tecnología</v>
          </cell>
          <cell r="N1248" t="str">
            <v>Fortalecimiento del acceso a información estratégica e institucional del sector educativo  Nacional</v>
          </cell>
          <cell r="O1248" t="str">
            <v>Transversales</v>
          </cell>
          <cell r="P1248" t="str">
            <v>SGENERAL</v>
          </cell>
          <cell r="Q1248" t="str">
            <v>OFICINA DE TECNOLOGÍA Y SISTEMAS DE INFORMACIÓN</v>
          </cell>
          <cell r="R1248" t="str">
            <v>Selección Abreviada</v>
          </cell>
          <cell r="S1248" t="str">
            <v>3 PCT</v>
          </cell>
          <cell r="T1248" t="str">
            <v>ET3</v>
          </cell>
        </row>
        <row r="1249">
          <cell r="B1249" t="str">
            <v>820-C-2201-0700-13-0-2201006-02</v>
          </cell>
          <cell r="C1249" t="str">
            <v>820-C-2201-0700-13-0-2201006-02ET4</v>
          </cell>
          <cell r="D1249" t="str">
            <v>820</v>
          </cell>
          <cell r="E1249" t="str">
            <v>A</v>
          </cell>
          <cell r="F1249" t="str">
            <v xml:space="preserve">PRESTACIÓN DE SERVICIOS PROFESIONALES PARA APOYAR JURIDICAMENTE A LA SUBDIRECCIÓN DE REFERENTES Y EVALUACIÓN EN LA IMPLEMENTACIÓN DE LA ESTRATEGIA DE DOTACIÓN DE MATERIALES EDUCATIVOS PARA EL SISTEMA EDUCATIVO NACIONAL EN EL MARCO DE LOS PROGRAMAS DEL MINISTERIO. </v>
          </cell>
          <cell r="G1249" t="str">
            <v>C-2201-0700-13-0-2201006-02</v>
          </cell>
          <cell r="H1249" t="str">
            <v>10</v>
          </cell>
          <cell r="I1249" t="str">
            <v>CSF</v>
          </cell>
          <cell r="J1249" t="str">
            <v>Ok Distribución Pto</v>
          </cell>
          <cell r="K1249">
            <v>48873500</v>
          </cell>
          <cell r="L1249" t="str">
            <v>Inversión</v>
          </cell>
          <cell r="M1249" t="str">
            <v>Calidad EPBM</v>
          </cell>
          <cell r="N1249" t="str">
            <v>Mejoramiento de la calidad educativa preescolar, básica y media. Nacional</v>
          </cell>
          <cell r="O1249" t="str">
            <v>Calidad</v>
          </cell>
          <cell r="P1249" t="str">
            <v>VEPBM</v>
          </cell>
          <cell r="Q1249" t="str">
            <v>SUBDIRECCIÓN DE REFERENTES Y EVALUACIÓN DE LA CALIDAD EDUCATIVA</v>
          </cell>
          <cell r="R1249" t="str">
            <v>Contratación Directa</v>
          </cell>
          <cell r="S1249" t="str">
            <v>4 CON</v>
          </cell>
          <cell r="T1249" t="str">
            <v>ET4</v>
          </cell>
        </row>
        <row r="1250">
          <cell r="B1250" t="str">
            <v>821-C-2201-0700-13-0-2201006-02</v>
          </cell>
          <cell r="C1250" t="str">
            <v>821-C-2201-0700-13-0-2201006-02ET4</v>
          </cell>
          <cell r="D1250" t="str">
            <v>821</v>
          </cell>
          <cell r="E1250" t="str">
            <v>A</v>
          </cell>
          <cell r="F1250"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Y LA PROMOCIÓN DEL PENSAMIENTO CRÍTICO.</v>
          </cell>
          <cell r="G1250" t="str">
            <v>C-2201-0700-13-0-2201006-02</v>
          </cell>
          <cell r="H1250" t="str">
            <v>10</v>
          </cell>
          <cell r="I1250" t="str">
            <v>CSF</v>
          </cell>
          <cell r="J1250" t="str">
            <v>Ok Distribución Pto</v>
          </cell>
          <cell r="K1250">
            <v>40478620</v>
          </cell>
          <cell r="L1250" t="str">
            <v>Inversión</v>
          </cell>
          <cell r="M1250" t="str">
            <v>Calidad EPBM</v>
          </cell>
          <cell r="N1250" t="str">
            <v>Mejoramiento de la calidad educativa preescolar, básica y media. Nacional</v>
          </cell>
          <cell r="O1250" t="str">
            <v>Calidad</v>
          </cell>
          <cell r="P1250" t="str">
            <v>VEPBM</v>
          </cell>
          <cell r="Q1250" t="str">
            <v>SUBDIRECCIÓN DE REFERENTES Y EVALUACIÓN DE LA CALIDAD EDUCATIVA</v>
          </cell>
          <cell r="R1250" t="str">
            <v>Contratación Directa</v>
          </cell>
          <cell r="S1250" t="str">
            <v>4 CON</v>
          </cell>
          <cell r="T1250" t="str">
            <v>ET4</v>
          </cell>
        </row>
        <row r="1251">
          <cell r="B1251" t="str">
            <v>822-C-2201-0700-13-0-2201006-02</v>
          </cell>
          <cell r="C1251" t="str">
            <v>822-C-2201-0700-13-0-2201006-02ET4</v>
          </cell>
          <cell r="D1251" t="str">
            <v>822</v>
          </cell>
          <cell r="E1251" t="str">
            <v>A</v>
          </cell>
          <cell r="F1251"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NATURALES - QUÍMICA.</v>
          </cell>
          <cell r="G1251" t="str">
            <v>C-2201-0700-13-0-2201006-02</v>
          </cell>
          <cell r="H1251" t="str">
            <v>10</v>
          </cell>
          <cell r="I1251" t="str">
            <v>CSF</v>
          </cell>
          <cell r="J1251" t="str">
            <v>Ok Distribución Pto</v>
          </cell>
          <cell r="K1251">
            <v>37364898</v>
          </cell>
          <cell r="L1251" t="str">
            <v>Inversión</v>
          </cell>
          <cell r="M1251" t="str">
            <v>Calidad EPBM</v>
          </cell>
          <cell r="N1251" t="str">
            <v>Mejoramiento de la calidad educativa preescolar, básica y media. Nacional</v>
          </cell>
          <cell r="O1251" t="str">
            <v>Calidad</v>
          </cell>
          <cell r="P1251" t="str">
            <v>VEPBM</v>
          </cell>
          <cell r="Q1251" t="str">
            <v>SUBDIRECCIÓN DE REFERENTES Y EVALUACIÓN DE LA CALIDAD EDUCATIVA</v>
          </cell>
          <cell r="R1251" t="str">
            <v>Contratación Directa</v>
          </cell>
          <cell r="S1251" t="str">
            <v>4 CON</v>
          </cell>
          <cell r="T1251" t="str">
            <v>ET4</v>
          </cell>
        </row>
        <row r="1252">
          <cell r="B1252" t="str">
            <v>823-C-2201-0700-13-0-2201006-02</v>
          </cell>
          <cell r="C1252" t="str">
            <v>823-C-2201-0700-13-0-2201006-02ET4</v>
          </cell>
          <cell r="D1252" t="str">
            <v>823</v>
          </cell>
          <cell r="E1252" t="str">
            <v>A</v>
          </cell>
          <cell r="F1252"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CIENCIAS SOCIALES, PARTICULARMENTE EN LO RELACIONADO CON EL CUMPLIMIENTO DE LA LEY DE HISTORIA.</v>
          </cell>
          <cell r="G1252" t="str">
            <v>C-2201-0700-13-0-2201006-02</v>
          </cell>
          <cell r="H1252" t="str">
            <v>10</v>
          </cell>
          <cell r="I1252" t="str">
            <v>CSF</v>
          </cell>
          <cell r="J1252" t="str">
            <v>Ok Distribución Pto</v>
          </cell>
          <cell r="K1252">
            <v>31147200</v>
          </cell>
          <cell r="L1252" t="str">
            <v>Inversión</v>
          </cell>
          <cell r="M1252" t="str">
            <v>Calidad EPBM</v>
          </cell>
          <cell r="N1252" t="str">
            <v>Mejoramiento de la calidad educativa preescolar, básica y media. Nacional</v>
          </cell>
          <cell r="O1252" t="str">
            <v>Calidad</v>
          </cell>
          <cell r="P1252" t="str">
            <v>VEPBM</v>
          </cell>
          <cell r="Q1252" t="str">
            <v>SUBDIRECCIÓN DE REFERENTES Y EVALUACIÓN DE LA CALIDAD EDUCATIVA</v>
          </cell>
          <cell r="R1252" t="str">
            <v>Contratación Directa</v>
          </cell>
          <cell r="S1252" t="str">
            <v>4 CON</v>
          </cell>
          <cell r="T1252" t="str">
            <v>ET4</v>
          </cell>
        </row>
        <row r="1253">
          <cell r="B1253" t="str">
            <v>824-C-2201-0700-13-0-2201006-02</v>
          </cell>
          <cell r="C1253" t="str">
            <v>824-C-2201-0700-13-0-2201006-02ET4</v>
          </cell>
          <cell r="D1253" t="str">
            <v>824</v>
          </cell>
          <cell r="E1253" t="str">
            <v>A</v>
          </cell>
          <cell r="F1253" t="str">
            <v>PRESTACIÓN DE SERVICIOS PROFESIONALES PARA APOYAR A LA SUBDIRECCIÓN DE REFERENTES Y EVALUACIÓN EN LA PLANEACIÓN, ESTRUCTURACIÓN, ACTUALIZACIÓN, IMPLEMENTACIÓN, SOCIALIZACIÓN Y SEGUIMIENTO DE INICIATIVAS PEDAGÓGICAS QUE FAVOREZCAN EL MEJORAMIENTO DE LOS PROCESOS DE ENSEÑANZA Y APRENDIZAJE EN EL ÁREA DE LENGUAJE.</v>
          </cell>
          <cell r="G1253" t="str">
            <v>C-2201-0700-13-0-2201006-02</v>
          </cell>
          <cell r="H1253" t="str">
            <v>10</v>
          </cell>
          <cell r="I1253" t="str">
            <v>CSF</v>
          </cell>
          <cell r="J1253" t="str">
            <v>Ok Distribución Pto</v>
          </cell>
          <cell r="K1253">
            <v>31828545</v>
          </cell>
          <cell r="L1253" t="str">
            <v>Inversión</v>
          </cell>
          <cell r="M1253" t="str">
            <v>Calidad EPBM</v>
          </cell>
          <cell r="N1253" t="str">
            <v>Mejoramiento de la calidad educativa preescolar, básica y media. Nacional</v>
          </cell>
          <cell r="O1253" t="str">
            <v>Calidad</v>
          </cell>
          <cell r="P1253" t="str">
            <v>VEPBM</v>
          </cell>
          <cell r="Q1253" t="str">
            <v>SUBDIRECCIÓN DE REFERENTES Y EVALUACIÓN DE LA CALIDAD EDUCATIVA</v>
          </cell>
          <cell r="R1253" t="str">
            <v>Contratación Directa</v>
          </cell>
          <cell r="S1253" t="str">
            <v>4 CON</v>
          </cell>
          <cell r="T1253" t="str">
            <v>ET4</v>
          </cell>
        </row>
        <row r="1254">
          <cell r="B1254" t="str">
            <v>825-C-2201-0700-13-0-2201006-02</v>
          </cell>
          <cell r="C1254" t="str">
            <v>825-C-2201-0700-13-0-2201006-02ET4</v>
          </cell>
          <cell r="D1254" t="str">
            <v>825</v>
          </cell>
          <cell r="E1254" t="str">
            <v>A</v>
          </cell>
          <cell r="F1254" t="str">
            <v xml:space="preserve">PRESTACIÓN DE SERVICIOS PROFESIONALES PARA APOYOR A LA SUBDIRECCIÓN DE REFERENTES Y EVALUACIÓN EN LA GENERACIÓN, ESTRUCTURACIÓN Y ARTICULACIÓN DE UN SISTEMA NACIONAL DE EVALUACIÓN Y LA IMPLEMENTACIÓN DE ESTRATEGIAS, PROGRAMAS Y PROYECTOS RELACIONADOS CON LOS PROCESOS DE ENSEÑANZA Y APRENDIZAJE EN EL ÁREA DE MATEMÁTICAS. </v>
          </cell>
          <cell r="G1254" t="str">
            <v>C-2201-0700-13-0-2201006-02</v>
          </cell>
          <cell r="H1254" t="str">
            <v>10</v>
          </cell>
          <cell r="I1254" t="str">
            <v>CSF</v>
          </cell>
          <cell r="J1254" t="str">
            <v>Ok Distribución Pto</v>
          </cell>
          <cell r="K1254">
            <v>38065092</v>
          </cell>
          <cell r="L1254" t="str">
            <v>Inversión</v>
          </cell>
          <cell r="M1254" t="str">
            <v>Calidad EPBM</v>
          </cell>
          <cell r="N1254" t="str">
            <v>Mejoramiento de la calidad educativa preescolar, básica y media. Nacional</v>
          </cell>
          <cell r="O1254" t="str">
            <v>Calidad</v>
          </cell>
          <cell r="P1254" t="str">
            <v>VEPBM</v>
          </cell>
          <cell r="Q1254" t="str">
            <v>SUBDIRECCIÓN DE REFERENTES Y EVALUACIÓN DE LA CALIDAD EDUCATIVA</v>
          </cell>
          <cell r="R1254" t="str">
            <v>Contratación Directa</v>
          </cell>
          <cell r="S1254" t="str">
            <v>4 CON</v>
          </cell>
          <cell r="T1254" t="str">
            <v>ET4</v>
          </cell>
        </row>
        <row r="1255">
          <cell r="B1255" t="str">
            <v>826-C-2201-0700-13-0-2201006-02</v>
          </cell>
          <cell r="C1255" t="str">
            <v>826-C-2201-0700-13-0-2201006-02ET4</v>
          </cell>
          <cell r="D1255" t="str">
            <v>826</v>
          </cell>
          <cell r="E1255" t="str">
            <v>A</v>
          </cell>
          <cell r="F1255" t="str">
            <v>PRESTACIÓN DE SERVICIOS PROFESIONALES PARA APOYAR TECNICAMENTE A LA SUBDIRECCIÓN DE REFERENTES Y  EVALUACIÓN EN EL MANEJO DE LOS SISTEMAS DE INFORMACIÓN DE LA ESTRATEGIA DE DOTACIÓN DE MATERIALES EDUCATIVOS.</v>
          </cell>
          <cell r="G1255" t="str">
            <v>C-2201-0700-13-0-2201006-02</v>
          </cell>
          <cell r="H1255" t="str">
            <v>10</v>
          </cell>
          <cell r="I1255" t="str">
            <v>CSF</v>
          </cell>
          <cell r="J1255" t="str">
            <v>Ok Distribución Pto</v>
          </cell>
          <cell r="K1255">
            <v>42000000</v>
          </cell>
          <cell r="L1255" t="str">
            <v>Inversión</v>
          </cell>
          <cell r="M1255" t="str">
            <v>Calidad EPBM</v>
          </cell>
          <cell r="N1255" t="str">
            <v>Mejoramiento de la calidad educativa preescolar, básica y media. Nacional</v>
          </cell>
          <cell r="O1255" t="str">
            <v>Calidad</v>
          </cell>
          <cell r="P1255" t="str">
            <v>VEPBM</v>
          </cell>
          <cell r="Q1255" t="str">
            <v>SUBDIRECCIÓN DE REFERENTES Y EVALUACIÓN DE LA CALIDAD EDUCATIVA</v>
          </cell>
          <cell r="R1255" t="str">
            <v>Contratación Directa</v>
          </cell>
          <cell r="S1255" t="str">
            <v>4 CON</v>
          </cell>
          <cell r="T1255" t="str">
            <v>ET4</v>
          </cell>
        </row>
        <row r="1256">
          <cell r="B1256" t="str">
            <v>827-C-2201-0700-13-0-2201006-02</v>
          </cell>
          <cell r="C1256" t="str">
            <v>827-C-2201-0700-13-0-2201006-02ET4</v>
          </cell>
          <cell r="D1256" t="str">
            <v>827</v>
          </cell>
          <cell r="E1256" t="str">
            <v>A</v>
          </cell>
          <cell r="F1256" t="str">
            <v xml:space="preserve">PRESTACIÓN DE SERVICIOS PROFESIONALES PARA APOYAR LAS ACCIONES TÉCNICAS,  ADMINISTRATIVAS Y LÓGISTICAS PARA EL DESARROLLO DE EVENTOS RELACIONADOS CON LOS PROGRAMAS Y ESTRATEGIAS DIRIGIDOS AL MEJORAMIENTO DE LOSAPRENDIZAJES. </v>
          </cell>
          <cell r="G1256" t="str">
            <v>C-2201-0700-13-0-2201006-02</v>
          </cell>
          <cell r="H1256" t="str">
            <v>10</v>
          </cell>
          <cell r="I1256" t="str">
            <v>CSF</v>
          </cell>
          <cell r="J1256" t="str">
            <v>Ok Distribución Pto</v>
          </cell>
          <cell r="K1256">
            <v>48873500</v>
          </cell>
          <cell r="L1256" t="str">
            <v>Inversión</v>
          </cell>
          <cell r="M1256" t="str">
            <v>Calidad EPBM</v>
          </cell>
          <cell r="N1256" t="str">
            <v>Mejoramiento de la calidad educativa preescolar, básica y media. Nacional</v>
          </cell>
          <cell r="O1256" t="str">
            <v>Calidad</v>
          </cell>
          <cell r="P1256" t="str">
            <v>VEPBM</v>
          </cell>
          <cell r="Q1256" t="str">
            <v>SUBDIRECCIÓN DE REFERENTES Y EVALUACIÓN DE LA CALIDAD EDUCATIVA</v>
          </cell>
          <cell r="R1256" t="str">
            <v>Contratación Directa</v>
          </cell>
          <cell r="S1256" t="str">
            <v>4 CON</v>
          </cell>
          <cell r="T1256" t="str">
            <v>ET4</v>
          </cell>
        </row>
        <row r="1257">
          <cell r="B1257" t="str">
            <v>828-C-2201-0700-13-0-2201006-02</v>
          </cell>
          <cell r="C1257" t="str">
            <v>828-C-2201-0700-13-0-2201006-02ET4</v>
          </cell>
          <cell r="D1257" t="str">
            <v>828</v>
          </cell>
          <cell r="E1257" t="str">
            <v>A</v>
          </cell>
          <cell r="F1257" t="str">
            <v>PRESTACIÓN DE SERVICIOS PROFESIONALES PARA APOYAR LA EVALUACIÓN DE MODELOS EDUCATIVOS FLEXIBLES, LA GENERACIÓN DE PRÁCTICAS PARA EL DESARROLLO DE COMPETENCIAS COMPLEMENTARIAS EN LA COMUNIDAD EDUCATIVA, Y LA ESTRUCTURACIÓN, REVISIÓN, SEGUIMIENTO Y MONITOREO DE ESTRATEGIAS, PROGRAMAS O PROYECTOS A CARGO DE LA SUBDIRECCIÓN.</v>
          </cell>
          <cell r="G1257" t="str">
            <v>C-2201-0700-13-0-2201006-02</v>
          </cell>
          <cell r="H1257" t="str">
            <v>10</v>
          </cell>
          <cell r="I1257" t="str">
            <v>CSF</v>
          </cell>
          <cell r="J1257" t="str">
            <v>Ok Distribución Pto</v>
          </cell>
          <cell r="K1257">
            <v>44200000</v>
          </cell>
          <cell r="L1257" t="str">
            <v>Inversión</v>
          </cell>
          <cell r="M1257" t="str">
            <v>Calidad EPBM</v>
          </cell>
          <cell r="N1257" t="str">
            <v>Mejoramiento de la calidad educativa preescolar, básica y media. Nacional</v>
          </cell>
          <cell r="O1257" t="str">
            <v>Calidad</v>
          </cell>
          <cell r="P1257" t="str">
            <v>VEPBM</v>
          </cell>
          <cell r="Q1257" t="str">
            <v>SUBDIRECCIÓN DE REFERENTES Y EVALUACIÓN DE LA CALIDAD EDUCATIVA</v>
          </cell>
          <cell r="R1257" t="str">
            <v>Contratación Directa</v>
          </cell>
          <cell r="S1257" t="str">
            <v>4 CON</v>
          </cell>
          <cell r="T1257" t="str">
            <v>ET4</v>
          </cell>
        </row>
        <row r="1258">
          <cell r="B1258" t="str">
            <v>829-C-2202-0700-45-0-2202038-02</v>
          </cell>
          <cell r="C1258" t="str">
            <v>829-C-2202-0700-45-0-2202038-02ET4</v>
          </cell>
          <cell r="D1258" t="str">
            <v>829</v>
          </cell>
          <cell r="E1258" t="str">
            <v>A</v>
          </cell>
          <cell r="F1258" t="str">
            <v>PRESTACIÓN DE SERVICIOS PROFESIONALES PARA PRESENTAR Y APOYAR LA ELABORACION DE LOS INFORMES FINANCIEROS QUE REQUIEREN LOS  DELEGADOS DE LA MINISTRA Y DESIGNADOS DEL PRESIDENTE EN LOS CONSEJOS SUPERIORES Y DIRECTIVOS DE LAS IES PÚBLICAS DEL PAIS ASIGNADAS</v>
          </cell>
          <cell r="G1258" t="str">
            <v>C-2202-0700-45-0-2202038-02</v>
          </cell>
          <cell r="H1258" t="str">
            <v>11</v>
          </cell>
          <cell r="I1258" t="str">
            <v>CSF</v>
          </cell>
          <cell r="J1258" t="str">
            <v>Ok Distribución Pto</v>
          </cell>
          <cell r="K1258">
            <v>44000000</v>
          </cell>
          <cell r="L1258" t="str">
            <v>Inversión</v>
          </cell>
          <cell r="M1258" t="str">
            <v>Fomento</v>
          </cell>
          <cell r="N1258" t="str">
            <v>Ampliación de mecanismos de fomento de la Educación Superior Nacional</v>
          </cell>
          <cell r="O1258" t="str">
            <v>Fomento ES</v>
          </cell>
          <cell r="P1258" t="str">
            <v>VES</v>
          </cell>
          <cell r="Q1258" t="str">
            <v>SUBDIRECCIÓN DE DESARROLLO SECTORIAL DE LA EDUCACIÓN SUPERIOR</v>
          </cell>
          <cell r="R1258" t="str">
            <v>Contratación Directa</v>
          </cell>
          <cell r="S1258" t="str">
            <v>4 CON</v>
          </cell>
          <cell r="T1258" t="str">
            <v>ET4</v>
          </cell>
        </row>
        <row r="1259">
          <cell r="B1259" t="str">
            <v>83-C-2299-0700-8-0-2299062-02</v>
          </cell>
          <cell r="C1259" t="str">
            <v>83-C-2299-0700-8-0-2299062-02ET2</v>
          </cell>
          <cell r="D1259" t="str">
            <v>83</v>
          </cell>
          <cell r="E1259" t="str">
            <v>A</v>
          </cell>
          <cell r="F1259" t="str">
            <v>PRESTACIÓN DE SERVICIOS PARA EL SOPORTE Y MANTENIMIENTO DE LAS LICENCIAS SCALA PARA EL SISTEMA DE CARTELERAS ELECTRÓNICAS UBICADAS EN LAS INSTALACIONES DEL MINISTERIO DE EDUCACIÓN NACIONAL</v>
          </cell>
          <cell r="G1259" t="str">
            <v>C-2299-0700-8-0-2299062-02</v>
          </cell>
          <cell r="H1259" t="str">
            <v>10</v>
          </cell>
          <cell r="I1259" t="str">
            <v>CSF</v>
          </cell>
          <cell r="J1259" t="str">
            <v>Ok Distribución Pto</v>
          </cell>
          <cell r="K1259">
            <v>11245500</v>
          </cell>
          <cell r="L1259" t="str">
            <v>Inversión</v>
          </cell>
          <cell r="M1259" t="str">
            <v>Tecnología</v>
          </cell>
          <cell r="N1259" t="str">
            <v>Fortalecimiento del acceso a información estratégica e institucional del sector educativo  Nacional</v>
          </cell>
          <cell r="O1259" t="str">
            <v>Transversales</v>
          </cell>
          <cell r="P1259" t="str">
            <v>SGENERAL</v>
          </cell>
          <cell r="Q1259" t="str">
            <v>OFICINA DE TECNOLOGÍA Y SISTEMAS DE INFORMACIÓN</v>
          </cell>
          <cell r="R1259" t="str">
            <v>Contratación Directa</v>
          </cell>
          <cell r="S1259" t="str">
            <v>2 PES</v>
          </cell>
          <cell r="T1259" t="str">
            <v>ET2</v>
          </cell>
        </row>
        <row r="1260">
          <cell r="B1260" t="str">
            <v>830-A-03-06-01-002</v>
          </cell>
          <cell r="C1260" t="str">
            <v>830-A-03-06-01-002ET4</v>
          </cell>
          <cell r="D1260" t="str">
            <v>830</v>
          </cell>
          <cell r="E1260" t="str">
            <v>A</v>
          </cell>
          <cell r="F1260" t="str">
            <v>APOYAR FINANCIERAMENTE AL CENTRO DE REHABILITACION DE ADULTOS CIEGOS -CRAC-, PARA SU SOSTENIBILIDAD, CON EL FIN DE QUE BRINDE A LOS NINOS, JOVENES Y ADULTOS CIEGOS EL SERVICIO DE REHABILITACION Y HABILITACION INTEGRAL, PARA APOYARLOS EN SU PROCESO DE INTEGRACION SOCIAL A LA COMUNIDAD Y SU INCLUSION AL SERVICIO EDUCATIVO, DE CONFORMIDAD CON LO SENALADO EN LA LEY 22 DE 1966.</v>
          </cell>
          <cell r="G1260" t="str">
            <v>A-03-06-01-002</v>
          </cell>
          <cell r="H1260" t="str">
            <v>10</v>
          </cell>
          <cell r="I1260" t="str">
            <v>CSF</v>
          </cell>
          <cell r="J1260" t="str">
            <v>Ok Distribución Pto</v>
          </cell>
          <cell r="K1260">
            <v>3687000000</v>
          </cell>
          <cell r="L1260" t="str">
            <v>Funcionamiento</v>
          </cell>
          <cell r="M1260" t="str">
            <v>Cobertura</v>
          </cell>
          <cell r="N1260" t="str">
            <v>Gestión</v>
          </cell>
          <cell r="O1260" t="str">
            <v>Gestión</v>
          </cell>
          <cell r="P1260" t="str">
            <v>VEPBM</v>
          </cell>
          <cell r="Q1260" t="str">
            <v>SUBDIRECCIÓN DE PERMANENCIA</v>
          </cell>
          <cell r="R1260" t="str">
            <v>Contratación Directa</v>
          </cell>
          <cell r="S1260" t="str">
            <v>4 CON</v>
          </cell>
          <cell r="T1260" t="str">
            <v>ET4</v>
          </cell>
        </row>
        <row r="1261">
          <cell r="B1261" t="str">
            <v>831-C-2202-0700-47-0-2202007-03</v>
          </cell>
          <cell r="C1261" t="str">
            <v>831-C-2202-0700-47-0-2202007-03ET4</v>
          </cell>
          <cell r="D1261" t="str">
            <v>831</v>
          </cell>
          <cell r="E1261" t="str">
            <v>A</v>
          </cell>
          <cell r="F1261" t="str">
            <v>CONSTITUIR EL FONDO EN ADMINISTRACIÓN PARA EL COMPONENTE DE EQUIDAD DEL PROGRAMA GENERACIÓN E, QUE FOMENTE EL ACCESO, PERMANENCIA Y GRADUACIÓN A LA EDUCACIÓN SUPERIOR DE ESTUDIANTES DEL PAÍS EN CONDICIÓN DE VULNERABILIDAD ECONÓMICA, A TRAVÉS DE SUBSIDIOS DE MATRÍCULA Y SUBSIDIOS DE GASTOS ACADÉMICOS PARA CURSAR ESTUDIOS DE PREGRADO EN INSTITUCIONES DE EDUCACIÓN SUPERIOR PÚBLICAS</v>
          </cell>
          <cell r="G1261" t="str">
            <v>C-2202-0700-47-0-2202007-03</v>
          </cell>
          <cell r="H1261" t="str">
            <v>11</v>
          </cell>
          <cell r="I1261" t="str">
            <v>CSF</v>
          </cell>
          <cell r="J1261" t="str">
            <v>Ok Distribución Pto</v>
          </cell>
          <cell r="K1261">
            <v>70000000000</v>
          </cell>
          <cell r="L1261" t="str">
            <v>Inversión</v>
          </cell>
          <cell r="M1261" t="str">
            <v>Fomento</v>
          </cell>
          <cell r="N1261" t="str">
            <v>Apoyo para fomentar el acceso con calidad a la educación superior a través de incentivos a la demanda en Colombia Nacional</v>
          </cell>
          <cell r="O1261" t="str">
            <v>ICETEX</v>
          </cell>
          <cell r="P1261" t="str">
            <v>VES</v>
          </cell>
          <cell r="Q1261" t="str">
            <v>SUBDIRECCIÓN DE APOYO A LA GESTIÓN DE LAS INST. DE EDU. SUPERIOR</v>
          </cell>
          <cell r="R1261" t="str">
            <v>Contratación Directa</v>
          </cell>
          <cell r="S1261" t="str">
            <v>4 CON</v>
          </cell>
          <cell r="T1261" t="str">
            <v>ET4</v>
          </cell>
        </row>
        <row r="1262">
          <cell r="B1262" t="str">
            <v>832-A-02-02-02-008</v>
          </cell>
          <cell r="C1262" t="str">
            <v>832-A-02-02-02-008ET4</v>
          </cell>
          <cell r="D1262" t="str">
            <v>832</v>
          </cell>
          <cell r="E1262" t="str">
            <v>A</v>
          </cell>
          <cell r="F1262" t="str">
            <v xml:space="preserve">PUBLICACIÓN DE LOS ACTOS ADMINISTRATIVOS DE CARÁCTER GENERAL EXPEDIDOS POR EL MINISTERIO DE EDUCACIÓN NACIONAL, QUE DEBAN SER OBJETO DE PUBLICIDAD EN EL DIARIO OFICIAL </v>
          </cell>
          <cell r="G1262" t="str">
            <v>A-02-02-02-008</v>
          </cell>
          <cell r="H1262" t="str">
            <v>16</v>
          </cell>
          <cell r="I1262" t="str">
            <v>SSF</v>
          </cell>
          <cell r="J1262" t="str">
            <v>Ok Distribución Pto</v>
          </cell>
          <cell r="K1262">
            <v>15000000</v>
          </cell>
          <cell r="L1262" t="str">
            <v>Funcionamiento</v>
          </cell>
          <cell r="M1262" t="str">
            <v>Talento Humano</v>
          </cell>
          <cell r="N1262" t="str">
            <v>Gestión</v>
          </cell>
          <cell r="O1262" t="str">
            <v>Gestión</v>
          </cell>
          <cell r="P1262" t="str">
            <v>SGENERAL</v>
          </cell>
          <cell r="Q1262" t="str">
            <v>SUBDIRECCIÓN DE GESTIÓN ADMINISTRATIVA Y OPERACIONES</v>
          </cell>
          <cell r="R1262" t="str">
            <v>Contratación Directa</v>
          </cell>
          <cell r="S1262" t="str">
            <v>4 CON</v>
          </cell>
          <cell r="T1262" t="str">
            <v>ET4</v>
          </cell>
        </row>
        <row r="1263">
          <cell r="B1263" t="str">
            <v>833-C-2202-0700-47-0-2202008-03</v>
          </cell>
          <cell r="C1263" t="str">
            <v>833-C-2202-0700-47-0-2202008-03ET4</v>
          </cell>
          <cell r="D1263" t="str">
            <v>833</v>
          </cell>
          <cell r="E1263" t="str">
            <v>A</v>
          </cell>
          <cell r="F1263" t="str">
            <v>ADICIÓN AL VALOR DEL CONVENIO 042 DE 2016 - MODIFICACIÓN NO. 9</v>
          </cell>
          <cell r="G1263" t="str">
            <v>C-2202-0700-47-0-2202008-03</v>
          </cell>
          <cell r="H1263" t="str">
            <v>11</v>
          </cell>
          <cell r="I1263" t="str">
            <v>CSF</v>
          </cell>
          <cell r="J1263" t="str">
            <v>Ok Distribución Pto</v>
          </cell>
          <cell r="K1263">
            <v>105775644306</v>
          </cell>
          <cell r="L1263" t="str">
            <v>Inversión</v>
          </cell>
          <cell r="M1263" t="str">
            <v>Fomento</v>
          </cell>
          <cell r="N1263" t="str">
            <v>Apoyo para fomentar el acceso con calidad a la educación superior a través de incentivos a la demanda en Colombia Nacional</v>
          </cell>
          <cell r="O1263" t="str">
            <v>ICETEX</v>
          </cell>
          <cell r="P1263" t="str">
            <v>VES</v>
          </cell>
          <cell r="Q1263" t="str">
            <v>DIRECCIÓN DE FOMENTO DE LA EDUCACIÓN SUPERIOR</v>
          </cell>
          <cell r="R1263" t="str">
            <v>Modificatorios</v>
          </cell>
          <cell r="S1263" t="str">
            <v>4 CON</v>
          </cell>
          <cell r="T1263" t="str">
            <v>ET4</v>
          </cell>
        </row>
        <row r="1264">
          <cell r="B1264" t="str">
            <v>834-C-2202-0700-47-0-2202008-03</v>
          </cell>
          <cell r="C1264" t="str">
            <v>834-C-2202-0700-47-0-2202008-03ET4</v>
          </cell>
          <cell r="D1264" t="str">
            <v>834</v>
          </cell>
          <cell r="E1264" t="str">
            <v>A</v>
          </cell>
          <cell r="F1264" t="str">
            <v>ADICIÓN AL VALOR DEL CONVENIO 259 DE 2017 MODIFICACIÓN NO. 8</v>
          </cell>
          <cell r="G1264" t="str">
            <v>C-2202-0700-47-0-2202008-03</v>
          </cell>
          <cell r="H1264" t="str">
            <v>11</v>
          </cell>
          <cell r="I1264" t="str">
            <v>CSF</v>
          </cell>
          <cell r="J1264" t="str">
            <v>Ok Distribución Pto</v>
          </cell>
          <cell r="K1264">
            <v>94761835432</v>
          </cell>
          <cell r="L1264" t="str">
            <v>Inversión</v>
          </cell>
          <cell r="M1264" t="str">
            <v>Fomento</v>
          </cell>
          <cell r="N1264" t="str">
            <v>Apoyo para fomentar el acceso con calidad a la educación superior a través de incentivos a la demanda en Colombia Nacional</v>
          </cell>
          <cell r="O1264" t="str">
            <v>ICETEX</v>
          </cell>
          <cell r="P1264" t="str">
            <v>VES</v>
          </cell>
          <cell r="Q1264" t="str">
            <v>DIRECCIÓN DE FOMENTO DE LA EDUCACIÓN SUPERIOR</v>
          </cell>
          <cell r="R1264" t="str">
            <v>Modificatorios</v>
          </cell>
          <cell r="S1264" t="str">
            <v>4 CON</v>
          </cell>
          <cell r="T1264" t="str">
            <v>ET4</v>
          </cell>
        </row>
        <row r="1265">
          <cell r="B1265" t="str">
            <v>835-C-2202-0700-47-0-2202008-03</v>
          </cell>
          <cell r="C1265" t="str">
            <v>835-C-2202-0700-47-0-2202008-03ET4</v>
          </cell>
          <cell r="D1265" t="str">
            <v>835</v>
          </cell>
          <cell r="E1265" t="str">
            <v>A</v>
          </cell>
          <cell r="F1265" t="str">
            <v>ADICIÓN AL VALOR DEL CONVENIO 757 DE 2018  MODIFICACIÓN NO. 1</v>
          </cell>
          <cell r="G1265" t="str">
            <v>C-2202-0700-47-0-2202008-03</v>
          </cell>
          <cell r="H1265" t="str">
            <v>11</v>
          </cell>
          <cell r="I1265" t="str">
            <v>CSF</v>
          </cell>
          <cell r="J1265" t="str">
            <v>Ok Distribución Pto</v>
          </cell>
          <cell r="K1265">
            <v>86088739149</v>
          </cell>
          <cell r="L1265" t="str">
            <v>Inversión</v>
          </cell>
          <cell r="M1265" t="str">
            <v>Fomento</v>
          </cell>
          <cell r="N1265" t="str">
            <v>Apoyo para fomentar el acceso con calidad a la educación superior a través de incentivos a la demanda en Colombia Nacional</v>
          </cell>
          <cell r="O1265" t="str">
            <v>ICETEX</v>
          </cell>
          <cell r="P1265" t="str">
            <v>VES</v>
          </cell>
          <cell r="Q1265" t="str">
            <v>DIRECCIÓN DE FOMENTO DE LA EDUCACIÓN SUPERIOR</v>
          </cell>
          <cell r="R1265" t="str">
            <v>Modificatorios</v>
          </cell>
          <cell r="S1265" t="str">
            <v>4 CON</v>
          </cell>
          <cell r="T1265" t="str">
            <v>ET4</v>
          </cell>
        </row>
        <row r="1266">
          <cell r="B1266" t="str">
            <v>836-C-2201-0700-17-0-2201005-02-1</v>
          </cell>
          <cell r="C1266" t="str">
            <v>836-C-2201-0700-17-0-2201005-02-1ET4</v>
          </cell>
          <cell r="D1266" t="str">
            <v>836</v>
          </cell>
          <cell r="E1266" t="str">
            <v>A</v>
          </cell>
          <cell r="F1266" t="str">
            <v>AUNAR ESFUERZOS TÉCNICOS Y FINANCIEROS ENTRE EL MINISTERIO DE EDUCACIÓN NACIONAL Y LA ORGANIZACIÓN DE ESTADOS IBEROAMERICANOS PARA LA EDUCACIÓN, LA CIENCIA Y LA CULTURA ¿ OEI,  PARA EL FORTALECIMIENTO DE LAS CAPACIDADES DE LAS SECRETARÍAS DE EDUCACIÓN CERTIFICADAS EN LA IMPLEMENTACIÓN DE ACCIONES Y ESTRATEGIAS PARA EL DESARROLLO DE COMPETENCIAS CIUDADANAS Y SOCIOEMOCIONALES A TRAVÉS DEL SISTEMA NACIONAL DE CONVIVENCIA ESCOLAR - LEY 1620 DE 2013.</v>
          </cell>
          <cell r="G1266" t="str">
            <v>C-2201-0700-17-0-2201005-02-1</v>
          </cell>
          <cell r="H1266" t="str">
            <v>14</v>
          </cell>
          <cell r="I1266" t="str">
            <v>CSF</v>
          </cell>
          <cell r="J1266" t="str">
            <v>Ok Distribución Pto</v>
          </cell>
          <cell r="K1266">
            <v>626200000</v>
          </cell>
          <cell r="L1266" t="str">
            <v>Inversión</v>
          </cell>
          <cell r="M1266" t="str">
            <v>Crédito Bid</v>
          </cell>
          <cell r="N1266" t="str">
            <v>Fortalecimiento de las secretarías de educación en sus capacidades administrativas, financieras y el desarrollo de competencias ciudadanas. Nacional</v>
          </cell>
          <cell r="O1266" t="str">
            <v>Crédito externo</v>
          </cell>
          <cell r="P1266" t="str">
            <v>VEPBM</v>
          </cell>
          <cell r="Q1266" t="str">
            <v>PROGRAMA DE APOYO EN GESTIÓN AL PLAN DE EDUCACIÓN DE CALIDAD</v>
          </cell>
          <cell r="R1266" t="str">
            <v>Banca Multilateral</v>
          </cell>
          <cell r="S1266" t="str">
            <v>4 CON</v>
          </cell>
          <cell r="T1266" t="str">
            <v>ET4</v>
          </cell>
        </row>
        <row r="1267">
          <cell r="B1267" t="str">
            <v>836-C-2201-0700-17-0-2201041-02-2</v>
          </cell>
          <cell r="C1267" t="str">
            <v>836-C-2201-0700-17-0-2201041-02-2ET4</v>
          </cell>
          <cell r="D1267" t="str">
            <v>836</v>
          </cell>
          <cell r="E1267" t="str">
            <v>A</v>
          </cell>
          <cell r="F1267" t="str">
            <v>AUNAR ESFUERZOS TÉCNICOS Y FINANCIEROS ENTRE EL MINISTERIO DE EDUCACIÓN NACIONAL Y LA ORGANIZACIÓN DE ESTADOS IBEROAMERICANOS PARA LA EDUCACIÓN, LA CIENCIA Y LA CULTURA ¿ OEI,  PARA EL FORTALECIMIENTO DE LAS CAPACIDADES DE LAS SECRETARÍAS DE EDUCACIÓN CERTIFICADAS EN LA IMPLEMENTACIÓN DE ACCIONES Y ESTRATEGIAS PARA EL DESARROLLO DE COMPETENCIAS CIUDADANAS Y SOCIOEMOCIONALES A TRAVÉS DEL SISTEMA NACIONAL DE CONVIVENCIA ESCOLAR - LEY 1620 DE 2013.</v>
          </cell>
          <cell r="G1267" t="str">
            <v>C-2201-0700-17-0-2201041-02-2</v>
          </cell>
          <cell r="H1267" t="str">
            <v>14</v>
          </cell>
          <cell r="I1267" t="str">
            <v>CSF</v>
          </cell>
          <cell r="J1267" t="str">
            <v>Ok Distribución Pto</v>
          </cell>
          <cell r="K1267">
            <v>2000000000</v>
          </cell>
          <cell r="L1267" t="str">
            <v>Inversión</v>
          </cell>
          <cell r="M1267" t="str">
            <v>Crédito Bid</v>
          </cell>
          <cell r="N1267" t="str">
            <v>Fortalecimiento de las secretarías de educación en sus capacidades administrativas, financieras y el desarrollo de competencias ciudadanas. Nacional</v>
          </cell>
          <cell r="O1267" t="str">
            <v>Crédito externo</v>
          </cell>
          <cell r="P1267" t="str">
            <v>VEPBM</v>
          </cell>
          <cell r="Q1267" t="str">
            <v>PROGRAMA DE APOYO EN GESTIÓN AL PLAN DE EDUCACIÓN DE CALIDAD</v>
          </cell>
          <cell r="R1267" t="str">
            <v>Banca Multilateral</v>
          </cell>
          <cell r="S1267" t="str">
            <v>4 CON</v>
          </cell>
          <cell r="T1267" t="str">
            <v>ET4</v>
          </cell>
        </row>
        <row r="1268">
          <cell r="B1268" t="str">
            <v>837-C-2201-0700-17-0-2201005-02-1</v>
          </cell>
          <cell r="C1268" t="str">
            <v>837-C-2201-0700-17-0-2201005-02-1ET4</v>
          </cell>
          <cell r="D1268" t="str">
            <v>837</v>
          </cell>
          <cell r="E1268" t="str">
            <v>A</v>
          </cell>
          <cell r="F1268" t="str">
            <v>ELABORAR LOS INSUMOS ECONÓMICOS DEL PROYECTO DE TRANSFORMACIÓN DEL SECTOR EDUCATIVO COLOMBIANO, Y ACOMPAÑAR LA PREPARACIÓN Y TRÁMITE DE LAS INICIATIVAS NORMATIVAS Y NO NORMATIVAS QUE DESARROLLE EL MINISTERIO DE EDUCACIÓN NACIONAL PARA SU MATERIALIZACIÓN, DESDE LAS PERSPECTIVAS TÉCNICA Y ECONÓMICA.</v>
          </cell>
          <cell r="G1268" t="str">
            <v>C-2201-0700-17-0-2201005-02-1</v>
          </cell>
          <cell r="H1268" t="str">
            <v>14</v>
          </cell>
          <cell r="I1268" t="str">
            <v>CSF</v>
          </cell>
          <cell r="J1268" t="str">
            <v>Ok Distribución Pto</v>
          </cell>
          <cell r="K1268">
            <v>140595000</v>
          </cell>
          <cell r="L1268" t="str">
            <v>Inversión</v>
          </cell>
          <cell r="M1268" t="str">
            <v>Crédito Bid</v>
          </cell>
          <cell r="N1268" t="str">
            <v>Fortalecimiento de las secretarías de educación en sus capacidades administrativas, financieras y el desarrollo de competencias ciudadanas. Nacional</v>
          </cell>
          <cell r="O1268" t="str">
            <v>Crédito externo</v>
          </cell>
          <cell r="P1268" t="str">
            <v>VEPBM</v>
          </cell>
          <cell r="Q1268" t="str">
            <v>PROGRAMA DE APOYO EN GESTIÓN AL PLAN DE EDUCACIÓN DE CALIDAD</v>
          </cell>
          <cell r="R1268" t="str">
            <v>Banca Multilateral</v>
          </cell>
          <cell r="S1268" t="str">
            <v>4 CON</v>
          </cell>
          <cell r="T1268" t="str">
            <v>ET4</v>
          </cell>
        </row>
        <row r="1269">
          <cell r="B1269" t="str">
            <v>838-C-2201-0700-17-0-2201005-02-1</v>
          </cell>
          <cell r="C1269" t="str">
            <v>838-C-2201-0700-17-0-2201005-02-1ET4</v>
          </cell>
          <cell r="D1269" t="str">
            <v>838</v>
          </cell>
          <cell r="E1269" t="str">
            <v>A</v>
          </cell>
          <cell r="F1269" t="str">
            <v>ELABORAR LOS INSUMOS JURÍDICOS-ECONÓMICOS DEL PROYECTO DE TRANSFORMACIÓN DEL SECTOR EDUCATIVO COLOMBIANO, PARTICIPAR EN LAS DISCUSIONES DE POLÍTICA PÚBLICA ASOCIADAS AL MISMO PARA GARANTIZAR QUE SE ADECUAN A LAS LÍNEAS ESTRATÉGICAS DEL SECTOR.</v>
          </cell>
          <cell r="G1269" t="str">
            <v>C-2201-0700-17-0-2201005-02-1</v>
          </cell>
          <cell r="H1269" t="str">
            <v>14</v>
          </cell>
          <cell r="I1269" t="str">
            <v>CSF</v>
          </cell>
          <cell r="J1269" t="str">
            <v>Ok Distribución Pto</v>
          </cell>
          <cell r="K1269">
            <v>255000000</v>
          </cell>
          <cell r="L1269" t="str">
            <v>Inversión</v>
          </cell>
          <cell r="M1269" t="str">
            <v>Crédito Bid</v>
          </cell>
          <cell r="N1269" t="str">
            <v>Fortalecimiento de las secretarías de educación en sus capacidades administrativas, financieras y el desarrollo de competencias ciudadanas. Nacional</v>
          </cell>
          <cell r="O1269" t="str">
            <v>Crédito externo</v>
          </cell>
          <cell r="P1269" t="str">
            <v>VEPBM</v>
          </cell>
          <cell r="Q1269" t="str">
            <v>PROGRAMA DE APOYO EN GESTIÓN AL PLAN DE EDUCACIÓN DE CALIDAD</v>
          </cell>
          <cell r="R1269" t="str">
            <v>Banca Multilateral</v>
          </cell>
          <cell r="S1269" t="str">
            <v>4 CON</v>
          </cell>
          <cell r="T1269" t="str">
            <v>ET4</v>
          </cell>
        </row>
        <row r="1270">
          <cell r="B1270" t="str">
            <v>839-C-2201-0700-17-0-2201001-02-4</v>
          </cell>
          <cell r="C1270" t="str">
            <v>839-C-2201-0700-17-0-2201001-02-4ET4</v>
          </cell>
          <cell r="D1270" t="str">
            <v>839</v>
          </cell>
          <cell r="E1270" t="str">
            <v>A</v>
          </cell>
          <cell r="F1270" t="str">
            <v>ASESORAR AL MINISTERIO DE EDUCACIÓN NACIONAL EN LA GERENCIA DE LOS PROYECTOS ESTRATÉGICOS Y DONACIONES FINANCIADOS CON RECURSOS DE BANCA MULTILATERAL Y BILATERAL Y OTROS ORGANISMOS INTERNACIONALES, CON EL APOYO DE LOS EQUIPOS DE IMPLEMENTACIÓN TÉCNICA, FIDUCIARIA Y DE MONITOREO Y EVALUACIÓN.</v>
          </cell>
          <cell r="G1270" t="str">
            <v>C-2201-0700-17-0-2201001-02-4</v>
          </cell>
          <cell r="H1270" t="str">
            <v>14</v>
          </cell>
          <cell r="I1270" t="str">
            <v>CSF</v>
          </cell>
          <cell r="J1270" t="str">
            <v>Ok Distribución Pto</v>
          </cell>
          <cell r="K1270">
            <v>165469500</v>
          </cell>
          <cell r="L1270" t="str">
            <v>Inversión</v>
          </cell>
          <cell r="M1270" t="str">
            <v>Crédito Bid</v>
          </cell>
          <cell r="N1270" t="str">
            <v>Fortalecimiento de las secretarías de educación en sus capacidades administrativas, financieras y el desarrollo de competencias ciudadanas. Nacional</v>
          </cell>
          <cell r="O1270" t="str">
            <v>Crédito externo</v>
          </cell>
          <cell r="P1270" t="str">
            <v>VEPBM</v>
          </cell>
          <cell r="Q1270" t="str">
            <v>PROGRAMA DE APOYO EN GESTIÓN AL PLAN DE EDUCACIÓN DE CALIDAD</v>
          </cell>
          <cell r="R1270" t="str">
            <v>Banca Multilateral</v>
          </cell>
          <cell r="S1270" t="str">
            <v>4 CON</v>
          </cell>
          <cell r="T1270" t="str">
            <v>ET4</v>
          </cell>
        </row>
        <row r="1271">
          <cell r="B1271" t="str">
            <v>84-C-2299-0700-9-0-2299054-02</v>
          </cell>
          <cell r="C1271" t="str">
            <v>84-C-2299-0700-9-0-2299054-02ET4</v>
          </cell>
          <cell r="D1271" t="str">
            <v>84</v>
          </cell>
          <cell r="E1271" t="str">
            <v>A</v>
          </cell>
          <cell r="F1271" t="str">
            <v>PRESTACIÓN DE SERVICIOS PROFESIONALES DE ACOMPAÑAMIENTO AL GRUPO DE FINANZAS SECTORIALES DE LA OFICINA ASESORA DE PLANEACIÓN Y FINANZAS DEL MINISTERIO DE EDUCACIÓN NACIONAL, EN LA PROGRAMACIÓN Y EJECUCIÓN DEL PRESUPUESTO DE INVERSIÓN Y FUNCIONAMIENTO DE LA ENTIDAD.</v>
          </cell>
          <cell r="G1271" t="str">
            <v>C-2299-0700-9-0-2299054-02</v>
          </cell>
          <cell r="H1271" t="str">
            <v>10</v>
          </cell>
          <cell r="I1271" t="str">
            <v>CSF</v>
          </cell>
          <cell r="J1271" t="str">
            <v>Ok Distribución Pto</v>
          </cell>
          <cell r="K1271">
            <v>37183000</v>
          </cell>
          <cell r="L1271" t="str">
            <v>Inversión</v>
          </cell>
          <cell r="M1271" t="str">
            <v>Planeación y Finanzas</v>
          </cell>
          <cell r="N1271" t="str">
            <v>Fortalecimiento de la planeación estratégica  del sector educativo  Nacional</v>
          </cell>
          <cell r="O1271" t="str">
            <v>Transversales</v>
          </cell>
          <cell r="P1271" t="str">
            <v>SGENERAL</v>
          </cell>
          <cell r="Q1271" t="str">
            <v>OFICINA ASESORA DE PLANEACIÓN Y FINANZAS</v>
          </cell>
          <cell r="R1271" t="str">
            <v>Contratación Directa</v>
          </cell>
          <cell r="S1271" t="str">
            <v>4 CON</v>
          </cell>
          <cell r="T1271" t="str">
            <v>ET4</v>
          </cell>
        </row>
        <row r="1272">
          <cell r="B1272" t="str">
            <v>840-C-2201-0700-17-0-2201001-02-4</v>
          </cell>
          <cell r="C1272" t="str">
            <v>840-C-2201-0700-17-0-2201001-02-4ET4</v>
          </cell>
          <cell r="D1272" t="str">
            <v>840</v>
          </cell>
          <cell r="E1272" t="str">
            <v>A</v>
          </cell>
          <cell r="F1272" t="str">
            <v>PRESTAR SERVICIOS PROFESIONALES PARA REALIZAR LOS PROCESOS DE ADQUISICIONES, CONTRATACIONES Y LIQUIDACIONES, DE LOS PROYECTOS ESTRATÉGICOS Y DONACIONES FINANCIADOS CON RECURSOS DE BANCA MULTILATERAL Y BILATERAL Y OTROS ORGANISMOS INTERNACIONALES.</v>
          </cell>
          <cell r="G1272" t="str">
            <v>C-2201-0700-17-0-2201001-02-4</v>
          </cell>
          <cell r="H1272" t="str">
            <v>14</v>
          </cell>
          <cell r="I1272" t="str">
            <v>CSF</v>
          </cell>
          <cell r="J1272" t="str">
            <v>Ok Distribución Pto</v>
          </cell>
          <cell r="K1272">
            <v>64927080</v>
          </cell>
          <cell r="L1272" t="str">
            <v>Inversión</v>
          </cell>
          <cell r="M1272" t="str">
            <v>Crédito Bid</v>
          </cell>
          <cell r="N1272" t="str">
            <v>Fortalecimiento de las secretarías de educación en sus capacidades administrativas, financieras y el desarrollo de competencias ciudadanas. Nacional</v>
          </cell>
          <cell r="O1272" t="str">
            <v>Crédito externo</v>
          </cell>
          <cell r="P1272" t="str">
            <v>VEPBM</v>
          </cell>
          <cell r="Q1272" t="str">
            <v>PROGRAMA DE APOYO EN GESTIÓN AL PLAN DE EDUCACIÓN DE CALIDAD</v>
          </cell>
          <cell r="R1272" t="str">
            <v>Banca Multilateral</v>
          </cell>
          <cell r="S1272" t="str">
            <v>4 CON</v>
          </cell>
          <cell r="T1272" t="str">
            <v>ET4</v>
          </cell>
        </row>
        <row r="1273">
          <cell r="B1273" t="str">
            <v>841-C-2201-0700-17-0-2201001-02-4</v>
          </cell>
          <cell r="C1273" t="str">
            <v>841-C-2201-0700-17-0-2201001-02-4ET4</v>
          </cell>
          <cell r="D1273" t="str">
            <v>841</v>
          </cell>
          <cell r="E1273" t="str">
            <v>A</v>
          </cell>
          <cell r="F1273" t="str">
            <v>PRESTAR SERVICIOS PROFESIONALES PARA REALIZAR LOS PROCESOS DE ADQUISICIONES, CONTRATACIONES Y LIQUIDACIONES, DE LOS PROYECTOS ESTRATÉGICOS Y DONACIONES FINANCIADOS CON RECURSOS DE BANCA MULTILATERAL Y BILATERAL Y OTROS ORGANISMOS INTERNACIONALES.</v>
          </cell>
          <cell r="G1273" t="str">
            <v>C-2201-0700-17-0-2201001-02-4</v>
          </cell>
          <cell r="H1273" t="str">
            <v>14</v>
          </cell>
          <cell r="I1273" t="str">
            <v>CSF</v>
          </cell>
          <cell r="J1273" t="str">
            <v>Ok Distribución Pto</v>
          </cell>
          <cell r="K1273">
            <v>-7214120</v>
          </cell>
          <cell r="L1273" t="str">
            <v>Inversión</v>
          </cell>
          <cell r="M1273" t="str">
            <v>Crédito Bid</v>
          </cell>
          <cell r="N1273" t="str">
            <v>Fortalecimiento de las secretarías de educación en sus capacidades administrativas, financieras y el desarrollo de competencias ciudadanas. Nacional</v>
          </cell>
          <cell r="O1273" t="str">
            <v>Crédito externo</v>
          </cell>
          <cell r="P1273" t="str">
            <v>VEPBM</v>
          </cell>
          <cell r="Q1273" t="str">
            <v>PROGRAMA DE APOYO EN GESTIÓN AL PLAN DE EDUCACIÓN DE CALIDAD</v>
          </cell>
          <cell r="R1273" t="str">
            <v>Banca Multilateral</v>
          </cell>
          <cell r="S1273" t="str">
            <v>4 CON</v>
          </cell>
          <cell r="T1273" t="str">
            <v>ET4</v>
          </cell>
        </row>
        <row r="1274">
          <cell r="B1274" t="str">
            <v>841-C-2201-0700-17-0-2201001-02-4</v>
          </cell>
          <cell r="C1274" t="str">
            <v>841-C-2201-0700-17-0-2201001-02-4ET4</v>
          </cell>
          <cell r="D1274" t="str">
            <v>841</v>
          </cell>
          <cell r="E1274" t="str">
            <v>A</v>
          </cell>
          <cell r="F1274" t="str">
            <v>PRESTAR SERVICIOS PROFESIONALES PARA REALIZAR LOS PROCESOS DE ADQUISICIONES, CONTRATACIONES Y LIQUIDACIONES, DE LOS PROYECTOS ESTRATÉGICOS Y DONACIONES FINANCIADOS CON RECURSOS DE BANCA MULTILATERAL Y BILATERAL Y OTROS ORGANISMOS INTERNACIONALES.</v>
          </cell>
          <cell r="G1274" t="str">
            <v>C-2201-0700-17-0-2201001-02-4</v>
          </cell>
          <cell r="H1274" t="str">
            <v>14</v>
          </cell>
          <cell r="I1274" t="str">
            <v>CSF</v>
          </cell>
          <cell r="J1274" t="str">
            <v>Ok Distribución Pto</v>
          </cell>
          <cell r="K1274">
            <v>21642360</v>
          </cell>
          <cell r="L1274" t="str">
            <v>Inversión</v>
          </cell>
          <cell r="M1274" t="str">
            <v>Crédito Bid</v>
          </cell>
          <cell r="N1274" t="str">
            <v>Fortalecimiento de las secretarías de educación en sus capacidades administrativas, financieras y el desarrollo de competencias ciudadanas. Nacional</v>
          </cell>
          <cell r="O1274" t="str">
            <v>Crédito externo</v>
          </cell>
          <cell r="P1274" t="str">
            <v>VEPBM</v>
          </cell>
          <cell r="Q1274" t="str">
            <v>PROGRAMA DE APOYO EN GESTIÓN AL PLAN DE EDUCACIÓN DE CALIDAD</v>
          </cell>
          <cell r="R1274" t="str">
            <v>Banca Multilateral</v>
          </cell>
          <cell r="S1274" t="str">
            <v>4 CON</v>
          </cell>
          <cell r="T1274" t="str">
            <v>ET4</v>
          </cell>
        </row>
        <row r="1275">
          <cell r="B1275" t="str">
            <v>842-C-2201-0700-17-0-2201001-02-4</v>
          </cell>
          <cell r="C1275" t="str">
            <v>842-C-2201-0700-17-0-2201001-02-4ET4</v>
          </cell>
          <cell r="D1275" t="str">
            <v>842</v>
          </cell>
          <cell r="E1275" t="str">
            <v>A</v>
          </cell>
          <cell r="F1275" t="str">
            <v xml:space="preserve">PRESTAR SERVICIOS PROFESIONALES PARA REALIZAR LA CONTABILIDAD DE LOS PROYECTOS ESTRATÉGICOS Y DONACIONES FINANCIADOS CON RECURSOS DE BANCA MUTILATERAL Y BILATERAL Y OTROS ORGANISMOS INTERNACIONALES. </v>
          </cell>
          <cell r="G1275" t="str">
            <v>C-2201-0700-17-0-2201001-02-4</v>
          </cell>
          <cell r="H1275" t="str">
            <v>14</v>
          </cell>
          <cell r="I1275" t="str">
            <v>CSF</v>
          </cell>
          <cell r="J1275" t="str">
            <v>Ok Distribución Pto</v>
          </cell>
          <cell r="K1275">
            <v>64927080</v>
          </cell>
          <cell r="L1275" t="str">
            <v>Inversión</v>
          </cell>
          <cell r="M1275" t="str">
            <v>Crédito Bid</v>
          </cell>
          <cell r="N1275" t="str">
            <v>Fortalecimiento de las secretarías de educación en sus capacidades administrativas, financieras y el desarrollo de competencias ciudadanas. Nacional</v>
          </cell>
          <cell r="O1275" t="str">
            <v>Crédito externo</v>
          </cell>
          <cell r="P1275" t="str">
            <v>VEPBM</v>
          </cell>
          <cell r="Q1275" t="str">
            <v>PROGRAMA DE APOYO EN GESTIÓN AL PLAN DE EDUCACIÓN DE CALIDAD</v>
          </cell>
          <cell r="R1275" t="str">
            <v>Banca Multilateral</v>
          </cell>
          <cell r="S1275" t="str">
            <v>4 CON</v>
          </cell>
          <cell r="T1275" t="str">
            <v>ET4</v>
          </cell>
        </row>
        <row r="1276">
          <cell r="B1276" t="str">
            <v>843-C-2201-0700-17-0-2201001-02-4</v>
          </cell>
          <cell r="C1276" t="str">
            <v>843-C-2201-0700-17-0-2201001-02-4ET4</v>
          </cell>
          <cell r="D1276" t="str">
            <v>843</v>
          </cell>
          <cell r="E1276" t="str">
            <v>A</v>
          </cell>
          <cell r="F1276" t="str">
            <v xml:space="preserve">PRESTAR SERVICIOS PROFESIONALES PARA MANTENER UN ADECUADO FLUJO DE RECURSOS, MEDIANTE LA ELABORACIÓN DE DESEMBOLSOS Y PROYECCIONES DE FLUJO DE CAJA DE LOS PROYECTOS ESTRATÉGICOS Y DONACIONES  FINANCIADOS CON RECURSOS DE BANCA MUTILATERAL Y BILATERAL Y OTROS ORGANISMOS INTERNACIONALES. </v>
          </cell>
          <cell r="G1276" t="str">
            <v>C-2201-0700-17-0-2201001-02-4</v>
          </cell>
          <cell r="H1276" t="str">
            <v>14</v>
          </cell>
          <cell r="I1276" t="str">
            <v>CSF</v>
          </cell>
          <cell r="J1276" t="str">
            <v>Ok Distribución Pto</v>
          </cell>
          <cell r="K1276">
            <v>64927080</v>
          </cell>
          <cell r="L1276" t="str">
            <v>Inversión</v>
          </cell>
          <cell r="M1276" t="str">
            <v>Crédito Bid</v>
          </cell>
          <cell r="N1276" t="str">
            <v>Fortalecimiento de las secretarías de educación en sus capacidades administrativas, financieras y el desarrollo de competencias ciudadanas. Nacional</v>
          </cell>
          <cell r="O1276" t="str">
            <v>Crédito externo</v>
          </cell>
          <cell r="P1276" t="str">
            <v>VEPBM</v>
          </cell>
          <cell r="Q1276" t="str">
            <v>PROGRAMA DE APOYO EN GESTIÓN AL PLAN DE EDUCACIÓN DE CALIDAD</v>
          </cell>
          <cell r="R1276" t="str">
            <v>Banca Multilateral</v>
          </cell>
          <cell r="S1276" t="str">
            <v>4 CON</v>
          </cell>
          <cell r="T1276" t="str">
            <v>ET4</v>
          </cell>
        </row>
        <row r="1277">
          <cell r="B1277" t="str">
            <v>844-C-2201-0700-17-0-2201001-02-4</v>
          </cell>
          <cell r="C1277" t="str">
            <v>844-C-2201-0700-17-0-2201001-02-4ET4</v>
          </cell>
          <cell r="D1277" t="str">
            <v>844</v>
          </cell>
          <cell r="E1277" t="str">
            <v>A</v>
          </cell>
          <cell r="F1277" t="str">
            <v>PRESTAR SERVICIOS PROFESIONALES DE APOYO EN LA PROGRAMACIÓN Y CONTROL PRESUPUESTAL, MONITOREO Y EVALUACIÓN DE LOS PROYECTOS A CARGO DEL EQUIPO DE TRABAJO UNIFICADO DE PROYECTOS FINANCIADOS CON RECURSOS DE CRÉDITO EXTERNO Y DONACIONES DEL MEN.</v>
          </cell>
          <cell r="G1277" t="str">
            <v>C-2201-0700-17-0-2201001-02-4</v>
          </cell>
          <cell r="H1277" t="str">
            <v>14</v>
          </cell>
          <cell r="I1277" t="str">
            <v>CSF</v>
          </cell>
          <cell r="J1277" t="str">
            <v>Ok Distribución Pto</v>
          </cell>
          <cell r="K1277">
            <v>64927080</v>
          </cell>
          <cell r="L1277" t="str">
            <v>Inversión</v>
          </cell>
          <cell r="M1277" t="str">
            <v>Crédito Bid</v>
          </cell>
          <cell r="N1277" t="str">
            <v>Fortalecimiento de las secretarías de educación en sus capacidades administrativas, financieras y el desarrollo de competencias ciudadanas. Nacional</v>
          </cell>
          <cell r="O1277" t="str">
            <v>Crédito externo</v>
          </cell>
          <cell r="P1277" t="str">
            <v>VEPBM</v>
          </cell>
          <cell r="Q1277" t="str">
            <v>PROGRAMA DE APOYO EN GESTIÓN AL PLAN DE EDUCACIÓN DE CALIDAD</v>
          </cell>
          <cell r="R1277" t="str">
            <v>Banca Multilateral</v>
          </cell>
          <cell r="S1277" t="str">
            <v>4 CON</v>
          </cell>
          <cell r="T1277" t="str">
            <v>ET4</v>
          </cell>
        </row>
        <row r="1278">
          <cell r="B1278" t="str">
            <v>845-C-2201-0700-17-0-2201001-02-4</v>
          </cell>
          <cell r="C1278" t="str">
            <v>845-C-2201-0700-17-0-2201001-02-4ET4</v>
          </cell>
          <cell r="D1278" t="str">
            <v>845</v>
          </cell>
          <cell r="E1278" t="str">
            <v>A</v>
          </cell>
          <cell r="F1278" t="str">
            <v xml:space="preserve">PRESTAR SERVICIOS PARA ASISTIR TÉCNICAMENTE LOS PROCESOS ADMINISTRATIVOS DEL EQUIPO DE TRABAJO UNIFICADO DE PROYECTOS FINANCIADOS CON RECURSOS DE CRÉDITO EXTERNO Y DONACIONES DEL MINISTERIO DE EDUCACIÓN NACIONAL FINANCIADOS CON RECURSOS DE BANCA MUTILATERAL Y BILATERAL Y OTROS ORGANISMOS INTERNACIONALES. </v>
          </cell>
          <cell r="G1278" t="str">
            <v>C-2201-0700-17-0-2201001-02-4</v>
          </cell>
          <cell r="H1278" t="str">
            <v>14</v>
          </cell>
          <cell r="I1278" t="str">
            <v>CSF</v>
          </cell>
          <cell r="J1278" t="str">
            <v>Ok Distribución Pto</v>
          </cell>
          <cell r="K1278">
            <v>32120550</v>
          </cell>
          <cell r="L1278" t="str">
            <v>Inversión</v>
          </cell>
          <cell r="M1278" t="str">
            <v>Crédito Bid</v>
          </cell>
          <cell r="N1278" t="str">
            <v>Fortalecimiento de las secretarías de educación en sus capacidades administrativas, financieras y el desarrollo de competencias ciudadanas. Nacional</v>
          </cell>
          <cell r="O1278" t="str">
            <v>Crédito externo</v>
          </cell>
          <cell r="P1278" t="str">
            <v>VEPBM</v>
          </cell>
          <cell r="Q1278" t="str">
            <v>PROGRAMA DE APOYO EN GESTIÓN AL PLAN DE EDUCACIÓN DE CALIDAD</v>
          </cell>
          <cell r="R1278" t="str">
            <v>Banca Multilateral</v>
          </cell>
          <cell r="S1278" t="str">
            <v>4 CON</v>
          </cell>
          <cell r="T1278" t="str">
            <v>ET4</v>
          </cell>
        </row>
        <row r="1279">
          <cell r="B1279" t="str">
            <v>846-C-2201-0700-17-0-2201001-02-4</v>
          </cell>
          <cell r="C1279" t="str">
            <v>846-C-2201-0700-17-0-2201001-02-4ET4</v>
          </cell>
          <cell r="D1279" t="str">
            <v>846</v>
          </cell>
          <cell r="E1279" t="str">
            <v>A</v>
          </cell>
          <cell r="F1279" t="str">
            <v>ADICIÓN Y PRÓRROGA AL CONTRATO 987 DE 2018 SUSCRITO CON ERNST &amp; YOUNG AUDIT S.A.S.</v>
          </cell>
          <cell r="G1279" t="str">
            <v>C-2201-0700-17-0-2201001-02-4</v>
          </cell>
          <cell r="H1279" t="str">
            <v>14</v>
          </cell>
          <cell r="I1279" t="str">
            <v>CSF</v>
          </cell>
          <cell r="J1279" t="str">
            <v>Ok Distribución Pto</v>
          </cell>
          <cell r="K1279">
            <v>117600000</v>
          </cell>
          <cell r="L1279" t="str">
            <v>Inversión</v>
          </cell>
          <cell r="M1279" t="str">
            <v>Crédito Bid</v>
          </cell>
          <cell r="N1279" t="str">
            <v>Fortalecimiento de las secretarías de educación en sus capacidades administrativas, financieras y el desarrollo de competencias ciudadanas. Nacional</v>
          </cell>
          <cell r="O1279" t="str">
            <v>Crédito externo</v>
          </cell>
          <cell r="P1279" t="str">
            <v>VEPBM</v>
          </cell>
          <cell r="Q1279" t="str">
            <v>PROGRAMA DE APOYO EN GESTIÓN AL PLAN DE EDUCACIÓN DE CALIDAD</v>
          </cell>
          <cell r="R1279" t="str">
            <v>Modificatorios</v>
          </cell>
          <cell r="S1279" t="str">
            <v>4 CON</v>
          </cell>
          <cell r="T1279" t="str">
            <v>ET4</v>
          </cell>
        </row>
        <row r="1280">
          <cell r="B1280" t="str">
            <v>848-A-03-03-04-021</v>
          </cell>
          <cell r="C1280" t="str">
            <v>848-A-03-03-04-021ET4</v>
          </cell>
          <cell r="D1280" t="str">
            <v>848</v>
          </cell>
          <cell r="E1280" t="str">
            <v>A</v>
          </cell>
          <cell r="F1280" t="str">
            <v>PRESTAR SERVICIOS PROFESIONALES PARA APOYAR A LA SECRETARÍA TÉCNICA Y AL CONSEJO NACIONAL DE ACREDITACIÓN EN LOS PROCESOS DE GESTIÓN DE VISITAS DE EVALUACIÓN EXTERNA CON FINES DE ACREDITACIÓN.</v>
          </cell>
          <cell r="G1280" t="str">
            <v>A-03-03-04-021</v>
          </cell>
          <cell r="H1280" t="str">
            <v>16</v>
          </cell>
          <cell r="I1280" t="str">
            <v>SSF</v>
          </cell>
          <cell r="J1280" t="str">
            <v>Ok Distribución Pto</v>
          </cell>
          <cell r="K1280">
            <v>48950000</v>
          </cell>
          <cell r="L1280" t="str">
            <v>Funcionamiento</v>
          </cell>
          <cell r="M1280" t="str">
            <v>Calidad ES</v>
          </cell>
          <cell r="N1280" t="str">
            <v>CNA</v>
          </cell>
          <cell r="O1280" t="str">
            <v>Aseguramiento ES</v>
          </cell>
          <cell r="P1280" t="str">
            <v>VES</v>
          </cell>
          <cell r="Q1280" t="str">
            <v>SUBDIRECCIÓN DE ASEGURAMIENTO DE LA CALIDAD DE LA EDUCACIÓN SUPERIOR</v>
          </cell>
          <cell r="R1280" t="str">
            <v>Contratación Directa</v>
          </cell>
          <cell r="S1280" t="str">
            <v>4 CON</v>
          </cell>
          <cell r="T1280" t="str">
            <v>ET4</v>
          </cell>
        </row>
        <row r="1281">
          <cell r="B1281" t="str">
            <v>85-C-2299-0700-8-0-2299062-02</v>
          </cell>
          <cell r="C1281" t="str">
            <v>85-C-2299-0700-8-0-2299062-02ET4</v>
          </cell>
          <cell r="D1281" t="str">
            <v>85</v>
          </cell>
          <cell r="E1281" t="str">
            <v>A</v>
          </cell>
          <cell r="F1281" t="str">
            <v>SOPORTE, MATENIMIENTO Y ACTUALIZACIÓN DEL ACTUAL LICENCIAMIENTO CA DEL MEN</v>
          </cell>
          <cell r="G1281" t="str">
            <v>C-2299-0700-8-0-2299062-02</v>
          </cell>
          <cell r="H1281" t="str">
            <v>10</v>
          </cell>
          <cell r="I1281" t="str">
            <v>CSF</v>
          </cell>
          <cell r="J1281" t="str">
            <v>Ok Distribución Pto</v>
          </cell>
          <cell r="K1281">
            <v>781801280.10000002</v>
          </cell>
          <cell r="L1281" t="str">
            <v>Inversión</v>
          </cell>
          <cell r="M1281" t="str">
            <v>Tecnología</v>
          </cell>
          <cell r="N1281" t="str">
            <v>Fortalecimiento del acceso a información estratégica e institucional del sector educativo  Nacional</v>
          </cell>
          <cell r="O1281" t="str">
            <v>Transversales</v>
          </cell>
          <cell r="P1281" t="str">
            <v>SGENERAL</v>
          </cell>
          <cell r="Q1281" t="str">
            <v>OFICINA DE TECNOLOGÍA Y SISTEMAS DE INFORMACIÓN</v>
          </cell>
          <cell r="R1281" t="str">
            <v>Selección Abreviada</v>
          </cell>
          <cell r="S1281" t="str">
            <v>4 CON</v>
          </cell>
          <cell r="T1281" t="str">
            <v>ET4</v>
          </cell>
        </row>
        <row r="1282">
          <cell r="B1282" t="str">
            <v>85-C-2299-0700-8-0-2299062-02</v>
          </cell>
          <cell r="C1282" t="str">
            <v>85-C-2299-0700-8-0-2299062-02ET4</v>
          </cell>
          <cell r="D1282" t="str">
            <v>85</v>
          </cell>
          <cell r="E1282" t="str">
            <v>A</v>
          </cell>
          <cell r="F1282" t="str">
            <v>SOPORTE, MATENIMIENTO Y ACTUALIZACIÓN DEL ACTUAL LICENCIAMIENTO CA DEL MEN</v>
          </cell>
          <cell r="G1282" t="str">
            <v>C-2299-0700-8-0-2299062-02</v>
          </cell>
          <cell r="H1282" t="str">
            <v>10</v>
          </cell>
          <cell r="I1282" t="str">
            <v>CSF</v>
          </cell>
          <cell r="J1282" t="str">
            <v>Ok Distribución Pto</v>
          </cell>
          <cell r="K1282">
            <v>1384309850</v>
          </cell>
          <cell r="L1282" t="str">
            <v>Inversión</v>
          </cell>
          <cell r="M1282" t="str">
            <v>Tecnología</v>
          </cell>
          <cell r="N1282" t="str">
            <v>Fortalecimiento del acceso a información estratégica e institucional del sector educativo  Nacional</v>
          </cell>
          <cell r="O1282" t="str">
            <v>Transversales</v>
          </cell>
          <cell r="P1282" t="str">
            <v>SGENERAL</v>
          </cell>
          <cell r="Q1282" t="str">
            <v>OFICINA DE TECNOLOGÍA Y SISTEMAS DE INFORMACIÓN</v>
          </cell>
          <cell r="R1282" t="str">
            <v>Selección Abreviada</v>
          </cell>
          <cell r="S1282" t="str">
            <v>4 CON</v>
          </cell>
          <cell r="T1282" t="str">
            <v>ET4</v>
          </cell>
        </row>
        <row r="1283">
          <cell r="B1283" t="str">
            <v>852-A-03-03-04-020</v>
          </cell>
          <cell r="C1283" t="str">
            <v>852-A-03-03-04-020ET4</v>
          </cell>
          <cell r="D1283" t="str">
            <v>852</v>
          </cell>
          <cell r="E1283" t="str">
            <v>A</v>
          </cell>
          <cell r="F1283" t="str">
            <v>PRESTAR SERVICIOS PROFESIONALES PARA APOYAR A LA SUBDIRECCIÓN DE ASEGURAMIENTO DE LA CALIDAD DE LA EDUCACIÓN SUPERIOR EN EL DESARROLLO DE LAS ACTIVIDADES RELACIONADAS CON LA CONVALIDACIÓN DE TÍTULOS DE EDUCACIÓN SUPERIOR OBTENIDOS EN EL EXTERIOR</v>
          </cell>
          <cell r="G1283" t="str">
            <v>A-03-03-04-020</v>
          </cell>
          <cell r="H1283" t="str">
            <v>16</v>
          </cell>
          <cell r="I1283" t="str">
            <v>SSF</v>
          </cell>
          <cell r="J1283" t="str">
            <v>Ok Distribución Pto</v>
          </cell>
          <cell r="K1283">
            <v>58300000</v>
          </cell>
          <cell r="L1283" t="str">
            <v>Funcionamiento</v>
          </cell>
          <cell r="M1283" t="str">
            <v>Calidad ES</v>
          </cell>
          <cell r="N1283" t="str">
            <v>Conaces</v>
          </cell>
          <cell r="O1283" t="str">
            <v>Aseguramiento ES</v>
          </cell>
          <cell r="P1283" t="str">
            <v>VES</v>
          </cell>
          <cell r="Q1283" t="str">
            <v>SUBDIRECCIÓN DE ASEGURAMIENTO DE LA CALIDAD DE LA EDUCACIÓN SUPERIOR</v>
          </cell>
          <cell r="R1283" t="str">
            <v>Contratación Directa</v>
          </cell>
          <cell r="S1283" t="str">
            <v>4 CON</v>
          </cell>
          <cell r="T1283" t="str">
            <v>ET4</v>
          </cell>
        </row>
        <row r="1284">
          <cell r="B1284" t="str">
            <v>854-A-03-03-04-020</v>
          </cell>
          <cell r="C1284" t="str">
            <v>854-A-03-03-04-020ET4</v>
          </cell>
          <cell r="D1284" t="str">
            <v>854</v>
          </cell>
          <cell r="E1284" t="str">
            <v>A</v>
          </cell>
          <cell r="F1284" t="str">
            <v>PRESTAR SERVICIOS PROFESIONALES PARA APOYAR A LA SUBDIRECCIÓN DE ASEGURAMIENTO DE LA CALIDAD DE LA EDUCACIÓN SUPERIOR EN EL DESARROLLO DE LAS ACTIVIDADES RELACIONADAS CON LA CONVALIDACIÓN DE TÍTULOS DE EDUCACIÓN SUPERIOR OBTENIDOS EN EL EXTERIOR</v>
          </cell>
          <cell r="G1284" t="str">
            <v>A-03-03-04-020</v>
          </cell>
          <cell r="H1284" t="str">
            <v>16</v>
          </cell>
          <cell r="I1284" t="str">
            <v>SSF</v>
          </cell>
          <cell r="J1284" t="str">
            <v>Ok Distribución Pto</v>
          </cell>
          <cell r="K1284">
            <v>55650000</v>
          </cell>
          <cell r="L1284" t="str">
            <v>Funcionamiento</v>
          </cell>
          <cell r="M1284" t="str">
            <v>Calidad ES</v>
          </cell>
          <cell r="N1284" t="str">
            <v>Conaces</v>
          </cell>
          <cell r="O1284" t="str">
            <v>Aseguramiento ES</v>
          </cell>
          <cell r="P1284" t="str">
            <v>VES</v>
          </cell>
          <cell r="Q1284" t="str">
            <v>SUBDIRECCIÓN DE ASEGURAMIENTO DE LA CALIDAD DE LA EDUCACIÓN SUPERIOR</v>
          </cell>
          <cell r="R1284" t="str">
            <v>Contratación Directa</v>
          </cell>
          <cell r="S1284" t="str">
            <v>4 CON</v>
          </cell>
          <cell r="T1284" t="str">
            <v>ET4</v>
          </cell>
        </row>
        <row r="1285">
          <cell r="B1285" t="str">
            <v>855-A-03-03-04-020</v>
          </cell>
          <cell r="C1285" t="str">
            <v>855-A-03-03-04-020ET4</v>
          </cell>
          <cell r="D1285" t="str">
            <v>855</v>
          </cell>
          <cell r="E1285" t="str">
            <v>A</v>
          </cell>
          <cell r="F1285" t="str">
            <v>PRESTAR SERVICIOS PROFESIONALES PARA APOYAR A LA SUBDIRECCIÓN DE ASEGURAMIENTO DE LA CALIDAD DE LA EDUCACIÓN SUPERIOR EN EL DESARROLLO DE LAS ACTIVIDADES RELACIONADAS CON LA CONVALIDACIÓN DE TÍTULOS DE EDUCACIÓN SUPERIOR OBTENIDOS EN EL EXTERIOR</v>
          </cell>
          <cell r="G1285" t="str">
            <v>A-03-03-04-020</v>
          </cell>
          <cell r="H1285" t="str">
            <v>16</v>
          </cell>
          <cell r="I1285" t="str">
            <v>SSF</v>
          </cell>
          <cell r="J1285" t="str">
            <v>Ok Distribución Pto</v>
          </cell>
          <cell r="K1285">
            <v>58300000</v>
          </cell>
          <cell r="L1285" t="str">
            <v>Funcionamiento</v>
          </cell>
          <cell r="M1285" t="str">
            <v>Calidad ES</v>
          </cell>
          <cell r="N1285" t="str">
            <v>Conaces</v>
          </cell>
          <cell r="O1285" t="str">
            <v>Aseguramiento ES</v>
          </cell>
          <cell r="P1285" t="str">
            <v>VES</v>
          </cell>
          <cell r="Q1285" t="str">
            <v>SUBDIRECCIÓN DE ASEGURAMIENTO DE LA CALIDAD DE LA EDUCACIÓN SUPERIOR</v>
          </cell>
          <cell r="R1285" t="str">
            <v>Contratación Directa</v>
          </cell>
          <cell r="S1285" t="str">
            <v>4 CON</v>
          </cell>
          <cell r="T1285" t="str">
            <v>ET4</v>
          </cell>
        </row>
        <row r="1286">
          <cell r="B1286" t="str">
            <v>856-C-2202-0700-45-0-2202043-02</v>
          </cell>
          <cell r="C1286" t="str">
            <v>856-C-2202-0700-45-0-2202043-02ET4</v>
          </cell>
          <cell r="D1286" t="str">
            <v>856</v>
          </cell>
          <cell r="E1286" t="str">
            <v>A</v>
          </cell>
          <cell r="F1286" t="str">
            <v>PRESTAR SERVICIOS PROFESIONALES PARA ORIENTAR SOBRE EL CÁLCULO DE LOS MODELOS DE DESEMPEÑO DE LA EDUCACIÓN SUPERIOR Y ACOMPAÑAR Y APOYAR EN EL ANÁLISIS Y MONITOREO DE INFORMACIÓN SECTORIAL Y COSTOS DE LAS IES PÚBLICAS</v>
          </cell>
          <cell r="G1286" t="str">
            <v>C-2202-0700-45-0-2202043-02</v>
          </cell>
          <cell r="H1286" t="str">
            <v>11</v>
          </cell>
          <cell r="I1286" t="str">
            <v>CSF</v>
          </cell>
          <cell r="J1286" t="str">
            <v>Ok Distribución Pto</v>
          </cell>
          <cell r="K1286">
            <v>86175980</v>
          </cell>
          <cell r="L1286" t="str">
            <v>Inversión</v>
          </cell>
          <cell r="M1286" t="str">
            <v>Fomento</v>
          </cell>
          <cell r="N1286" t="str">
            <v>Ampliación de mecanismos de fomento de la Educación Superior Nacional</v>
          </cell>
          <cell r="O1286" t="str">
            <v>Fomento ES</v>
          </cell>
          <cell r="P1286" t="str">
            <v>VES</v>
          </cell>
          <cell r="Q1286" t="str">
            <v>SUBDIRECCIÓN DE DESARROLLO SECTORIAL DE LA EDUCACIÓN SUPERIOR</v>
          </cell>
          <cell r="R1286" t="str">
            <v>Contratación Directa</v>
          </cell>
          <cell r="S1286" t="str">
            <v>4 CON</v>
          </cell>
          <cell r="T1286" t="str">
            <v>ET4</v>
          </cell>
        </row>
        <row r="1287">
          <cell r="B1287" t="str">
            <v>857-C-2202-0700-45-0-2202043-02</v>
          </cell>
          <cell r="C1287" t="str">
            <v>857-C-2202-0700-45-0-2202043-02ET4</v>
          </cell>
          <cell r="D1287" t="str">
            <v>857</v>
          </cell>
          <cell r="E1287" t="str">
            <v>A</v>
          </cell>
          <cell r="F1287" t="str">
            <v>PRESTAR SERVICIOS PROFESIONALES PARA APOYAR EL ANÁLISIS DE INFORMACIÓN SECTORIAL CARGADA EN EL SNIES Y EL SPADIES, ASÍ COMO APOYAR EL DISEÑO ANALÍTICO DEL MODELO INTEGRADO PARA EL SEGUIMIENTO INDIVIDUAL EN LOS SISTEMAS DE INFORMACIÓN DE EDUCACIÓN SUPERIOR</v>
          </cell>
          <cell r="G1287" t="str">
            <v>C-2202-0700-45-0-2202043-02</v>
          </cell>
          <cell r="H1287" t="str">
            <v>11</v>
          </cell>
          <cell r="I1287" t="str">
            <v>CSF</v>
          </cell>
          <cell r="J1287" t="str">
            <v>Ok Distribución Pto</v>
          </cell>
          <cell r="K1287">
            <v>32972772</v>
          </cell>
          <cell r="L1287" t="str">
            <v>Inversión</v>
          </cell>
          <cell r="M1287" t="str">
            <v>Fomento</v>
          </cell>
          <cell r="N1287" t="str">
            <v>Ampliación de mecanismos de fomento de la Educación Superior Nacional</v>
          </cell>
          <cell r="O1287" t="str">
            <v>Fomento ES</v>
          </cell>
          <cell r="P1287" t="str">
            <v>VES</v>
          </cell>
          <cell r="Q1287" t="str">
            <v>SUBDIRECCIÓN DE DESARROLLO SECTORIAL DE LA EDUCACIÓN SUPERIOR</v>
          </cell>
          <cell r="R1287" t="str">
            <v>Contratación Directa</v>
          </cell>
          <cell r="S1287" t="str">
            <v>4 CON</v>
          </cell>
          <cell r="T1287" t="str">
            <v>ET4</v>
          </cell>
        </row>
        <row r="1288">
          <cell r="B1288" t="str">
            <v>858-A-02-02-02-008</v>
          </cell>
          <cell r="C1288" t="str">
            <v>858-A-02-02-02-008ET4</v>
          </cell>
          <cell r="D1288" t="str">
            <v>858</v>
          </cell>
          <cell r="E1288" t="str">
            <v>A</v>
          </cell>
          <cell r="F1288" t="str">
            <v xml:space="preserve">PRESTAR SERVICIOS PROFESIONALES DE REPRESENTACIÓN EN LAS CONCILIACIONES EXTRAJUDICIALES Y EN LOS PROCESOS JUDICIALES PROMOVIDOS EN CONTRA DE LA NACIÓN - MINISTERIO DE EDUCACIÓN NACIONAL O QUE POR ESTE SE PROMUEVAN, ASÍ COMO LA GESTIÓN DE SEGUIMIENTO Y ACTUACIONES EN LAS DIFERENTES ETAPAS PROCESALES QUE SE SURTAN EN CADA UNO DE LOS PROCESOS ASIGNADOS_x000D_
</v>
          </cell>
          <cell r="G1288" t="str">
            <v>A-02-02-02-008</v>
          </cell>
          <cell r="H1288" t="str">
            <v>16</v>
          </cell>
          <cell r="I1288" t="str">
            <v>SSF</v>
          </cell>
          <cell r="J1288" t="str">
            <v>Ok Distribución Pto</v>
          </cell>
          <cell r="K1288">
            <v>91350000</v>
          </cell>
          <cell r="L1288" t="str">
            <v>Funcionamiento</v>
          </cell>
          <cell r="M1288" t="str">
            <v>Talento Humano</v>
          </cell>
          <cell r="N1288" t="str">
            <v>Gestión</v>
          </cell>
          <cell r="O1288" t="str">
            <v>Gestión</v>
          </cell>
          <cell r="P1288" t="str">
            <v>SGENERAL</v>
          </cell>
          <cell r="Q1288" t="str">
            <v>OFICINA ASESORA JURÍDICA</v>
          </cell>
          <cell r="R1288" t="str">
            <v>Contratación Directa</v>
          </cell>
          <cell r="S1288" t="str">
            <v>4 CON</v>
          </cell>
          <cell r="T1288" t="str">
            <v>ET4</v>
          </cell>
        </row>
        <row r="1289">
          <cell r="B1289" t="str">
            <v>859-C-2299-0700-8-0-2299060-02</v>
          </cell>
          <cell r="C1289" t="str">
            <v>859-C-2299-0700-8-0-2299060-02ET4</v>
          </cell>
          <cell r="D1289" t="str">
            <v>859</v>
          </cell>
          <cell r="E1289" t="str">
            <v>A</v>
          </cell>
          <cell r="F1289" t="str">
            <v>PRESTAR EL SERVICIO DE ACTUALIZACIÓN, CAPACITACIÓN, SOPORTE Y MANTENIMIENTO DEL APLICATIVO ITS ¿ GESTIÓN, EL CUAL SOPORTA EL SISTEMA INTEGRADO DE GESTIÓN ¿ SIG Y LOS MODELOS REFERENCIALES QUE LO SUSTENTAN (MIPG, CALIDAD ISO 9001, MEDIO AMBIENTE - ISO 14001, SEGURIDAD Y SALUD EN EL TRABAJO Y SEGURIDAD DE LA INFORMACIÓN)</v>
          </cell>
          <cell r="G1289" t="str">
            <v>C-2299-0700-8-0-2299060-02</v>
          </cell>
          <cell r="H1289" t="str">
            <v>10</v>
          </cell>
          <cell r="I1289" t="str">
            <v>CSF</v>
          </cell>
          <cell r="J1289" t="str">
            <v>Ok Distribución Pto</v>
          </cell>
          <cell r="K1289">
            <v>155000000</v>
          </cell>
          <cell r="L1289" t="str">
            <v>Inversión</v>
          </cell>
          <cell r="M1289" t="str">
            <v>Desarrollo, Unidad, T Humano</v>
          </cell>
          <cell r="N1289" t="str">
            <v>Fortalecimiento del acceso a información estratégica e institucional del sector educativo  Nacional</v>
          </cell>
          <cell r="O1289" t="str">
            <v>Transversales</v>
          </cell>
          <cell r="P1289" t="str">
            <v>SGENERAL</v>
          </cell>
          <cell r="Q1289" t="str">
            <v>SUBDIRECCIÓN DE DESARROLLO ORGANIZACIONAL</v>
          </cell>
          <cell r="R1289" t="str">
            <v>Contratación Directa</v>
          </cell>
          <cell r="S1289" t="str">
            <v>4 CON</v>
          </cell>
          <cell r="T1289" t="str">
            <v>ET4</v>
          </cell>
        </row>
        <row r="1290">
          <cell r="B1290" t="str">
            <v>86-C-2299-0700-8-0-2299062-02</v>
          </cell>
          <cell r="C1290" t="str">
            <v>86-C-2299-0700-8-0-2299062-02ET2</v>
          </cell>
          <cell r="D1290" t="str">
            <v>86</v>
          </cell>
          <cell r="E1290" t="str">
            <v>A</v>
          </cell>
          <cell r="F1290" t="str">
            <v>LICENCIAS DE USO DE SOFTWARE MICROSOFT BAJO LA MODALIDAD ENROLLMENT FOR EDUCATION SOLUTIONS</v>
          </cell>
          <cell r="G1290" t="str">
            <v>C-2299-0700-8-0-2299062-02</v>
          </cell>
          <cell r="H1290" t="str">
            <v>10</v>
          </cell>
          <cell r="I1290" t="str">
            <v>CSF</v>
          </cell>
          <cell r="J1290" t="str">
            <v>Ok Distribución Pto</v>
          </cell>
          <cell r="K1290">
            <v>1758375521.8399999</v>
          </cell>
          <cell r="L1290" t="str">
            <v>Inversión</v>
          </cell>
          <cell r="M1290" t="str">
            <v>Tecnología</v>
          </cell>
          <cell r="N1290" t="str">
            <v>Fortalecimiento del acceso a información estratégica e institucional del sector educativo  Nacional</v>
          </cell>
          <cell r="O1290" t="str">
            <v>Transversales</v>
          </cell>
          <cell r="P1290" t="str">
            <v>SGENERAL</v>
          </cell>
          <cell r="Q1290" t="str">
            <v>OFICINA DE TECNOLOGÍA Y SISTEMAS DE INFORMACIÓN</v>
          </cell>
          <cell r="R1290" t="str">
            <v>Acuerdo Marco</v>
          </cell>
          <cell r="S1290" t="str">
            <v>2 PES</v>
          </cell>
          <cell r="T1290" t="str">
            <v>ET2</v>
          </cell>
        </row>
        <row r="1291">
          <cell r="B1291" t="str">
            <v>860-C-2202-0700-32-0-2202010-02</v>
          </cell>
          <cell r="C1291" t="str">
            <v>860-C-2202-0700-32-0-2202010-02ET2</v>
          </cell>
          <cell r="D1291" t="str">
            <v>860</v>
          </cell>
          <cell r="E1291" t="str">
            <v>A</v>
          </cell>
          <cell r="F1291" t="str">
            <v>REALIZAR EL DIAGNÓSTICO INTEGRAL DEL MODELO DE OPERACIÓN DEL MINISTERIO DE EDUCACIÓN, DISEÑAR LAS ESTRATEGIAS DE INTERVENCIÓN QUE PERMITAN SU MEJORA E IMPLEMENTAR LOS CAMBIOS REQUERIDOS EN LOS COMPONTES CRÍTICOS DE LOS PROCESOS PRIORIZADOS.</v>
          </cell>
          <cell r="G1291" t="str">
            <v>C-2202-0700-32-0-2202010-02</v>
          </cell>
          <cell r="H1291" t="str">
            <v>10</v>
          </cell>
          <cell r="I1291" t="str">
            <v>CSF</v>
          </cell>
          <cell r="J1291" t="str">
            <v>Ok Distribución Pto</v>
          </cell>
          <cell r="K1291">
            <v>136243349</v>
          </cell>
          <cell r="L1291" t="str">
            <v>Inversión</v>
          </cell>
          <cell r="M1291" t="str">
            <v>Calidad ES</v>
          </cell>
          <cell r="N1291" t="str">
            <v>Incremento de la calidad en la prestación del servicio público de educación superior en Colombia. Nacional</v>
          </cell>
          <cell r="O1291" t="str">
            <v>Calidad ES</v>
          </cell>
          <cell r="P1291" t="str">
            <v>VES</v>
          </cell>
          <cell r="Q1291" t="str">
            <v>SUBDIRECCIÓN DE DESARROLLO ORGANIZACIONAL</v>
          </cell>
          <cell r="R1291" t="str">
            <v>Concurso de Méritos</v>
          </cell>
          <cell r="S1291" t="str">
            <v>2 PES</v>
          </cell>
          <cell r="T1291" t="str">
            <v>ET2</v>
          </cell>
        </row>
        <row r="1292">
          <cell r="B1292" t="str">
            <v>860-C-2299-0700-8-0-2299060-02</v>
          </cell>
          <cell r="C1292" t="str">
            <v>860-C-2299-0700-8-0-2299060-02ET2</v>
          </cell>
          <cell r="D1292" t="str">
            <v>860</v>
          </cell>
          <cell r="E1292" t="str">
            <v>A</v>
          </cell>
          <cell r="F1292" t="str">
            <v>REALIZAR EL DIAGNÓSTICO INTEGRAL DEL MODELO DE OPERACIÓN DEL MINISTERIO DE EDUCACIÓN, DISEÑAR LAS ESTRATEGIAS DE INTERVENCIÓN QUE PERMITAN SU MEJORA E IMPLEMENTAR LOS CAMBIOS REQUERIDOS EN LOS COMPONTES CRÍTICOS DE LOS PROCESOS PRIORIZADOS.</v>
          </cell>
          <cell r="G1292" t="str">
            <v>C-2299-0700-8-0-2299060-02</v>
          </cell>
          <cell r="H1292" t="str">
            <v>10</v>
          </cell>
          <cell r="I1292" t="str">
            <v>CSF</v>
          </cell>
          <cell r="J1292" t="str">
            <v>Ok Distribución Pto</v>
          </cell>
          <cell r="K1292">
            <v>591578822</v>
          </cell>
          <cell r="L1292" t="str">
            <v>Inversión</v>
          </cell>
          <cell r="M1292" t="str">
            <v>Desarrollo, Unidad, T Humano</v>
          </cell>
          <cell r="N1292" t="str">
            <v>Fortalecimiento del acceso a información estratégica e institucional del sector educativo  Nacional</v>
          </cell>
          <cell r="O1292" t="str">
            <v>Transversales</v>
          </cell>
          <cell r="P1292" t="str">
            <v>SGENERAL</v>
          </cell>
          <cell r="Q1292" t="str">
            <v>SUBDIRECCIÓN DE DESARROLLO ORGANIZACIONAL</v>
          </cell>
          <cell r="R1292" t="str">
            <v>Concurso de Méritos</v>
          </cell>
          <cell r="S1292" t="str">
            <v>2 PES</v>
          </cell>
          <cell r="T1292" t="str">
            <v>ET2</v>
          </cell>
        </row>
        <row r="1293">
          <cell r="B1293" t="str">
            <v>860-C-2202-0700-32-0-2202045-02</v>
          </cell>
          <cell r="C1293" t="str">
            <v>860-C-2202-0700-32-0-2202045-02ET2</v>
          </cell>
          <cell r="D1293" t="str">
            <v>860</v>
          </cell>
          <cell r="E1293" t="str">
            <v>A</v>
          </cell>
          <cell r="F1293" t="str">
            <v>REALIZAR EL DIAGNÓSTICO INTEGRAL DEL MODELO DE OPERACIÓN DEL MINISTERIO DE EDUCACIÓN, DISEÑAR LAS ESTRATEGIAS DE INTERVENCIÓN QUE PERMITAN SU MEJORA E IMPLEMENTAR LOS CAMBIOS REQUERIDOS EN LOS COMPONTES CRÍTICOS DE LOS PROCESOS PRIORIZADOS.</v>
          </cell>
          <cell r="G1293" t="str">
            <v>C-2202-0700-32-0-2202045-02</v>
          </cell>
          <cell r="H1293" t="str">
            <v>10</v>
          </cell>
          <cell r="I1293" t="str">
            <v>CSF</v>
          </cell>
          <cell r="J1293" t="str">
            <v>Ok Distribución Pto</v>
          </cell>
          <cell r="K1293">
            <v>213756651</v>
          </cell>
          <cell r="L1293" t="str">
            <v>Inversión</v>
          </cell>
          <cell r="M1293" t="str">
            <v>Calidad ES</v>
          </cell>
          <cell r="N1293" t="str">
            <v>Incremento de la calidad en la prestación del servicio público de educación superior en Colombia. Nacional</v>
          </cell>
          <cell r="O1293" t="str">
            <v>Calidad ES</v>
          </cell>
          <cell r="P1293" t="str">
            <v>VES</v>
          </cell>
          <cell r="Q1293" t="str">
            <v>SUBDIRECCIÓN DE DESARROLLO ORGANIZACIONAL</v>
          </cell>
          <cell r="R1293" t="str">
            <v>Concurso de Méritos</v>
          </cell>
          <cell r="S1293" t="str">
            <v>2 PES</v>
          </cell>
          <cell r="T1293" t="str">
            <v>ET2</v>
          </cell>
        </row>
        <row r="1294">
          <cell r="B1294" t="str">
            <v>860-C-2202-0700-32-0-2202014-02</v>
          </cell>
          <cell r="C1294" t="str">
            <v>860-C-2202-0700-32-0-2202014-02ET2</v>
          </cell>
          <cell r="D1294" t="str">
            <v>860</v>
          </cell>
          <cell r="E1294" t="str">
            <v>A</v>
          </cell>
          <cell r="F1294" t="str">
            <v>REALIZAR EL DIAGNÓSTICO INTEGRAL DEL MODELO DE OPERACIÓN DEL MINISTERIO DE EDUCACIÓN, DISEÑAR LAS ESTRATEGIAS DE INTERVENCIÓN QUE PERMITAN SU MEJORA E IMPLEMENTAR LOS CAMBIOS REQUERIDOS EN LOS COMPONTES CRÍTICOS DE LOS PROCESOS PRIORIZADOS.</v>
          </cell>
          <cell r="G1294" t="str">
            <v>C-2202-0700-32-0-2202014-02</v>
          </cell>
          <cell r="H1294" t="str">
            <v>10</v>
          </cell>
          <cell r="I1294" t="str">
            <v>CSF</v>
          </cell>
          <cell r="J1294" t="str">
            <v>Ok Distribución Pto</v>
          </cell>
          <cell r="K1294">
            <v>50000000</v>
          </cell>
          <cell r="L1294" t="str">
            <v>Inversión</v>
          </cell>
          <cell r="M1294" t="str">
            <v>Calidad ES</v>
          </cell>
          <cell r="N1294" t="str">
            <v>Incremento de la calidad en la prestación del servicio público de educación superior en Colombia. Nacional</v>
          </cell>
          <cell r="O1294" t="str">
            <v>Calidad ES</v>
          </cell>
          <cell r="P1294" t="str">
            <v>VES</v>
          </cell>
          <cell r="Q1294" t="str">
            <v>SUBDIRECCIÓN DE DESARROLLO ORGANIZACIONAL</v>
          </cell>
          <cell r="R1294" t="str">
            <v>Concurso de Méritos</v>
          </cell>
          <cell r="S1294" t="str">
            <v>2 PES</v>
          </cell>
          <cell r="T1294" t="str">
            <v>ET2</v>
          </cell>
        </row>
        <row r="1295">
          <cell r="B1295" t="str">
            <v>861-C-2299-0700-8-0-2299060-02</v>
          </cell>
          <cell r="C1295" t="str">
            <v>861-C-2299-0700-8-0-2299060-02ET1</v>
          </cell>
          <cell r="D1295" t="str">
            <v>861</v>
          </cell>
          <cell r="E1295" t="str">
            <v>A</v>
          </cell>
          <cell r="F1295" t="str">
            <v>DISEÑAR, DESARROLLAR Y EVALUAR PRODUCTOS DE APRENDIZAJE ORGANIZACIONAL DEL MINISTERIO DE EDUCACIÓN, INCLUYENDO CURSOS VIRTUALES Y PRESENCIALES PARA LA ESCUELA CORPORATIVA, LECCIONES APRENDIDAS, BUENAS PRÁCTICAS Y COMUNIDADES DE APRENDIZAJE.</v>
          </cell>
          <cell r="G1295" t="str">
            <v>C-2299-0700-8-0-2299060-02</v>
          </cell>
          <cell r="H1295" t="str">
            <v>10</v>
          </cell>
          <cell r="I1295" t="str">
            <v>CSF</v>
          </cell>
          <cell r="J1295" t="str">
            <v>Ok Distribución Pto</v>
          </cell>
          <cell r="K1295">
            <v>472140999</v>
          </cell>
          <cell r="L1295" t="str">
            <v>Inversión</v>
          </cell>
          <cell r="M1295" t="str">
            <v>Desarrollo, Unidad, T Humano</v>
          </cell>
          <cell r="N1295" t="str">
            <v>Fortalecimiento del acceso a información estratégica e institucional del sector educativo  Nacional</v>
          </cell>
          <cell r="O1295" t="str">
            <v>Transversales</v>
          </cell>
          <cell r="P1295" t="str">
            <v>SGENERAL</v>
          </cell>
          <cell r="Q1295" t="str">
            <v>SUBDIRECCIÓN DE DESARROLLO ORGANIZACIONAL</v>
          </cell>
          <cell r="R1295" t="str">
            <v>Concurso de Méritos</v>
          </cell>
          <cell r="S1295" t="str">
            <v>1 PLC</v>
          </cell>
          <cell r="T1295" t="str">
            <v>ET1</v>
          </cell>
        </row>
        <row r="1296">
          <cell r="B1296" t="str">
            <v>862-C-2201-0700-10-0-2201027-02</v>
          </cell>
          <cell r="C1296" t="str">
            <v>862-C-2201-0700-10-0-2201027-02ET2</v>
          </cell>
          <cell r="D1296" t="str">
            <v>862</v>
          </cell>
          <cell r="E1296" t="str">
            <v>A</v>
          </cell>
          <cell r="F1296" t="str">
            <v>ADQUISICIÓN Y DISTRIBUCIÓN DE DOTACIÓN FUNGIBLE EN LAS AULAS DEL GRADO TRANSICIÓN DE LAS INSTITUCIONES EDUCATIVAS FOCALIZADAS POR EL MINISTERIO DE EDUCACIÓN NACIONAL.</v>
          </cell>
          <cell r="G1296" t="str">
            <v>C-2201-0700-10-0-2201027-02</v>
          </cell>
          <cell r="H1296" t="str">
            <v>10</v>
          </cell>
          <cell r="I1296" t="str">
            <v>CSF</v>
          </cell>
          <cell r="J1296" t="str">
            <v>Ok Distribución Pto</v>
          </cell>
          <cell r="K1296">
            <v>5632921930</v>
          </cell>
          <cell r="L1296" t="str">
            <v>Inversión</v>
          </cell>
          <cell r="M1296" t="str">
            <v>Primera Infancia</v>
          </cell>
          <cell r="N1296" t="str">
            <v>Fortalecimiento de la calidad del servicio educativo de primera infancia Nacional</v>
          </cell>
          <cell r="O1296" t="str">
            <v>Primera Infancia</v>
          </cell>
          <cell r="P1296" t="str">
            <v>VEPBM</v>
          </cell>
          <cell r="Q1296" t="str">
            <v>DIRECCIÓN DE PRIMERA INFANCIA</v>
          </cell>
          <cell r="R1296" t="str">
            <v>Selección Abreviada</v>
          </cell>
          <cell r="S1296" t="str">
            <v>2 PES</v>
          </cell>
          <cell r="T1296" t="str">
            <v>ET2</v>
          </cell>
        </row>
        <row r="1297">
          <cell r="B1297" t="str">
            <v>864-C-2201-0700-13-0-2201006-02</v>
          </cell>
          <cell r="C1297" t="str">
            <v>864-C-2201-0700-13-0-2201006-02ET4</v>
          </cell>
          <cell r="D1297" t="str">
            <v>864</v>
          </cell>
          <cell r="E1297" t="str">
            <v>A</v>
          </cell>
          <cell r="F1297" t="str">
            <v>AUNAR ESFUERZOS ACADÉMICOS, TÉCNICOS, OPERATIVOS, ECONÓMICOS Y ADMINISTRATIVOS PARA  FORTALECER LOS PROCESOS DE LA ENSEÑANZA-APRENDIZAJE DEL INGLÉS COMO LENGUA EXTRANJERA A DOCENTES A ESTUDIANTES DEL SECTOR OFICIAL.</v>
          </cell>
          <cell r="G1297" t="str">
            <v>C-2201-0700-13-0-2201006-02</v>
          </cell>
          <cell r="H1297" t="str">
            <v>10</v>
          </cell>
          <cell r="I1297" t="str">
            <v>CSF</v>
          </cell>
          <cell r="J1297" t="str">
            <v>Ok Distribución Pto</v>
          </cell>
          <cell r="K1297">
            <v>850000000</v>
          </cell>
          <cell r="L1297" t="str">
            <v>Inversión</v>
          </cell>
          <cell r="M1297" t="str">
            <v>Calidad EPBM</v>
          </cell>
          <cell r="N1297" t="str">
            <v>Mejoramiento de la calidad educativa preescolar, básica y media. Nacional</v>
          </cell>
          <cell r="O1297" t="str">
            <v>Calidad</v>
          </cell>
          <cell r="P1297" t="str">
            <v>VEPBM</v>
          </cell>
          <cell r="Q1297" t="str">
            <v>SUBDIRECCIÓN DE FOMENTO DE COMPETENCIAS</v>
          </cell>
          <cell r="R1297" t="str">
            <v>Contratación Directa</v>
          </cell>
          <cell r="S1297" t="str">
            <v>4 CON</v>
          </cell>
          <cell r="T1297" t="str">
            <v>ET4</v>
          </cell>
        </row>
        <row r="1298">
          <cell r="B1298" t="str">
            <v>864-C-2201-0700-13-0-2201009-02</v>
          </cell>
          <cell r="C1298" t="str">
            <v>864-C-2201-0700-13-0-2201009-02ET4</v>
          </cell>
          <cell r="D1298" t="str">
            <v>864</v>
          </cell>
          <cell r="E1298" t="str">
            <v>A</v>
          </cell>
          <cell r="F1298" t="str">
            <v>AUNAR ESFUERZOS ACADÉMICOS, TÉCNICOS, OPERATIVOS, ECONÓMICOS Y ADMINISTRATIVOS PARA  FORTALECER LOS PROCESOS DE LA ENSEÑANZA-APRENDIZAJE DEL INGLÉS COMO LENGUA EXTRANJERA A DOCENTES A ESTUDIANTES DEL SECTOR OFICIAL.</v>
          </cell>
          <cell r="G1298" t="str">
            <v>C-2201-0700-13-0-2201009-02</v>
          </cell>
          <cell r="H1298" t="str">
            <v>10</v>
          </cell>
          <cell r="I1298" t="str">
            <v>CSF</v>
          </cell>
          <cell r="J1298" t="str">
            <v>Ok Distribución Pto</v>
          </cell>
          <cell r="K1298">
            <v>3000000000</v>
          </cell>
          <cell r="L1298" t="str">
            <v>Inversión</v>
          </cell>
          <cell r="M1298" t="str">
            <v>Calidad EPBM</v>
          </cell>
          <cell r="N1298" t="str">
            <v>Mejoramiento de la calidad educativa preescolar, básica y media. Nacional</v>
          </cell>
          <cell r="O1298" t="str">
            <v>Calidad</v>
          </cell>
          <cell r="P1298" t="str">
            <v>VEPBM</v>
          </cell>
          <cell r="Q1298" t="str">
            <v>SUBDIRECCIÓN DE FOMENTO DE COMPETENCIAS</v>
          </cell>
          <cell r="R1298" t="str">
            <v>Contratación Directa</v>
          </cell>
          <cell r="S1298" t="str">
            <v>4 CON</v>
          </cell>
          <cell r="T1298" t="str">
            <v>ET4</v>
          </cell>
        </row>
        <row r="1299">
          <cell r="B1299" t="str">
            <v>865-C-2201-0700-10-0-2201010-02</v>
          </cell>
          <cell r="C1299" t="str">
            <v>865-C-2201-0700-10-0-2201010-02ET3</v>
          </cell>
          <cell r="D1299" t="str">
            <v>865</v>
          </cell>
          <cell r="E1299" t="str">
            <v>A</v>
          </cell>
          <cell r="F1299" t="str">
            <v>AUNAR ESFUERZOS TÉCNICOS Y FINANCIEROS PARA IMPLEMENTAR LOS PROYECTOS DEL PLAN NACIONAL DE LECTURA Y ESCRITURA DEL MINISTERIO DE EDUCACIÓN NACIONAL PARA FORTALECER LAS COMPETENCIAS COMUNICATIVAS DE LAS COMUNIDADES EDUCATIVAS DEL PAÍS.</v>
          </cell>
          <cell r="G1299" t="str">
            <v>C-2201-0700-10-0-2201010-02</v>
          </cell>
          <cell r="H1299" t="str">
            <v>10</v>
          </cell>
          <cell r="I1299" t="str">
            <v>CSF</v>
          </cell>
          <cell r="J1299" t="str">
            <v>Ok Distribución Pto</v>
          </cell>
          <cell r="K1299">
            <v>2500000000</v>
          </cell>
          <cell r="L1299" t="str">
            <v>Inversión</v>
          </cell>
          <cell r="M1299" t="str">
            <v>Primera Infancia</v>
          </cell>
          <cell r="N1299" t="str">
            <v>Fortalecimiento de la calidad del servicio educativo de primera infancia Nacional</v>
          </cell>
          <cell r="O1299" t="str">
            <v>Primera Infancia</v>
          </cell>
          <cell r="P1299" t="str">
            <v>VEPBM</v>
          </cell>
          <cell r="Q1299" t="str">
            <v>SUBDIRECCIÓN DE FOMENTO DE COMPETENCIAS</v>
          </cell>
          <cell r="R1299" t="str">
            <v>Regímen Especial</v>
          </cell>
          <cell r="S1299" t="str">
            <v>3 PCT</v>
          </cell>
          <cell r="T1299" t="str">
            <v>ET3</v>
          </cell>
        </row>
        <row r="1300">
          <cell r="B1300" t="str">
            <v>865-C-2201-0700-13-0-2201006-02</v>
          </cell>
          <cell r="C1300" t="str">
            <v>865-C-2201-0700-13-0-2201006-02ET3</v>
          </cell>
          <cell r="D1300" t="str">
            <v>865</v>
          </cell>
          <cell r="E1300" t="str">
            <v>A</v>
          </cell>
          <cell r="F1300" t="str">
            <v>AUNAR ESFUERZOS TÉCNICOS Y FINANCIEROS PARA IMPLEMENTAR LOS PROYECTOS DEL PLAN NACIONAL DE LECTURA Y ESCRITURA DEL MINISTERIO DE EDUCACIÓN NACIONAL PARA FORTALECER LAS COMPETENCIAS COMUNICATIVAS DE LAS COMUNIDADES EDUCATIVAS DEL PAÍS.</v>
          </cell>
          <cell r="G1300" t="str">
            <v>C-2201-0700-13-0-2201006-02</v>
          </cell>
          <cell r="H1300" t="str">
            <v>10</v>
          </cell>
          <cell r="I1300" t="str">
            <v>CSF</v>
          </cell>
          <cell r="J1300" t="str">
            <v>Ok Distribución Pto</v>
          </cell>
          <cell r="K1300">
            <v>2387433037</v>
          </cell>
          <cell r="L1300" t="str">
            <v>Inversión</v>
          </cell>
          <cell r="M1300" t="str">
            <v>Calidad EPBM</v>
          </cell>
          <cell r="N1300" t="str">
            <v>Mejoramiento de la calidad educativa preescolar, básica y media. Nacional</v>
          </cell>
          <cell r="O1300" t="str">
            <v>Calidad</v>
          </cell>
          <cell r="P1300" t="str">
            <v>VEPBM</v>
          </cell>
          <cell r="Q1300" t="str">
            <v>SUBDIRECCIÓN DE FOMENTO DE COMPETENCIAS</v>
          </cell>
          <cell r="R1300" t="str">
            <v>Regímen Especial</v>
          </cell>
          <cell r="S1300" t="str">
            <v>3 PCT</v>
          </cell>
          <cell r="T1300" t="str">
            <v>ET3</v>
          </cell>
        </row>
        <row r="1301">
          <cell r="B1301" t="str">
            <v>868-C-2202-0700-45-0-2202038-02</v>
          </cell>
          <cell r="C1301" t="str">
            <v>868-C-2202-0700-45-0-2202038-02ET2</v>
          </cell>
          <cell r="D1301" t="str">
            <v>868</v>
          </cell>
          <cell r="E1301" t="str">
            <v>A</v>
          </cell>
          <cell r="F1301" t="str">
            <v>PROPUESTA Y DISEÑO DEL SITIO WEB PARA PROMOVER LA VINCULACIÓN ENTRE FAMILIAS, DOCENTES Y NIÑOS EN LA PRIMERA INFANCIA</v>
          </cell>
          <cell r="G1301" t="str">
            <v>C-2202-0700-45-0-2202038-02</v>
          </cell>
          <cell r="H1301" t="str">
            <v>10</v>
          </cell>
          <cell r="I1301" t="str">
            <v>CSF</v>
          </cell>
          <cell r="J1301" t="str">
            <v>Ok Distribución Pto</v>
          </cell>
          <cell r="K1301">
            <v>700000000</v>
          </cell>
          <cell r="L1301" t="str">
            <v>Inversión</v>
          </cell>
          <cell r="M1301" t="str">
            <v>Fomento</v>
          </cell>
          <cell r="N1301" t="str">
            <v>Ampliación de mecanismos de fomento de la Educación Superior Nacional</v>
          </cell>
          <cell r="O1301" t="str">
            <v>Fomento ES</v>
          </cell>
          <cell r="P1301" t="str">
            <v>VES</v>
          </cell>
          <cell r="Q1301" t="str">
            <v>DIRECCIÓN DE PRIMERA INFANCIA</v>
          </cell>
          <cell r="R1301" t="str">
            <v>Regímen Especial</v>
          </cell>
          <cell r="S1301" t="str">
            <v>2 PES</v>
          </cell>
          <cell r="T1301" t="str">
            <v>ET2</v>
          </cell>
        </row>
        <row r="1302">
          <cell r="B1302" t="str">
            <v>868-C-2201-0700-10-0-2201048-02</v>
          </cell>
          <cell r="C1302" t="str">
            <v>868-C-2201-0700-10-0-2201048-02ET2</v>
          </cell>
          <cell r="D1302" t="str">
            <v>868</v>
          </cell>
          <cell r="E1302" t="str">
            <v>A</v>
          </cell>
          <cell r="F1302" t="str">
            <v>PROPUESTA Y DISEÑO DEL SITIO WEB PARA PROMOVER LA VINCULACIÓN ENTRE FAMILIAS, DOCENTES Y NIÑOS EN LA PRIMERA INFANCIA</v>
          </cell>
          <cell r="G1302" t="str">
            <v>C-2201-0700-10-0-2201048-02</v>
          </cell>
          <cell r="H1302" t="str">
            <v>10</v>
          </cell>
          <cell r="I1302" t="str">
            <v>CSF</v>
          </cell>
          <cell r="J1302" t="str">
            <v>Ok Distribución Pto</v>
          </cell>
          <cell r="K1302">
            <v>84098000</v>
          </cell>
          <cell r="L1302" t="str">
            <v>Inversión</v>
          </cell>
          <cell r="M1302" t="str">
            <v>Primera Infancia</v>
          </cell>
          <cell r="N1302" t="str">
            <v>Fortalecimiento de la calidad del servicio educativo de primera infancia Nacional</v>
          </cell>
          <cell r="O1302" t="str">
            <v>Primera Infancia</v>
          </cell>
          <cell r="P1302" t="str">
            <v>VEPBM</v>
          </cell>
          <cell r="Q1302" t="str">
            <v>DIRECCIÓN DE PRIMERA INFANCIA</v>
          </cell>
          <cell r="R1302" t="str">
            <v>Regímen Especial</v>
          </cell>
          <cell r="S1302" t="str">
            <v>2 PES</v>
          </cell>
          <cell r="T1302" t="str">
            <v>ET2</v>
          </cell>
        </row>
        <row r="1303">
          <cell r="B1303" t="str">
            <v>868-C-2201-0700-10-0-2201048-02</v>
          </cell>
          <cell r="C1303" t="str">
            <v>868-C-2201-0700-10-0-2201048-02ET2</v>
          </cell>
          <cell r="D1303" t="str">
            <v>868</v>
          </cell>
          <cell r="E1303" t="str">
            <v>A</v>
          </cell>
          <cell r="F1303" t="str">
            <v>PROPUESTA Y DISEÑO DEL SITIO WEB PARA PROMOVER LA VINCULACIÓN ENTRE FAMILIAS, DOCENTES Y NIÑOS EN LA PRIMERA INFANCIA</v>
          </cell>
          <cell r="G1303" t="str">
            <v>C-2201-0700-10-0-2201048-02</v>
          </cell>
          <cell r="H1303" t="str">
            <v>10</v>
          </cell>
          <cell r="I1303" t="str">
            <v>CSF</v>
          </cell>
          <cell r="J1303" t="str">
            <v>Ok Distribución Pto</v>
          </cell>
          <cell r="K1303">
            <v>1400000000</v>
          </cell>
          <cell r="L1303" t="str">
            <v>Inversión</v>
          </cell>
          <cell r="M1303" t="str">
            <v>Primera Infancia</v>
          </cell>
          <cell r="N1303" t="str">
            <v>Fortalecimiento de la calidad del servicio educativo de primera infancia Nacional</v>
          </cell>
          <cell r="O1303" t="str">
            <v>Primera Infancia</v>
          </cell>
          <cell r="P1303" t="str">
            <v>VEPBM</v>
          </cell>
          <cell r="Q1303" t="str">
            <v>DIRECCIÓN DE PRIMERA INFANCIA</v>
          </cell>
          <cell r="R1303" t="str">
            <v>Regímen Especial</v>
          </cell>
          <cell r="S1303" t="str">
            <v>2 PES</v>
          </cell>
          <cell r="T1303" t="str">
            <v>ET2</v>
          </cell>
        </row>
        <row r="1304">
          <cell r="B1304" t="str">
            <v>868-C-2201-0700-9-0-2201048-02</v>
          </cell>
          <cell r="C1304" t="str">
            <v>868-C-2201-0700-9-0-2201048-02ET2</v>
          </cell>
          <cell r="D1304" t="str">
            <v>868</v>
          </cell>
          <cell r="E1304" t="str">
            <v>A</v>
          </cell>
          <cell r="F1304" t="str">
            <v>PROPUESTA Y DISEÑO DEL SITIO WEB PARA PROMOVER LA VINCULACIÓN ENTRE FAMILIAS, DOCENTES Y NIÑOS EN LA PRIMERA INFANCIA</v>
          </cell>
          <cell r="G1304" t="str">
            <v>C-2201-0700-9-0-2201048-02</v>
          </cell>
          <cell r="H1304" t="str">
            <v>10</v>
          </cell>
          <cell r="I1304" t="str">
            <v>CSF</v>
          </cell>
          <cell r="J1304" t="str">
            <v>Ok Distribución Pto</v>
          </cell>
          <cell r="K1304">
            <v>536616500</v>
          </cell>
          <cell r="L1304" t="str">
            <v>Inversión</v>
          </cell>
          <cell r="M1304" t="str">
            <v>Cobertura</v>
          </cell>
          <cell r="N1304" t="str">
            <v>Implementación del Programa de Alimentación Escolar en Colombia, Nacional</v>
          </cell>
          <cell r="O1304" t="str">
            <v>PAE</v>
          </cell>
          <cell r="P1304" t="str">
            <v>VEPBM</v>
          </cell>
          <cell r="Q1304" t="str">
            <v>DIRECCIÓN DE PRIMERA INFANCIA</v>
          </cell>
          <cell r="R1304" t="str">
            <v>Regímen Especial</v>
          </cell>
          <cell r="S1304" t="str">
            <v>2 PES</v>
          </cell>
          <cell r="T1304" t="str">
            <v>ET2</v>
          </cell>
        </row>
        <row r="1305">
          <cell r="B1305" t="str">
            <v>868-C-2201-0700-13-0-2201006-02</v>
          </cell>
          <cell r="C1305" t="str">
            <v>868-C-2201-0700-13-0-2201006-02ET2</v>
          </cell>
          <cell r="D1305" t="str">
            <v>868</v>
          </cell>
          <cell r="E1305" t="str">
            <v>A</v>
          </cell>
          <cell r="F1305" t="str">
            <v>PROPUESTA Y DISEÑO DEL SITIO WEB PARA PROMOVER LA VINCULACIÓN ENTRE FAMILIAS, DOCENTES Y NIÑOS EN LA PRIMERA INFANCIA</v>
          </cell>
          <cell r="G1305" t="str">
            <v>C-2201-0700-13-0-2201006-02</v>
          </cell>
          <cell r="H1305" t="str">
            <v>10</v>
          </cell>
          <cell r="I1305" t="str">
            <v>CSF</v>
          </cell>
          <cell r="J1305" t="str">
            <v>Ok Distribución Pto</v>
          </cell>
          <cell r="K1305">
            <v>166831000</v>
          </cell>
          <cell r="L1305" t="str">
            <v>Inversión</v>
          </cell>
          <cell r="M1305" t="str">
            <v>Calidad EPBM</v>
          </cell>
          <cell r="N1305" t="str">
            <v>Mejoramiento de la calidad educativa preescolar, básica y media. Nacional</v>
          </cell>
          <cell r="O1305" t="str">
            <v>Calidad</v>
          </cell>
          <cell r="P1305" t="str">
            <v>VEPBM</v>
          </cell>
          <cell r="Q1305" t="str">
            <v>DIRECCIÓN DE PRIMERA INFANCIA</v>
          </cell>
          <cell r="R1305" t="str">
            <v>Regímen Especial</v>
          </cell>
          <cell r="S1305" t="str">
            <v>2 PES</v>
          </cell>
          <cell r="T1305" t="str">
            <v>ET2</v>
          </cell>
        </row>
        <row r="1306">
          <cell r="B1306" t="str">
            <v>87-C-2299-0700-8-0-2299062-02</v>
          </cell>
          <cell r="C1306" t="str">
            <v>87-C-2299-0700-8-0-2299062-02ET4</v>
          </cell>
          <cell r="D1306" t="str">
            <v>87</v>
          </cell>
          <cell r="E1306" t="str">
            <v>A</v>
          </cell>
          <cell r="F1306" t="str">
            <v>RENOVACIÓN DEL SERVICIO DE SOPORTE Y ACTUALIZACIÓN DE LOS PRODUCTOS ORACLE DEL MINISTERIO DE EDUCACIÓN NACIONAL</v>
          </cell>
          <cell r="G1306" t="str">
            <v>C-2299-0700-8-0-2299062-02</v>
          </cell>
          <cell r="H1306" t="str">
            <v>10</v>
          </cell>
          <cell r="I1306" t="str">
            <v>CSF</v>
          </cell>
          <cell r="J1306" t="str">
            <v>Ok Distribución Pto</v>
          </cell>
          <cell r="K1306">
            <v>1894615678</v>
          </cell>
          <cell r="L1306" t="str">
            <v>Inversión</v>
          </cell>
          <cell r="M1306" t="str">
            <v>Tecnología</v>
          </cell>
          <cell r="N1306" t="str">
            <v>Fortalecimiento del acceso a información estratégica e institucional del sector educativo  Nacional</v>
          </cell>
          <cell r="O1306" t="str">
            <v>Transversales</v>
          </cell>
          <cell r="P1306" t="str">
            <v>SGENERAL</v>
          </cell>
          <cell r="Q1306" t="str">
            <v>OFICINA DE TECNOLOGÍA Y SISTEMAS DE INFORMACIÓN</v>
          </cell>
          <cell r="R1306" t="str">
            <v>Acuerdo Marco</v>
          </cell>
          <cell r="S1306" t="str">
            <v>4 CON</v>
          </cell>
          <cell r="T1306" t="str">
            <v>ET4</v>
          </cell>
        </row>
        <row r="1307">
          <cell r="B1307" t="str">
            <v>873-C-2201-0700-13-0-2201006-02</v>
          </cell>
          <cell r="C1307" t="str">
            <v>873-C-2201-0700-13-0-2201006-02ET1</v>
          </cell>
          <cell r="D1307" t="str">
            <v>873</v>
          </cell>
          <cell r="E1307" t="str">
            <v>A</v>
          </cell>
          <cell r="F1307" t="str">
            <v>AUNAR ESFUERZOS PARA IMPLEMENTAR  ESTRATEGIAS PEDAGÓGICAS Y DE MOVILIZACIÓN SOCIAL QUE FORTALEZCAN COMPETENCIAS CIUDADANAS Y SOCIOEMOCIONALES Y CAPACITAR A LAS SECRETARIAS DE EDUCACIÓN EN EL FUNCIONAMIENTO  DEL SISTEMA NACIONAL DE CONVIVENCIA  ESCOLAR.</v>
          </cell>
          <cell r="G1307" t="str">
            <v>C-2201-0700-13-0-2201006-02</v>
          </cell>
          <cell r="H1307" t="str">
            <v>10</v>
          </cell>
          <cell r="I1307" t="str">
            <v>CSF</v>
          </cell>
          <cell r="J1307" t="str">
            <v>Ok Distribución Pto</v>
          </cell>
          <cell r="K1307">
            <v>800000000</v>
          </cell>
          <cell r="L1307" t="str">
            <v>Inversión</v>
          </cell>
          <cell r="M1307" t="str">
            <v>Calidad EPBM</v>
          </cell>
          <cell r="N1307" t="str">
            <v>Mejoramiento de la calidad educativa preescolar, básica y media. Nacional</v>
          </cell>
          <cell r="O1307" t="str">
            <v>Calidad</v>
          </cell>
          <cell r="P1307" t="str">
            <v>VEPBM</v>
          </cell>
          <cell r="Q1307" t="str">
            <v>SUBDIRECCIÓN DE FOMENTO DE COMPETENCIAS</v>
          </cell>
          <cell r="R1307" t="str">
            <v>Contratación Directa</v>
          </cell>
          <cell r="S1307" t="str">
            <v>2 PES</v>
          </cell>
          <cell r="T1307" t="str">
            <v>ET1</v>
          </cell>
        </row>
        <row r="1308">
          <cell r="B1308" t="str">
            <v>877-C-2201-0700-10-0-2201010-02</v>
          </cell>
          <cell r="C1308" t="str">
            <v>877-C-2201-0700-10-0-2201010-02ET1</v>
          </cell>
          <cell r="D1308" t="str">
            <v>877</v>
          </cell>
          <cell r="E1308" t="str">
            <v>A</v>
          </cell>
          <cell r="F1308" t="str">
            <v>FORTALECIMIENTO DE LA PRÁCTICA PEDAGÓGICA DE LAS MAESTRAS Y MAESTROS DE EDUCACIÓN INICIAL Y PREESCOLAR EN TORNO A EXPRESIONES ARTÍSTICAS Y LITERATURA</v>
          </cell>
          <cell r="G1308" t="str">
            <v>C-2201-0700-10-0-2201010-02</v>
          </cell>
          <cell r="H1308" t="str">
            <v>10</v>
          </cell>
          <cell r="I1308" t="str">
            <v>CSF</v>
          </cell>
          <cell r="J1308" t="str">
            <v>Ok Distribución Pto</v>
          </cell>
          <cell r="K1308">
            <v>500000000</v>
          </cell>
          <cell r="L1308" t="str">
            <v>Inversión</v>
          </cell>
          <cell r="M1308" t="str">
            <v>Primera Infancia</v>
          </cell>
          <cell r="N1308" t="str">
            <v>Fortalecimiento de la calidad del servicio educativo de primera infancia Nacional</v>
          </cell>
          <cell r="O1308" t="str">
            <v>Primera Infancia</v>
          </cell>
          <cell r="P1308" t="str">
            <v>VEPBM</v>
          </cell>
          <cell r="Q1308" t="str">
            <v>SUBDIRECCION DE CALIDAD DE PRIMERA INFANCIA</v>
          </cell>
          <cell r="R1308" t="str">
            <v>Contratación Directa</v>
          </cell>
          <cell r="S1308" t="str">
            <v>2 PES</v>
          </cell>
          <cell r="T1308" t="str">
            <v>ET1</v>
          </cell>
        </row>
        <row r="1309">
          <cell r="B1309" t="str">
            <v>878-C-2201-0700-13-0-2201007-02</v>
          </cell>
          <cell r="C1309" t="str">
            <v>878-C-2201-0700-13-0-2201007-02ET2</v>
          </cell>
          <cell r="D1309" t="str">
            <v>878</v>
          </cell>
          <cell r="E1309" t="str">
            <v>A</v>
          </cell>
          <cell r="F1309" t="str">
            <v>REALIZAR LA IMPLEMENTACIÓN DEL MODELO DE ACOMPAÑAMIENTO PEDAGÓGICO SITUADO MAS +  Y MAS ÉTNICO CON MAESTROS DE PREESCOLAR EN LOS TERRITORIOS PRIORIZADOS.</v>
          </cell>
          <cell r="G1309" t="str">
            <v>C-2201-0700-13-0-2201007-02</v>
          </cell>
          <cell r="H1309" t="str">
            <v>10</v>
          </cell>
          <cell r="I1309" t="str">
            <v>CSF</v>
          </cell>
          <cell r="J1309" t="str">
            <v>Ok Distribución Pto</v>
          </cell>
          <cell r="K1309">
            <v>200000000</v>
          </cell>
          <cell r="L1309" t="str">
            <v>Inversión</v>
          </cell>
          <cell r="M1309" t="str">
            <v>Calidad EPBM</v>
          </cell>
          <cell r="N1309" t="str">
            <v>Mejoramiento de la calidad educativa preescolar, básica y media. Nacional</v>
          </cell>
          <cell r="O1309" t="str">
            <v>Calidad</v>
          </cell>
          <cell r="P1309" t="str">
            <v>VEPBM</v>
          </cell>
          <cell r="Q1309" t="str">
            <v>SUBDIRECCION DE CALIDAD DE PRIMERA INFANCIA</v>
          </cell>
          <cell r="R1309" t="str">
            <v>Contratación Directa</v>
          </cell>
          <cell r="S1309" t="str">
            <v>2 PES</v>
          </cell>
          <cell r="T1309" t="str">
            <v>ET2</v>
          </cell>
        </row>
        <row r="1310">
          <cell r="B1310" t="str">
            <v>878-C-2201-0700-13-0-2201006-02</v>
          </cell>
          <cell r="C1310" t="str">
            <v>878-C-2201-0700-13-0-2201006-02ET2</v>
          </cell>
          <cell r="D1310" t="str">
            <v>878</v>
          </cell>
          <cell r="E1310" t="str">
            <v>A</v>
          </cell>
          <cell r="F1310" t="str">
            <v>REALIZAR LA IMPLEMENTACIÓN DEL MODELO DE ACOMPAÑAMIENTO PEDAGÓGICO SITUADO MAS +  Y MAS ÉTNICO CON MAESTROS DE PREESCOLAR EN LOS TERRITORIOS PRIORIZADOS.</v>
          </cell>
          <cell r="G1310" t="str">
            <v>C-2201-0700-13-0-2201006-02</v>
          </cell>
          <cell r="H1310" t="str">
            <v>10</v>
          </cell>
          <cell r="I1310" t="str">
            <v>CSF</v>
          </cell>
          <cell r="J1310" t="str">
            <v>Ok Distribución Pto</v>
          </cell>
          <cell r="K1310">
            <v>2900000000</v>
          </cell>
          <cell r="L1310" t="str">
            <v>Inversión</v>
          </cell>
          <cell r="M1310" t="str">
            <v>Calidad EPBM</v>
          </cell>
          <cell r="N1310" t="str">
            <v>Mejoramiento de la calidad educativa preescolar, básica y media. Nacional</v>
          </cell>
          <cell r="O1310" t="str">
            <v>Calidad</v>
          </cell>
          <cell r="P1310" t="str">
            <v>VEPBM</v>
          </cell>
          <cell r="Q1310" t="str">
            <v>SUBDIRECCION DE CALIDAD DE PRIMERA INFANCIA</v>
          </cell>
          <cell r="R1310" t="str">
            <v>Contratación Directa</v>
          </cell>
          <cell r="S1310" t="str">
            <v>2 PES</v>
          </cell>
          <cell r="T1310" t="str">
            <v>ET2</v>
          </cell>
        </row>
        <row r="1311">
          <cell r="B1311" t="str">
            <v>878-C-2201-0700-13-0-2201058-02</v>
          </cell>
          <cell r="C1311" t="str">
            <v>878-C-2201-0700-13-0-2201058-02ET2</v>
          </cell>
          <cell r="D1311" t="str">
            <v>878</v>
          </cell>
          <cell r="E1311" t="str">
            <v>A</v>
          </cell>
          <cell r="F1311" t="str">
            <v>REALIZAR LA IMPLEMENTACIÓN DEL MODELO DE ACOMPAÑAMIENTO PEDAGÓGICO SITUADO MAS +  Y MAS ÉTNICO CON MAESTROS DE PREESCOLAR EN LOS TERRITORIOS PRIORIZADOS.</v>
          </cell>
          <cell r="G1311" t="str">
            <v>C-2201-0700-13-0-2201058-02</v>
          </cell>
          <cell r="H1311" t="str">
            <v>10</v>
          </cell>
          <cell r="I1311" t="str">
            <v>CSF</v>
          </cell>
          <cell r="J1311" t="str">
            <v>Ok Distribución Pto</v>
          </cell>
          <cell r="K1311">
            <v>700000000</v>
          </cell>
          <cell r="L1311" t="str">
            <v>Inversión</v>
          </cell>
          <cell r="M1311" t="str">
            <v>Calidad EPBM</v>
          </cell>
          <cell r="N1311" t="str">
            <v>Mejoramiento de la calidad educativa preescolar, básica y media. Nacional</v>
          </cell>
          <cell r="O1311" t="str">
            <v>Calidad</v>
          </cell>
          <cell r="P1311" t="str">
            <v>VEPBM</v>
          </cell>
          <cell r="Q1311" t="str">
            <v>SUBDIRECCION DE CALIDAD DE PRIMERA INFANCIA</v>
          </cell>
          <cell r="R1311" t="str">
            <v>Contratación Directa</v>
          </cell>
          <cell r="S1311" t="str">
            <v>2 PES</v>
          </cell>
          <cell r="T1311" t="str">
            <v>ET2</v>
          </cell>
        </row>
        <row r="1312">
          <cell r="B1312" t="str">
            <v>878-C-2201-0700-15-0-2201030-02</v>
          </cell>
          <cell r="C1312" t="str">
            <v>878-C-2201-0700-15-0-2201030-02ET2</v>
          </cell>
          <cell r="D1312" t="str">
            <v>878</v>
          </cell>
          <cell r="E1312" t="str">
            <v>A</v>
          </cell>
          <cell r="F1312" t="str">
            <v>REALIZAR LA IMPLEMENTACIÓN DEL MODELO DE ACOMPAÑAMIENTO PEDAGÓGICO SITUADO MAS +  Y MAS ÉTNICO CON MAESTROS DE PREESCOLAR EN LOS TERRITORIOS PRIORIZADOS.</v>
          </cell>
          <cell r="G1312" t="str">
            <v>C-2201-0700-15-0-2201030-02</v>
          </cell>
          <cell r="H1312" t="str">
            <v>10</v>
          </cell>
          <cell r="I1312" t="str">
            <v>CSF</v>
          </cell>
          <cell r="J1312" t="str">
            <v>Ok Distribución Pto</v>
          </cell>
          <cell r="K1312">
            <v>2800000000</v>
          </cell>
          <cell r="L1312" t="str">
            <v>Inversión</v>
          </cell>
          <cell r="M1312" t="str">
            <v>Cobertura</v>
          </cell>
          <cell r="N1312" t="str">
            <v>Implementación de estrategias de  acceso y permanencia educativa en condiciones de equidad, para la población vulnerable a nivel nacional</v>
          </cell>
          <cell r="O1312" t="str">
            <v>Permanencia</v>
          </cell>
          <cell r="P1312" t="str">
            <v>VEPBM</v>
          </cell>
          <cell r="Q1312" t="str">
            <v>SUBDIRECCION DE CALIDAD DE PRIMERA INFANCIA</v>
          </cell>
          <cell r="R1312" t="str">
            <v>Contratación Directa</v>
          </cell>
          <cell r="S1312" t="str">
            <v>2 PES</v>
          </cell>
          <cell r="T1312" t="str">
            <v>ET2</v>
          </cell>
        </row>
        <row r="1313">
          <cell r="B1313" t="str">
            <v>878-C-2201-0700-12-0-2201006-02</v>
          </cell>
          <cell r="C1313" t="str">
            <v>878-C-2201-0700-12-0-2201006-02ET2</v>
          </cell>
          <cell r="D1313" t="str">
            <v>878</v>
          </cell>
          <cell r="E1313" t="str">
            <v>A</v>
          </cell>
          <cell r="F1313" t="str">
            <v>REALIZAR LA IMPLEMENTACIÓN DEL MODELO DE ACOMPAÑAMIENTO PEDAGÓGICO SITUADO MAS +  Y MAS ÉTNICO CON MAESTROS DE PREESCOLAR EN LOS TERRITORIOS PRIORIZADOS.</v>
          </cell>
          <cell r="G1313" t="str">
            <v>C-2201-0700-12-0-2201006-02</v>
          </cell>
          <cell r="H1313" t="str">
            <v>10</v>
          </cell>
          <cell r="I1313" t="str">
            <v>CSF</v>
          </cell>
          <cell r="J1313" t="str">
            <v>Ok Distribución Pto</v>
          </cell>
          <cell r="K1313">
            <v>500000000</v>
          </cell>
          <cell r="L1313" t="str">
            <v>Inversión</v>
          </cell>
          <cell r="M1313" t="str">
            <v>Fortalecimiento</v>
          </cell>
          <cell r="N1313" t="str">
            <v>Fortalecimiento a la gestión territorial de la educación Inicial, Preescolar, Básica y Media.   Nacional</v>
          </cell>
          <cell r="O1313" t="str">
            <v>Fortalecimiento</v>
          </cell>
          <cell r="P1313" t="str">
            <v>VEPBM</v>
          </cell>
          <cell r="Q1313" t="str">
            <v>SUBDIRECCION DE CALIDAD DE PRIMERA INFANCIA</v>
          </cell>
          <cell r="R1313" t="str">
            <v>Contratación Directa</v>
          </cell>
          <cell r="S1313" t="str">
            <v>2 PES</v>
          </cell>
          <cell r="T1313" t="str">
            <v>ET2</v>
          </cell>
        </row>
        <row r="1314">
          <cell r="B1314" t="str">
            <v>878-C-2201-0700-10-0-2201010-02</v>
          </cell>
          <cell r="C1314" t="str">
            <v>878-C-2201-0700-10-0-2201010-02ET2</v>
          </cell>
          <cell r="D1314" t="str">
            <v>878</v>
          </cell>
          <cell r="E1314" t="str">
            <v>A</v>
          </cell>
          <cell r="F1314" t="str">
            <v>REALIZAR LA IMPLEMENTACIÓN DEL MODELO DE ACOMPAÑAMIENTO PEDAGÓGICO SITUADO MAS +  Y MAS ÉTNICO CON MAESTROS DE PREESCOLAR EN LOS TERRITORIOS PRIORIZADOS.</v>
          </cell>
          <cell r="G1314" t="str">
            <v>C-2201-0700-10-0-2201010-02</v>
          </cell>
          <cell r="H1314" t="str">
            <v>10</v>
          </cell>
          <cell r="I1314" t="str">
            <v>CSF</v>
          </cell>
          <cell r="J1314" t="str">
            <v>Ok Distribución Pto</v>
          </cell>
          <cell r="K1314">
            <v>3750000000</v>
          </cell>
          <cell r="L1314" t="str">
            <v>Inversión</v>
          </cell>
          <cell r="M1314" t="str">
            <v>Primera Infancia</v>
          </cell>
          <cell r="N1314" t="str">
            <v>Fortalecimiento de la calidad del servicio educativo de primera infancia Nacional</v>
          </cell>
          <cell r="O1314" t="str">
            <v>Primera Infancia</v>
          </cell>
          <cell r="P1314" t="str">
            <v>VEPBM</v>
          </cell>
          <cell r="Q1314" t="str">
            <v>SUBDIRECCION DE CALIDAD DE PRIMERA INFANCIA</v>
          </cell>
          <cell r="R1314" t="str">
            <v>Contratación Directa</v>
          </cell>
          <cell r="S1314" t="str">
            <v>2 PES</v>
          </cell>
          <cell r="T1314" t="str">
            <v>ET2</v>
          </cell>
        </row>
        <row r="1315">
          <cell r="B1315" t="str">
            <v>879-C-2201-0700-10-0-2201010-02</v>
          </cell>
          <cell r="C1315" t="str">
            <v>879-C-2201-0700-10-0-2201010-02ET4</v>
          </cell>
          <cell r="D1315" t="str">
            <v>879</v>
          </cell>
          <cell r="E1315" t="str">
            <v>A</v>
          </cell>
          <cell r="F1315" t="str">
            <v>REALIZAR EL DISEÑO Y PILOTAJE DEL MODELO OPERATIVO PARA EL GRADO TRANSICIÓN PARA SECTOR RURAL Y RURAL DISPERSO A NIVEL NACIONAL</v>
          </cell>
          <cell r="G1315" t="str">
            <v>C-2201-0700-10-0-2201010-02</v>
          </cell>
          <cell r="H1315" t="str">
            <v>10</v>
          </cell>
          <cell r="I1315" t="str">
            <v>CSF</v>
          </cell>
          <cell r="J1315" t="str">
            <v>Ok Distribución Pto</v>
          </cell>
          <cell r="K1315">
            <v>700000000</v>
          </cell>
          <cell r="L1315" t="str">
            <v>Inversión</v>
          </cell>
          <cell r="M1315" t="str">
            <v>Primera Infancia</v>
          </cell>
          <cell r="N1315" t="str">
            <v>Fortalecimiento de la calidad del servicio educativo de primera infancia Nacional</v>
          </cell>
          <cell r="O1315" t="str">
            <v>Primera Infancia</v>
          </cell>
          <cell r="P1315" t="str">
            <v>VEPBM</v>
          </cell>
          <cell r="Q1315" t="str">
            <v>SUBDIRECCION DE CALIDAD DE PRIMERA INFANCIA</v>
          </cell>
          <cell r="R1315" t="str">
            <v>Contratación Directa</v>
          </cell>
          <cell r="S1315" t="str">
            <v>4 CON</v>
          </cell>
          <cell r="T1315" t="str">
            <v>ET4</v>
          </cell>
        </row>
        <row r="1316">
          <cell r="B1316" t="str">
            <v>879-C-2201-0700-10-0-2201002-02</v>
          </cell>
          <cell r="C1316" t="str">
            <v>879-C-2201-0700-10-0-2201002-02ET4</v>
          </cell>
          <cell r="D1316" t="str">
            <v>879</v>
          </cell>
          <cell r="E1316" t="str">
            <v>A</v>
          </cell>
          <cell r="F1316" t="str">
            <v>REALIZAR EL DISEÑO Y PILOTAJE DEL MODELO OPERATIVO PARA EL GRADO TRANSICIÓN PARA SECTOR RURAL Y RURAL DISPERSO A NIVEL NACIONAL</v>
          </cell>
          <cell r="G1316" t="str">
            <v>C-2201-0700-10-0-2201002-02</v>
          </cell>
          <cell r="H1316" t="str">
            <v>10</v>
          </cell>
          <cell r="I1316" t="str">
            <v>CSF</v>
          </cell>
          <cell r="J1316" t="str">
            <v>Ok Distribución Pto</v>
          </cell>
          <cell r="K1316">
            <v>69108750</v>
          </cell>
          <cell r="L1316" t="str">
            <v>Inversión</v>
          </cell>
          <cell r="M1316" t="str">
            <v>Primera Infancia</v>
          </cell>
          <cell r="N1316" t="str">
            <v>Fortalecimiento de la calidad del servicio educativo de primera infancia Nacional</v>
          </cell>
          <cell r="O1316" t="str">
            <v>Primera Infancia</v>
          </cell>
          <cell r="P1316" t="str">
            <v>VEPBM</v>
          </cell>
          <cell r="Q1316" t="str">
            <v>SUBDIRECCION DE CALIDAD DE PRIMERA INFANCIA</v>
          </cell>
          <cell r="R1316" t="str">
            <v>Contratación Directa</v>
          </cell>
          <cell r="S1316" t="str">
            <v>4 CON</v>
          </cell>
          <cell r="T1316" t="str">
            <v>ET4</v>
          </cell>
        </row>
        <row r="1317">
          <cell r="B1317" t="str">
            <v>88-C-2299-0700-9-0-2299054-02</v>
          </cell>
          <cell r="C1317" t="str">
            <v>88-C-2299-0700-9-0-2299054-02ET4</v>
          </cell>
          <cell r="D1317" t="str">
            <v>88</v>
          </cell>
          <cell r="E1317" t="str">
            <v>A</v>
          </cell>
          <cell r="F1317" t="str">
            <v>PRESTAR SERVICIOS PROFESIONALES DE ACOMPAÑAMIENTO JURÍDICO A LA OFICINA ASESORA DE PLANEACIÓN Y FINANZAS PARA LA CORRECTA TOMA DE DECISIONES</v>
          </cell>
          <cell r="G1317" t="str">
            <v>C-2299-0700-9-0-2299054-02</v>
          </cell>
          <cell r="H1317" t="str">
            <v>10</v>
          </cell>
          <cell r="I1317" t="str">
            <v>CSF</v>
          </cell>
          <cell r="J1317" t="str">
            <v>Ok Distribución Pto</v>
          </cell>
          <cell r="K1317">
            <v>44032500</v>
          </cell>
          <cell r="L1317" t="str">
            <v>Inversión</v>
          </cell>
          <cell r="M1317" t="str">
            <v>Planeación y Finanzas</v>
          </cell>
          <cell r="N1317" t="str">
            <v>Fortalecimiento de la planeación estratégica  del sector educativo  Nacional</v>
          </cell>
          <cell r="O1317" t="str">
            <v>Transversales</v>
          </cell>
          <cell r="P1317" t="str">
            <v>SGENERAL</v>
          </cell>
          <cell r="Q1317" t="str">
            <v>OFICINA ASESORA DE PLANEACIÓN Y FINANZAS</v>
          </cell>
          <cell r="R1317" t="str">
            <v>Contratación Directa</v>
          </cell>
          <cell r="S1317" t="str">
            <v>4 CON</v>
          </cell>
          <cell r="T1317" t="str">
            <v>ET4</v>
          </cell>
        </row>
        <row r="1318">
          <cell r="B1318" t="str">
            <v>880-C-2201-0700-10-0-2201010-02</v>
          </cell>
          <cell r="C1318" t="str">
            <v>880-C-2201-0700-10-0-2201010-02ET4</v>
          </cell>
          <cell r="D1318" t="str">
            <v>880</v>
          </cell>
          <cell r="E1318" t="str">
            <v>A</v>
          </cell>
          <cell r="F1318" t="str">
            <v xml:space="preserve">AUNAR ESFUERZOS PARA IMPLEMENTAR LA RUTA PARA LA  EDUCACIÓN INCLUSIVA Y PARA LA DIVERSIDAD </v>
          </cell>
          <cell r="G1318" t="str">
            <v>C-2201-0700-10-0-2201010-02</v>
          </cell>
          <cell r="H1318" t="str">
            <v>10</v>
          </cell>
          <cell r="I1318" t="str">
            <v>CSF</v>
          </cell>
          <cell r="J1318" t="str">
            <v>Ok Distribución Pto</v>
          </cell>
          <cell r="K1318">
            <v>500000000</v>
          </cell>
          <cell r="L1318" t="str">
            <v>Inversión</v>
          </cell>
          <cell r="M1318" t="str">
            <v>Primera Infancia</v>
          </cell>
          <cell r="N1318" t="str">
            <v>Fortalecimiento de la calidad del servicio educativo de primera infancia Nacional</v>
          </cell>
          <cell r="O1318" t="str">
            <v>Primera Infancia</v>
          </cell>
          <cell r="P1318" t="str">
            <v>VEPBM</v>
          </cell>
          <cell r="Q1318" t="str">
            <v>SUBDIRECCIÓN DE FOMENTO DE COMPETENCIAS</v>
          </cell>
          <cell r="R1318" t="str">
            <v>Regímen Especial</v>
          </cell>
          <cell r="S1318" t="str">
            <v>4 CON</v>
          </cell>
          <cell r="T1318" t="str">
            <v>ET4</v>
          </cell>
        </row>
        <row r="1319">
          <cell r="B1319" t="str">
            <v>880-C-2201-0700-13-0-2201006-02</v>
          </cell>
          <cell r="C1319" t="str">
            <v>880-C-2201-0700-13-0-2201006-02ET4</v>
          </cell>
          <cell r="D1319" t="str">
            <v>880</v>
          </cell>
          <cell r="E1319" t="str">
            <v>A</v>
          </cell>
          <cell r="F1319" t="str">
            <v xml:space="preserve">AUNAR ESFUERZOS PARA IMPLEMENTAR LA RUTA PARA LA  EDUCACIÓN INCLUSIVA Y PARA LA DIVERSIDAD </v>
          </cell>
          <cell r="G1319" t="str">
            <v>C-2201-0700-13-0-2201006-02</v>
          </cell>
          <cell r="H1319" t="str">
            <v>10</v>
          </cell>
          <cell r="I1319" t="str">
            <v>CSF</v>
          </cell>
          <cell r="J1319" t="str">
            <v>Ok Distribución Pto</v>
          </cell>
          <cell r="K1319">
            <v>392223000</v>
          </cell>
          <cell r="L1319" t="str">
            <v>Inversión</v>
          </cell>
          <cell r="M1319" t="str">
            <v>Calidad EPBM</v>
          </cell>
          <cell r="N1319" t="str">
            <v>Mejoramiento de la calidad educativa preescolar, básica y media. Nacional</v>
          </cell>
          <cell r="O1319" t="str">
            <v>Calidad</v>
          </cell>
          <cell r="P1319" t="str">
            <v>VEPBM</v>
          </cell>
          <cell r="Q1319" t="str">
            <v>SUBDIRECCIÓN DE FOMENTO DE COMPETENCIAS</v>
          </cell>
          <cell r="R1319" t="str">
            <v>Regímen Especial</v>
          </cell>
          <cell r="S1319" t="str">
            <v>4 CON</v>
          </cell>
          <cell r="T1319" t="str">
            <v>ET4</v>
          </cell>
        </row>
        <row r="1320">
          <cell r="B1320" t="str">
            <v>880-A-03-03-01-042</v>
          </cell>
          <cell r="C1320" t="str">
            <v>880-A-03-03-01-042ET4</v>
          </cell>
          <cell r="D1320" t="str">
            <v>880</v>
          </cell>
          <cell r="E1320" t="str">
            <v>A</v>
          </cell>
          <cell r="F1320" t="str">
            <v xml:space="preserve">AUNAR ESFUERZOS PARA IMPLEMENTAR LA RUTA PARA LA  EDUCACIÓN INCLUSIVA Y PARA LA DIVERSIDAD </v>
          </cell>
          <cell r="G1320" t="str">
            <v>A-03-03-01-042</v>
          </cell>
          <cell r="H1320" t="str">
            <v>10</v>
          </cell>
          <cell r="I1320" t="str">
            <v>CSF</v>
          </cell>
          <cell r="J1320" t="str">
            <v>Ok Distribución Pto</v>
          </cell>
          <cell r="K1320">
            <v>500000000</v>
          </cell>
          <cell r="L1320" t="str">
            <v>Funcionamiento</v>
          </cell>
          <cell r="M1320" t="str">
            <v>Calidad EPBM</v>
          </cell>
          <cell r="N1320" t="str">
            <v>Gestión</v>
          </cell>
          <cell r="O1320" t="str">
            <v>Gestión</v>
          </cell>
          <cell r="P1320" t="str">
            <v>VEPBM</v>
          </cell>
          <cell r="Q1320" t="str">
            <v>SUBDIRECCIÓN DE FOMENTO DE COMPETENCIAS</v>
          </cell>
          <cell r="R1320" t="str">
            <v>Regímen Especial</v>
          </cell>
          <cell r="S1320" t="str">
            <v>4 CON</v>
          </cell>
          <cell r="T1320" t="str">
            <v>ET4</v>
          </cell>
        </row>
        <row r="1321">
          <cell r="B1321" t="str">
            <v>882-C-2201-0700-13-0-2201005-02</v>
          </cell>
          <cell r="C1321" t="str">
            <v>882-C-2201-0700-13-0-2201005-02ET3</v>
          </cell>
          <cell r="D1321" t="str">
            <v>882</v>
          </cell>
          <cell r="E1321" t="str">
            <v>A</v>
          </cell>
          <cell r="F1321" t="str">
            <v>AUNAR ESFUERZOS CON LA COMUNIDAD INDIGENA PARA PROMOVER UNA EDUCACIÓN INCLUSIVA E INTERCULTURAL QUE CONTEMPLE LOS USOS Y COSTUMBRES DE LOS GRUPOS ÉTNICOS.</v>
          </cell>
          <cell r="G1321" t="str">
            <v>C-2201-0700-13-0-2201005-02</v>
          </cell>
          <cell r="H1321" t="str">
            <v>10</v>
          </cell>
          <cell r="I1321" t="str">
            <v>CSF</v>
          </cell>
          <cell r="J1321" t="str">
            <v>Ok Distribución Pto</v>
          </cell>
          <cell r="K1321">
            <v>300000000</v>
          </cell>
          <cell r="L1321" t="str">
            <v>Inversión</v>
          </cell>
          <cell r="M1321" t="str">
            <v>Calidad EPBM</v>
          </cell>
          <cell r="N1321" t="str">
            <v>Mejoramiento de la calidad educativa preescolar, básica y media. Nacional</v>
          </cell>
          <cell r="O1321" t="str">
            <v>Calidad</v>
          </cell>
          <cell r="P1321" t="str">
            <v>VEPBM</v>
          </cell>
          <cell r="Q1321" t="str">
            <v>SUBDIRECCIÓN DE FOMENTO DE COMPETENCIAS</v>
          </cell>
          <cell r="R1321" t="str">
            <v>Contratación Directa</v>
          </cell>
          <cell r="S1321" t="str">
            <v>3 PCT</v>
          </cell>
          <cell r="T1321" t="str">
            <v>ET3</v>
          </cell>
        </row>
        <row r="1322">
          <cell r="B1322" t="str">
            <v>882-C-2201-0700-13-0-2201007-02</v>
          </cell>
          <cell r="C1322" t="str">
            <v>882-C-2201-0700-13-0-2201007-02ET3</v>
          </cell>
          <cell r="D1322" t="str">
            <v>882</v>
          </cell>
          <cell r="E1322" t="str">
            <v>A</v>
          </cell>
          <cell r="F1322" t="str">
            <v>AUNAR ESFUERZOS CON LA COMUNIDAD INDIGENA PARA PROMOVER UNA EDUCACIÓN INCLUSIVA E INTERCULTURAL QUE CONTEMPLE LOS USOS Y COSTUMBRES DE LOS GRUPOS ÉTNICOS.</v>
          </cell>
          <cell r="G1322" t="str">
            <v>C-2201-0700-13-0-2201007-02</v>
          </cell>
          <cell r="H1322" t="str">
            <v>10</v>
          </cell>
          <cell r="I1322" t="str">
            <v>CSF</v>
          </cell>
          <cell r="J1322" t="str">
            <v>Ok Distribución Pto</v>
          </cell>
          <cell r="K1322">
            <v>300000000</v>
          </cell>
          <cell r="L1322" t="str">
            <v>Inversión</v>
          </cell>
          <cell r="M1322" t="str">
            <v>Calidad EPBM</v>
          </cell>
          <cell r="N1322" t="str">
            <v>Mejoramiento de la calidad educativa preescolar, básica y media. Nacional</v>
          </cell>
          <cell r="O1322" t="str">
            <v>Calidad</v>
          </cell>
          <cell r="P1322" t="str">
            <v>VEPBM</v>
          </cell>
          <cell r="Q1322" t="str">
            <v>SUBDIRECCIÓN DE FOMENTO DE COMPETENCIAS</v>
          </cell>
          <cell r="R1322" t="str">
            <v>Contratación Directa</v>
          </cell>
          <cell r="S1322" t="str">
            <v>3 PCT</v>
          </cell>
          <cell r="T1322" t="str">
            <v>ET3</v>
          </cell>
        </row>
        <row r="1323">
          <cell r="B1323" t="str">
            <v>882-C-2201-0700-15-0-2201030-02</v>
          </cell>
          <cell r="C1323" t="str">
            <v>882-C-2201-0700-15-0-2201030-02ET3</v>
          </cell>
          <cell r="D1323" t="str">
            <v>882</v>
          </cell>
          <cell r="E1323" t="str">
            <v>A</v>
          </cell>
          <cell r="F1323" t="str">
            <v>AUNAR ESFUERZOS CON LA COMUNIDAD INDIGENA PARA PROMOVER UNA EDUCACIÓN INCLUSIVA E INTERCULTURAL QUE CONTEMPLE LOS USOS Y COSTUMBRES DE LOS GRUPOS ÉTNICOS.</v>
          </cell>
          <cell r="G1323" t="str">
            <v>C-2201-0700-15-0-2201030-02</v>
          </cell>
          <cell r="H1323" t="str">
            <v>10</v>
          </cell>
          <cell r="I1323" t="str">
            <v>CSF</v>
          </cell>
          <cell r="J1323" t="str">
            <v>Ok Distribución Pto</v>
          </cell>
          <cell r="K1323">
            <v>350000000</v>
          </cell>
          <cell r="L1323" t="str">
            <v>Inversión</v>
          </cell>
          <cell r="M1323" t="str">
            <v>Cobertura</v>
          </cell>
          <cell r="N1323" t="str">
            <v>Implementación de estrategias de  acceso y permanencia educativa en condiciones de equidad, para la población vulnerable a nivel nacional</v>
          </cell>
          <cell r="O1323" t="str">
            <v>Permanencia</v>
          </cell>
          <cell r="P1323" t="str">
            <v>VEPBM</v>
          </cell>
          <cell r="Q1323" t="str">
            <v>SUBDIRECCIÓN DE FOMENTO DE COMPETENCIAS</v>
          </cell>
          <cell r="R1323" t="str">
            <v>Contratación Directa</v>
          </cell>
          <cell r="S1323" t="str">
            <v>3 PCT</v>
          </cell>
          <cell r="T1323" t="str">
            <v>ET3</v>
          </cell>
        </row>
        <row r="1324">
          <cell r="B1324" t="str">
            <v>882-C-2201-0700-13-0-2201006-02</v>
          </cell>
          <cell r="C1324" t="str">
            <v>882-C-2201-0700-13-0-2201006-02ET3</v>
          </cell>
          <cell r="D1324" t="str">
            <v>882</v>
          </cell>
          <cell r="E1324" t="str">
            <v>A</v>
          </cell>
          <cell r="F1324" t="str">
            <v>AUNAR ESFUERZOS CON LA COMUNIDAD INDIGENA PARA PROMOVER UNA EDUCACIÓN INCLUSIVA E INTERCULTURAL QUE CONTEMPLE LOS USOS Y COSTUMBRES DE LOS GRUPOS ÉTNICOS.</v>
          </cell>
          <cell r="G1324" t="str">
            <v>C-2201-0700-13-0-2201006-02</v>
          </cell>
          <cell r="H1324" t="str">
            <v>10</v>
          </cell>
          <cell r="I1324" t="str">
            <v>CSF</v>
          </cell>
          <cell r="J1324" t="str">
            <v>Ok Distribución Pto</v>
          </cell>
          <cell r="K1324">
            <v>1958114050</v>
          </cell>
          <cell r="L1324" t="str">
            <v>Inversión</v>
          </cell>
          <cell r="M1324" t="str">
            <v>Calidad EPBM</v>
          </cell>
          <cell r="N1324" t="str">
            <v>Mejoramiento de la calidad educativa preescolar, básica y media. Nacional</v>
          </cell>
          <cell r="O1324" t="str">
            <v>Calidad</v>
          </cell>
          <cell r="P1324" t="str">
            <v>VEPBM</v>
          </cell>
          <cell r="Q1324" t="str">
            <v>SUBDIRECCIÓN DE FOMENTO DE COMPETENCIAS</v>
          </cell>
          <cell r="R1324" t="str">
            <v>Contratación Directa</v>
          </cell>
          <cell r="S1324" t="str">
            <v>3 PCT</v>
          </cell>
          <cell r="T1324" t="str">
            <v>ET3</v>
          </cell>
        </row>
        <row r="1325">
          <cell r="B1325" t="str">
            <v>885-C-2201-0700-13-0-2201009-02</v>
          </cell>
          <cell r="C1325" t="str">
            <v>885-C-2201-0700-13-0-2201009-02ET2</v>
          </cell>
          <cell r="D1325" t="str">
            <v>885</v>
          </cell>
          <cell r="E1325" t="str">
            <v>A</v>
          </cell>
          <cell r="F1325" t="str">
            <v>AUNAR ESFUERZOS TÉCNICOS Y FINANCIEROS PARA EL DISEÑO, IMPLEMENTACIÓN Y EVALUACIÓN DE LA ESCUELA DE LIDERAZGO DIRIGIDA A DIRECTIVOS DOCENTES Y ORIENTADORES DE INSTITUCIONES EDUCATIVAS OFICIALES DEL PAÍS.</v>
          </cell>
          <cell r="G1325" t="str">
            <v>C-2201-0700-13-0-2201009-02</v>
          </cell>
          <cell r="H1325" t="str">
            <v>10</v>
          </cell>
          <cell r="I1325" t="str">
            <v>CSF</v>
          </cell>
          <cell r="J1325" t="str">
            <v>Ok Distribución Pto</v>
          </cell>
          <cell r="K1325">
            <v>100000000</v>
          </cell>
          <cell r="L1325" t="str">
            <v>Inversión</v>
          </cell>
          <cell r="M1325" t="str">
            <v>Calidad EPBM</v>
          </cell>
          <cell r="N1325" t="str">
            <v>Mejoramiento de la calidad educativa preescolar, básica y media. Nacional</v>
          </cell>
          <cell r="O1325" t="str">
            <v>Calidad</v>
          </cell>
          <cell r="P1325" t="str">
            <v>VEPBM</v>
          </cell>
          <cell r="Q1325" t="str">
            <v>SUBDIRECCIÓN DE FOMENTO DE COMPETENCIAS</v>
          </cell>
          <cell r="R1325" t="str">
            <v>Contratación Directa</v>
          </cell>
          <cell r="S1325" t="str">
            <v>2 PES</v>
          </cell>
          <cell r="T1325" t="str">
            <v>ET2</v>
          </cell>
        </row>
        <row r="1326">
          <cell r="B1326" t="str">
            <v>886-C-2201-0700-11-0-2201053-02</v>
          </cell>
          <cell r="C1326" t="str">
            <v>886-C-2201-0700-11-0-2201053-02ET2</v>
          </cell>
          <cell r="D1326" t="str">
            <v>886</v>
          </cell>
          <cell r="E1326" t="str">
            <v>A</v>
          </cell>
          <cell r="F1326" t="str">
            <v>FORTALECER 80 INTERNADOS ESCOLARES MEDIANTE LA CUALIFICACIÓN INTEGRAL DE SUS PROCESOS,  EL DESARROLLO DE ACCIONES COMPLEMENTARIAS EN ARTES, CULTURA, DEPORTE, RECREACIÓN Y EMPRENDIMIENTO Y LA PROMOCIÓN DE LA PARTICIPACIÓN INFANTIL Y JUVENIL EN EL FORTALECIMIENTO EDUCATIVO.</v>
          </cell>
          <cell r="G1326" t="str">
            <v>C-2201-0700-11-0-2201053-02</v>
          </cell>
          <cell r="H1326" t="str">
            <v>10</v>
          </cell>
          <cell r="I1326" t="str">
            <v>CSF</v>
          </cell>
          <cell r="J1326" t="str">
            <v>Ok Distribución Pto</v>
          </cell>
          <cell r="K1326">
            <v>3001081375</v>
          </cell>
          <cell r="L1326" t="str">
            <v>Inversión</v>
          </cell>
          <cell r="M1326" t="str">
            <v>Cobertura</v>
          </cell>
          <cell r="N1326" t="str">
            <v>Fortalecimiento de la permanencia en la educación preescolar, básica y media para los niños, niñas adolescentes, jóvenes y adultos  víctimas del conflicto, en situaciones de riesgo y/o emergencia. Nacional</v>
          </cell>
          <cell r="O1326" t="str">
            <v>Víctimas</v>
          </cell>
          <cell r="P1326" t="str">
            <v>VEPBM</v>
          </cell>
          <cell r="Q1326" t="str">
            <v>SUBDIRECCIÓN DE PERMANENCIA</v>
          </cell>
          <cell r="R1326" t="str">
            <v>Regímen Especial</v>
          </cell>
          <cell r="S1326" t="str">
            <v>2 PES</v>
          </cell>
          <cell r="T1326" t="str">
            <v>ET2</v>
          </cell>
        </row>
        <row r="1327">
          <cell r="B1327" t="str">
            <v>887-C-2201-0700-11-0-2201032-02</v>
          </cell>
          <cell r="C1327" t="str">
            <v>887-C-2201-0700-11-0-2201032-02ET2</v>
          </cell>
          <cell r="D1327" t="str">
            <v>887</v>
          </cell>
          <cell r="E1327" t="str">
            <v>A</v>
          </cell>
          <cell r="F1327" t="str">
            <v>PRESTACIÓN DE SERVICIOS PARA IMPLEMENTAR LA ESTRATEGIA DE ALFABETIZACIÓN CICLO I EN LAS ENTIDADES TERRITORIALES PRIORIZADAS POR EL MINISTERIO DE EDUCACIÓN NACIONAL.</v>
          </cell>
          <cell r="G1327" t="str">
            <v>C-2201-0700-11-0-2201032-02</v>
          </cell>
          <cell r="H1327" t="str">
            <v>10</v>
          </cell>
          <cell r="I1327" t="str">
            <v>CSF</v>
          </cell>
          <cell r="J1327" t="str">
            <v>Ok Distribución Pto</v>
          </cell>
          <cell r="K1327">
            <v>10300057078</v>
          </cell>
          <cell r="L1327" t="str">
            <v>Inversión</v>
          </cell>
          <cell r="M1327" t="str">
            <v>Cobertura</v>
          </cell>
          <cell r="N1327" t="str">
            <v>Fortalecimiento de la permanencia en la educación preescolar, básica y media para los niños, niñas adolescentes, jóvenes y adultos  víctimas del conflicto, en situaciones de riesgo y/o emergencia. Nacional</v>
          </cell>
          <cell r="O1327" t="str">
            <v>Víctimas</v>
          </cell>
          <cell r="P1327" t="str">
            <v>VEPBM</v>
          </cell>
          <cell r="Q1327" t="str">
            <v>SUBDIRECCIÓN DE PERMANENCIA</v>
          </cell>
          <cell r="R1327" t="str">
            <v>Licitación Pública</v>
          </cell>
          <cell r="S1327" t="str">
            <v>2 PES</v>
          </cell>
          <cell r="T1327" t="str">
            <v>ET2</v>
          </cell>
        </row>
        <row r="1328">
          <cell r="B1328" t="str">
            <v>888-C-2201-0700-11-0-2201054-02</v>
          </cell>
          <cell r="C1328" t="str">
            <v>888-C-2201-0700-11-0-2201054-02ET2</v>
          </cell>
          <cell r="D1328" t="str">
            <v>888</v>
          </cell>
          <cell r="E1328" t="str">
            <v>A</v>
          </cell>
          <cell r="F1328" t="str">
            <v>PRESTACIÓN DE SERVICIOS  EN LA IMPLEMENTACIÓN DE ESTRATEGIAS DE ACCESO, BIENESTAR Y PERMANENCIA EDUCATIVA, DIRIGIDA A  POBLACIÓN EN RIESGO DE DESERCIÓN POR  RECLUTAMIENTO, UTILIZACIÓN, MINAS, VIOLENCIA DE GENERO, EMBARAZO ADOLESCENTE U OTRAS SITUACIONES DE VULNERACIÓN.</v>
          </cell>
          <cell r="G1328" t="str">
            <v>C-2201-0700-11-0-2201054-02</v>
          </cell>
          <cell r="H1328" t="str">
            <v>10</v>
          </cell>
          <cell r="I1328" t="str">
            <v>CSF</v>
          </cell>
          <cell r="J1328" t="str">
            <v>Ok Distribución Pto</v>
          </cell>
          <cell r="K1328">
            <v>2714388360</v>
          </cell>
          <cell r="L1328" t="str">
            <v>Inversión</v>
          </cell>
          <cell r="M1328" t="str">
            <v>Cobertura</v>
          </cell>
          <cell r="N1328" t="str">
            <v>Fortalecimiento de la permanencia en la educación preescolar, básica y media para los niños, niñas adolescentes, jóvenes y adultos  víctimas del conflicto, en situaciones de riesgo y/o emergencia. Nacional</v>
          </cell>
          <cell r="O1328" t="str">
            <v>Víctimas</v>
          </cell>
          <cell r="P1328" t="str">
            <v>VEPBM</v>
          </cell>
          <cell r="Q1328" t="str">
            <v>SUBDIRECCIÓN DE PERMANENCIA</v>
          </cell>
          <cell r="R1328" t="str">
            <v>Regímen Especial</v>
          </cell>
          <cell r="S1328" t="str">
            <v>2 PES</v>
          </cell>
          <cell r="T1328" t="str">
            <v>ET2</v>
          </cell>
        </row>
        <row r="1329">
          <cell r="B1329" t="str">
            <v>89-C-2299-0700-8-0-2299062-02</v>
          </cell>
          <cell r="C1329" t="str">
            <v>89-C-2299-0700-8-0-2299062-02ET4</v>
          </cell>
          <cell r="D1329" t="str">
            <v>89</v>
          </cell>
          <cell r="E1329" t="str">
            <v>A</v>
          </cell>
          <cell r="F1329" t="str">
            <v>ACTUALIZACIÓN, MANTENIMIENTO, Y SOPORTE DEL LICENCIAMIENTO SAP DEL MINISTERIO</v>
          </cell>
          <cell r="G1329" t="str">
            <v>C-2299-0700-8-0-2299062-02</v>
          </cell>
          <cell r="H1329" t="str">
            <v>10</v>
          </cell>
          <cell r="I1329" t="str">
            <v>CSF</v>
          </cell>
          <cell r="J1329" t="str">
            <v>Ok Distribución Pto</v>
          </cell>
          <cell r="K1329">
            <v>453329619</v>
          </cell>
          <cell r="L1329" t="str">
            <v>Inversión</v>
          </cell>
          <cell r="M1329" t="str">
            <v>Tecnología</v>
          </cell>
          <cell r="N1329" t="str">
            <v>Fortalecimiento del acceso a información estratégica e institucional del sector educativo  Nacional</v>
          </cell>
          <cell r="O1329" t="str">
            <v>Transversales</v>
          </cell>
          <cell r="P1329" t="str">
            <v>SGENERAL</v>
          </cell>
          <cell r="Q1329" t="str">
            <v>OFICINA DE TECNOLOGÍA Y SISTEMAS DE INFORMACIÓN</v>
          </cell>
          <cell r="R1329" t="str">
            <v>Contratación Directa</v>
          </cell>
          <cell r="S1329" t="str">
            <v>4 CON</v>
          </cell>
          <cell r="T1329" t="str">
            <v>ET4</v>
          </cell>
        </row>
        <row r="1330">
          <cell r="B1330" t="str">
            <v>890-C-2201-0700-15-0-2201030-02</v>
          </cell>
          <cell r="C1330" t="str">
            <v>890-C-2201-0700-15-0-2201030-02ET2</v>
          </cell>
          <cell r="D1330" t="str">
            <v>890</v>
          </cell>
          <cell r="E1330" t="str">
            <v>A</v>
          </cell>
          <cell r="F1330" t="str">
            <v>AUNAR ESFUERZOS TÉCNICOS, ADMINISTRATIVOS, HUMANOS Y FINANCIEROS PARA EL FORTALECIMIENTO DE LA CALIDAD Y PERTINENCIA DE LA EDUCACIÓN RURAL, DESDE EL NIVEL PREESCOLAR HASTA LA EDUCACIÓN MEDIA, EN LOS MUNICIPIOS FOCALIZADOS DEL DEPARTAMENTO DE ANTIOQUIA</v>
          </cell>
          <cell r="G1330" t="str">
            <v>C-2201-0700-15-0-2201030-02</v>
          </cell>
          <cell r="H1330" t="str">
            <v>10</v>
          </cell>
          <cell r="I1330" t="str">
            <v>CSF</v>
          </cell>
          <cell r="J1330" t="str">
            <v>Ok Distribución Pto</v>
          </cell>
          <cell r="K1330">
            <v>1500000000</v>
          </cell>
          <cell r="L1330" t="str">
            <v>Inversión</v>
          </cell>
          <cell r="M1330" t="str">
            <v>Cobertura</v>
          </cell>
          <cell r="N1330" t="str">
            <v>Implementación de estrategias de  acceso y permanencia educativa en condiciones de equidad, para la población vulnerable a nivel nacional</v>
          </cell>
          <cell r="O1330" t="str">
            <v>Permanencia</v>
          </cell>
          <cell r="P1330" t="str">
            <v>VEPBM</v>
          </cell>
          <cell r="Q1330" t="str">
            <v>SUBDIRECCIÓN DE PERMANENCIA</v>
          </cell>
          <cell r="R1330" t="str">
            <v>Regímen Especial</v>
          </cell>
          <cell r="S1330" t="str">
            <v>2 PES</v>
          </cell>
          <cell r="T1330" t="str">
            <v>ET2</v>
          </cell>
        </row>
        <row r="1331">
          <cell r="B1331" t="str">
            <v>892-C-2201-0700-11-0-2201030-02</v>
          </cell>
          <cell r="C1331" t="str">
            <v>892-C-2201-0700-11-0-2201030-02ET2</v>
          </cell>
          <cell r="D1331" t="str">
            <v>892</v>
          </cell>
          <cell r="E1331" t="str">
            <v>A</v>
          </cell>
          <cell r="F1331" t="str">
            <v>PRESTACIÓN DE SERVICIOS PARA LA IMPLEMENTACIÓN DE MODELOS EDUCATIVOS FLEXIBLES QUE PROMUEVAN EL ACCESO Y LA PERMANENCIA ESCOLAR.</v>
          </cell>
          <cell r="G1331" t="str">
            <v>C-2201-0700-11-0-2201030-02</v>
          </cell>
          <cell r="H1331" t="str">
            <v>10</v>
          </cell>
          <cell r="I1331" t="str">
            <v>CSF</v>
          </cell>
          <cell r="J1331" t="str">
            <v>Ok Distribución Pto</v>
          </cell>
          <cell r="K1331">
            <v>9289949318</v>
          </cell>
          <cell r="L1331" t="str">
            <v>Inversión</v>
          </cell>
          <cell r="M1331" t="str">
            <v>Cobertura</v>
          </cell>
          <cell r="N1331" t="str">
            <v>Fortalecimiento de la permanencia en la educación preescolar, básica y media para los niños, niñas adolescentes, jóvenes y adultos  víctimas del conflicto, en situaciones de riesgo y/o emergencia. Nacional</v>
          </cell>
          <cell r="O1331" t="str">
            <v>Víctimas</v>
          </cell>
          <cell r="P1331" t="str">
            <v>VEPBM</v>
          </cell>
          <cell r="Q1331" t="str">
            <v>SUBDIRECCIÓN DE PERMANENCIA</v>
          </cell>
          <cell r="R1331" t="str">
            <v>Licitación Pública</v>
          </cell>
          <cell r="S1331" t="str">
            <v>2 PES</v>
          </cell>
          <cell r="T1331" t="str">
            <v>ET2</v>
          </cell>
        </row>
        <row r="1332">
          <cell r="B1332" t="str">
            <v>893-C-2201-0700-11-0-2201032-02</v>
          </cell>
          <cell r="C1332" t="str">
            <v>893-C-2201-0700-11-0-2201032-02ET2</v>
          </cell>
          <cell r="D1332" t="str">
            <v>893</v>
          </cell>
          <cell r="E1332" t="str">
            <v>A</v>
          </cell>
          <cell r="F1332" t="str">
            <v xml:space="preserve">REALIZAR LA INTERVENTORÍA ADMINISTRATIVA, JURÍDICA, FINANCIERA Y TÉCNICO -PEDAGÓGICA A LOS CONVENIOS Y  CONTRATOS QUE SE SUSCRIBAN DURANTE LA VIGENCIA 2019 EN LOS DIFERENTES TEMAS DE LA  SUBDIRECCIÓN DE PERMANENCIA </v>
          </cell>
          <cell r="G1332" t="str">
            <v>C-2201-0700-11-0-2201032-02</v>
          </cell>
          <cell r="H1332" t="str">
            <v>10</v>
          </cell>
          <cell r="I1332" t="str">
            <v>CSF</v>
          </cell>
          <cell r="J1332" t="str">
            <v>Ok Distribución Pto</v>
          </cell>
          <cell r="K1332">
            <v>797244094</v>
          </cell>
          <cell r="L1332" t="str">
            <v>Inversión</v>
          </cell>
          <cell r="M1332" t="str">
            <v>Cobertura</v>
          </cell>
          <cell r="N1332" t="str">
            <v>Fortalecimiento de la permanencia en la educación preescolar, básica y media para los niños, niñas adolescentes, jóvenes y adultos  víctimas del conflicto, en situaciones de riesgo y/o emergencia. Nacional</v>
          </cell>
          <cell r="O1332" t="str">
            <v>Víctimas</v>
          </cell>
          <cell r="P1332" t="str">
            <v>VEPBM</v>
          </cell>
          <cell r="Q1332" t="str">
            <v>SUBDIRECCIÓN DE PERMANENCIA</v>
          </cell>
          <cell r="R1332" t="str">
            <v>Concurso de Méritos</v>
          </cell>
          <cell r="S1332" t="str">
            <v>2 PES</v>
          </cell>
          <cell r="T1332" t="str">
            <v>ET2</v>
          </cell>
        </row>
        <row r="1333">
          <cell r="B1333" t="str">
            <v>893-C-2201-0700-11-0-2201030-02</v>
          </cell>
          <cell r="C1333" t="str">
            <v>893-C-2201-0700-11-0-2201030-02ET2</v>
          </cell>
          <cell r="D1333" t="str">
            <v>893</v>
          </cell>
          <cell r="E1333" t="str">
            <v>A</v>
          </cell>
          <cell r="F1333" t="str">
            <v xml:space="preserve">REALIZAR LA INTERVENTORÍA ADMINISTRATIVA, JURÍDICA, FINANCIERA Y TÉCNICO -PEDAGÓGICA A LOS CONVENIOS Y  CONTRATOS QUE SE SUSCRIBAN DURANTE LA VIGENCIA 2019 EN LOS DIFERENTES TEMAS DE LA  SUBDIRECCIÓN DE PERMANENCIA </v>
          </cell>
          <cell r="G1333" t="str">
            <v>C-2201-0700-11-0-2201030-02</v>
          </cell>
          <cell r="H1333" t="str">
            <v>10</v>
          </cell>
          <cell r="I1333" t="str">
            <v>CSF</v>
          </cell>
          <cell r="J1333" t="str">
            <v>Ok Distribución Pto</v>
          </cell>
          <cell r="K1333">
            <v>807821484</v>
          </cell>
          <cell r="L1333" t="str">
            <v>Inversión</v>
          </cell>
          <cell r="M1333" t="str">
            <v>Cobertura</v>
          </cell>
          <cell r="N1333" t="str">
            <v>Fortalecimiento de la permanencia en la educación preescolar, básica y media para los niños, niñas adolescentes, jóvenes y adultos  víctimas del conflicto, en situaciones de riesgo y/o emergencia. Nacional</v>
          </cell>
          <cell r="O1333" t="str">
            <v>Víctimas</v>
          </cell>
          <cell r="P1333" t="str">
            <v>VEPBM</v>
          </cell>
          <cell r="Q1333" t="str">
            <v>SUBDIRECCIÓN DE PERMANENCIA</v>
          </cell>
          <cell r="R1333" t="str">
            <v>Concurso de Méritos</v>
          </cell>
          <cell r="S1333" t="str">
            <v>2 PES</v>
          </cell>
          <cell r="T1333" t="str">
            <v>ET2</v>
          </cell>
        </row>
        <row r="1334">
          <cell r="B1334" t="str">
            <v>894-C-2201-0700-15-0-2201030-02</v>
          </cell>
          <cell r="C1334" t="str">
            <v>894-C-2201-0700-15-0-2201030-02ET2</v>
          </cell>
          <cell r="D1334" t="str">
            <v>894</v>
          </cell>
          <cell r="E1334" t="str">
            <v>A</v>
          </cell>
          <cell r="F1334" t="str">
            <v>AUNAR ESFUERZOS TÉCNICOS Y FINANCIEROS PARA EL DESARROLLO DE POLÍTICA EDUCATIVA EN ATENCIÓN A LOS CONPES 3931 Y CONPES 3932, DERIVADOS DEL ACUERDO PARA LA TERMINACIÓN DEL CONFLICTO.</v>
          </cell>
          <cell r="G1334" t="str">
            <v>C-2201-0700-15-0-2201030-02</v>
          </cell>
          <cell r="H1334" t="str">
            <v>10</v>
          </cell>
          <cell r="I1334" t="str">
            <v>CSF</v>
          </cell>
          <cell r="J1334" t="str">
            <v>Ok Distribución Pto</v>
          </cell>
          <cell r="K1334">
            <v>1500000000</v>
          </cell>
          <cell r="L1334" t="str">
            <v>Inversión</v>
          </cell>
          <cell r="M1334" t="str">
            <v>Cobertura</v>
          </cell>
          <cell r="N1334" t="str">
            <v>Implementación de estrategias de  acceso y permanencia educativa en condiciones de equidad, para la población vulnerable a nivel nacional</v>
          </cell>
          <cell r="O1334" t="str">
            <v>Permanencia</v>
          </cell>
          <cell r="P1334" t="str">
            <v>VEPBM</v>
          </cell>
          <cell r="Q1334" t="str">
            <v>SUBDIRECCIÓN DE PERMANENCIA</v>
          </cell>
          <cell r="R1334" t="str">
            <v>Contratación Directa</v>
          </cell>
          <cell r="S1334" t="str">
            <v>2 PES</v>
          </cell>
          <cell r="T1334" t="str">
            <v>ET2</v>
          </cell>
        </row>
        <row r="1335">
          <cell r="B1335" t="str">
            <v>895-C-2201-0700-9-0-2201045-02</v>
          </cell>
          <cell r="C1335" t="str">
            <v>895-C-2201-0700-9-0-2201045-02ET2</v>
          </cell>
          <cell r="D1335" t="str">
            <v>895</v>
          </cell>
          <cell r="E1335" t="str">
            <v>A</v>
          </cell>
          <cell r="F1335" t="str">
            <v>FORTALECIMIENTO DE LA GESTIÓN TERRITORIAL Y DEL ESQUEMA DE MONITOREO Y CONTROL  DEL PROGRAMA DE ALIMENTACIÓN ESCOLAR, DE ACUERDO CON LAS INDICACIONES DEL MINISTERIO DE EDUCACIÓN NACIONAL</v>
          </cell>
          <cell r="G1335" t="str">
            <v>C-2201-0700-9-0-2201045-02</v>
          </cell>
          <cell r="H1335" t="str">
            <v>10</v>
          </cell>
          <cell r="I1335" t="str">
            <v>CSF</v>
          </cell>
          <cell r="J1335" t="str">
            <v>Ok Distribución Pto</v>
          </cell>
          <cell r="K1335">
            <v>3280000000</v>
          </cell>
          <cell r="L1335" t="str">
            <v>Inversión</v>
          </cell>
          <cell r="M1335" t="str">
            <v>Cobertura</v>
          </cell>
          <cell r="N1335" t="str">
            <v>Implementación del Programa de Alimentación Escolar en Colombia, Nacional</v>
          </cell>
          <cell r="O1335" t="str">
            <v>PAE</v>
          </cell>
          <cell r="P1335" t="str">
            <v>VEPBM</v>
          </cell>
          <cell r="Q1335" t="str">
            <v>SUBDIRECCIÓN DE PERMANENCIA</v>
          </cell>
          <cell r="R1335" t="str">
            <v>Licitación Pública</v>
          </cell>
          <cell r="S1335" t="str">
            <v>2 PES</v>
          </cell>
          <cell r="T1335" t="str">
            <v>ET2</v>
          </cell>
        </row>
        <row r="1336">
          <cell r="B1336" t="str">
            <v>899-C-2201-0700-9-0-2201045-02</v>
          </cell>
          <cell r="C1336" t="str">
            <v>899-C-2201-0700-9-0-2201045-02ET2</v>
          </cell>
          <cell r="D1336" t="str">
            <v>899</v>
          </cell>
          <cell r="E1336" t="str">
            <v>A</v>
          </cell>
          <cell r="F1336" t="str">
            <v>AUNAR ESFUERZOS PARA LA INVESTIGACIÓN EN CIENCIA, TECNOLOGÍA E INNOVACIÓN DEL PROGRAMA DE ALIMENTACIÓN ESCOLAR</v>
          </cell>
          <cell r="G1336" t="str">
            <v>C-2201-0700-9-0-2201045-02</v>
          </cell>
          <cell r="H1336" t="str">
            <v>10</v>
          </cell>
          <cell r="I1336" t="str">
            <v>CSF</v>
          </cell>
          <cell r="J1336" t="str">
            <v/>
          </cell>
          <cell r="K1336">
            <v>0</v>
          </cell>
          <cell r="L1336" t="str">
            <v>Inversión</v>
          </cell>
          <cell r="M1336" t="str">
            <v>Cobertura</v>
          </cell>
          <cell r="N1336" t="str">
            <v>Implementación del Programa de Alimentación Escolar en Colombia, Nacional</v>
          </cell>
          <cell r="O1336" t="str">
            <v>PAE</v>
          </cell>
          <cell r="P1336" t="str">
            <v>VEPBM</v>
          </cell>
          <cell r="Q1336" t="str">
            <v>SUBDIRECCIÓN DE PERMANENCIA</v>
          </cell>
          <cell r="R1336" t="str">
            <v>Contratación Directa</v>
          </cell>
          <cell r="S1336" t="str">
            <v>2 PES</v>
          </cell>
          <cell r="T1336" t="str">
            <v>ET2</v>
          </cell>
        </row>
        <row r="1337">
          <cell r="B1337" t="str">
            <v>90-C-2299-0700-8-0-2299062-02</v>
          </cell>
          <cell r="C1337" t="str">
            <v>90-C-2299-0700-8-0-2299062-02ET2</v>
          </cell>
          <cell r="D1337" t="str">
            <v>90</v>
          </cell>
          <cell r="E1337" t="str">
            <v>A</v>
          </cell>
          <cell r="F1337" t="str">
            <v>SOPORTE, MANTENIMIENTO Y ACTUALIZACIÓN DEL ACTUAL LICENCIAMIENTO KASPERSKY DEL MINISTERIO</v>
          </cell>
          <cell r="G1337" t="str">
            <v>C-2299-0700-8-0-2299062-02</v>
          </cell>
          <cell r="H1337" t="str">
            <v>10</v>
          </cell>
          <cell r="I1337" t="str">
            <v>CSF</v>
          </cell>
          <cell r="J1337" t="str">
            <v>Ok Distribución Pto</v>
          </cell>
          <cell r="K1337">
            <v>465827523</v>
          </cell>
          <cell r="L1337" t="str">
            <v>Inversión</v>
          </cell>
          <cell r="M1337" t="str">
            <v>Tecnología</v>
          </cell>
          <cell r="N1337" t="str">
            <v>Fortalecimiento del acceso a información estratégica e institucional del sector educativo  Nacional</v>
          </cell>
          <cell r="O1337" t="str">
            <v>Transversales</v>
          </cell>
          <cell r="P1337" t="str">
            <v>SGENERAL</v>
          </cell>
          <cell r="Q1337" t="str">
            <v>OFICINA DE TECNOLOGÍA Y SISTEMAS DE INFORMACIÓN</v>
          </cell>
          <cell r="R1337" t="str">
            <v>Selección Abreviada</v>
          </cell>
          <cell r="S1337" t="str">
            <v>2 PES</v>
          </cell>
          <cell r="T1337" t="str">
            <v>ET2</v>
          </cell>
        </row>
        <row r="1338">
          <cell r="B1338" t="str">
            <v>900-C-2201-0700-16-0-2201052-02</v>
          </cell>
          <cell r="C1338" t="str">
            <v>900-C-2201-0700-16-0-2201052-02ET1</v>
          </cell>
          <cell r="D1338" t="str">
            <v>900</v>
          </cell>
          <cell r="E1338" t="str">
            <v>A</v>
          </cell>
          <cell r="F1338" t="str">
            <v>DISEÑAR Y/O REALIZAR OBRAS DE MEJORAMIENTO A LA INFRAESTRUCTURA EDUCATIVA</v>
          </cell>
          <cell r="G1338" t="str">
            <v>C-2201-0700-16-0-2201052-02</v>
          </cell>
          <cell r="H1338" t="str">
            <v>10</v>
          </cell>
          <cell r="I1338" t="str">
            <v>CSF</v>
          </cell>
          <cell r="J1338" t="str">
            <v>Ok Distribución Pto</v>
          </cell>
          <cell r="K1338">
            <v>24608964697</v>
          </cell>
          <cell r="L1338" t="str">
            <v>Inversión</v>
          </cell>
          <cell r="M1338" t="str">
            <v>Cobertura</v>
          </cell>
          <cell r="N1338" t="str">
            <v>Construcción, mejoramiento y dotación de espacios de aprendizaje para prestación del servicio educativo e implementación de estrategias de calidad y cobertura Nacional</v>
          </cell>
          <cell r="O1338" t="str">
            <v>Infraestructura</v>
          </cell>
          <cell r="P1338" t="str">
            <v>VEPBM</v>
          </cell>
          <cell r="Q1338" t="str">
            <v>SUBDIRECCIÓN DE ACCESO</v>
          </cell>
          <cell r="R1338" t="str">
            <v>Licitación Pública</v>
          </cell>
          <cell r="S1338" t="str">
            <v>2 PES</v>
          </cell>
          <cell r="T1338" t="str">
            <v>ET1</v>
          </cell>
        </row>
        <row r="1339">
          <cell r="B1339" t="str">
            <v>900-C-2201-0700-16-0-2201052-02</v>
          </cell>
          <cell r="C1339" t="str">
            <v>900-C-2201-0700-16-0-2201052-02ET1</v>
          </cell>
          <cell r="D1339" t="str">
            <v>900</v>
          </cell>
          <cell r="E1339" t="str">
            <v>A</v>
          </cell>
          <cell r="F1339" t="str">
            <v>DISEÑAR Y/O REALIZAR OBRAS DE MEJORAMIENTO A LA INFRAESTRUCTURA EDUCATIVA</v>
          </cell>
          <cell r="G1339" t="str">
            <v>C-2201-0700-16-0-2201052-02</v>
          </cell>
          <cell r="H1339" t="str">
            <v>16</v>
          </cell>
          <cell r="I1339" t="str">
            <v>SSF</v>
          </cell>
          <cell r="J1339" t="str">
            <v>Ok Distribución Pto</v>
          </cell>
          <cell r="K1339">
            <v>98435858789</v>
          </cell>
          <cell r="L1339" t="str">
            <v>Inversión</v>
          </cell>
          <cell r="M1339" t="str">
            <v>Cobertura</v>
          </cell>
          <cell r="N1339" t="str">
            <v>Construcción, mejoramiento y dotación de espacios de aprendizaje para prestación del servicio educativo e implementación de estrategias de calidad y cobertura Nacional</v>
          </cell>
          <cell r="O1339" t="str">
            <v>Infraestructura</v>
          </cell>
          <cell r="P1339" t="str">
            <v>VEPBM</v>
          </cell>
          <cell r="Q1339" t="str">
            <v>SUBDIRECCIÓN DE ACCESO</v>
          </cell>
          <cell r="R1339" t="str">
            <v>Licitación Pública</v>
          </cell>
          <cell r="S1339" t="str">
            <v>2 PES</v>
          </cell>
          <cell r="T1339" t="str">
            <v>ET1</v>
          </cell>
        </row>
        <row r="1340">
          <cell r="B1340" t="str">
            <v>901-C-2201-0700-13-0-2201009-02</v>
          </cell>
          <cell r="C1340" t="str">
            <v>901-C-2201-0700-13-0-2201009-02ET4</v>
          </cell>
          <cell r="D1340" t="str">
            <v>901</v>
          </cell>
          <cell r="E1340" t="str">
            <v>A</v>
          </cell>
          <cell r="F1340" t="str">
            <v xml:space="preserve">PRESTAR SERVICIOS PROFESIONALES PARA APOYAR AL PROGRAMA TODOS A APRENDER EN LA GENERACIÓN Y APLICACIÓN DE PROCESOS QUE PERMITAN MAYOR EFICACIA EN EL ANÁLISIS DE INFORMACIÓN DEL PROGRAMA </v>
          </cell>
          <cell r="G1340" t="str">
            <v>C-2201-0700-13-0-2201009-02</v>
          </cell>
          <cell r="H1340" t="str">
            <v>10</v>
          </cell>
          <cell r="I1340" t="str">
            <v>CSF</v>
          </cell>
          <cell r="J1340" t="str">
            <v>Ok Distribución Pto</v>
          </cell>
          <cell r="K1340">
            <v>95700000</v>
          </cell>
          <cell r="L1340" t="str">
            <v>Inversión</v>
          </cell>
          <cell r="M1340" t="str">
            <v>Calidad EPBM</v>
          </cell>
          <cell r="N1340" t="str">
            <v>Mejoramiento de la calidad educativa preescolar, básica y media. Nacional</v>
          </cell>
          <cell r="O1340" t="str">
            <v>Calidad</v>
          </cell>
          <cell r="P1340" t="str">
            <v>VEPBM</v>
          </cell>
          <cell r="Q1340" t="str">
            <v>PROGRAMA TODOS A APRENDER</v>
          </cell>
          <cell r="R1340" t="str">
            <v>Contratación Directa</v>
          </cell>
          <cell r="S1340" t="str">
            <v>4 CON</v>
          </cell>
          <cell r="T1340" t="str">
            <v>ET4</v>
          </cell>
        </row>
        <row r="1341">
          <cell r="B1341" t="str">
            <v>904-C-2201-0700-13-0-2201006-02</v>
          </cell>
          <cell r="C1341" t="str">
            <v>904-C-2201-0700-13-0-2201006-02ET3</v>
          </cell>
          <cell r="D1341" t="str">
            <v>904</v>
          </cell>
          <cell r="E1341" t="str">
            <v>A</v>
          </cell>
          <cell r="F1341" t="str">
            <v xml:space="preserve">IMPLEMENTAR LA ESTRATEGIA DE ACOMPAÑAMIENTO EN  ORIENTACIÓN SOCIO OCUPACIONAL,  BAJO TRES NIVELES DE LLEGADA: ENTIDADES TERRITORIALES, DOCENTES ORIENTADORES Y ESTUDIANTES. </v>
          </cell>
          <cell r="G1341" t="str">
            <v>C-2201-0700-13-0-2201006-02</v>
          </cell>
          <cell r="H1341" t="str">
            <v>10</v>
          </cell>
          <cell r="I1341" t="str">
            <v>CSF</v>
          </cell>
          <cell r="J1341" t="str">
            <v>Ok Distribución Pto</v>
          </cell>
          <cell r="K1341">
            <v>1047718170</v>
          </cell>
          <cell r="L1341" t="str">
            <v>Inversión</v>
          </cell>
          <cell r="M1341" t="str">
            <v>Calidad EPBM</v>
          </cell>
          <cell r="N1341" t="str">
            <v>Mejoramiento de la calidad educativa preescolar, básica y media. Nacional</v>
          </cell>
          <cell r="O1341" t="str">
            <v>Calidad</v>
          </cell>
          <cell r="P1341" t="str">
            <v>VEPBM</v>
          </cell>
          <cell r="Q1341" t="str">
            <v>SUBDIRECCIÓN DE FOMENTO DE COMPETENCIAS</v>
          </cell>
          <cell r="R1341" t="str">
            <v>Licitación Pública</v>
          </cell>
          <cell r="S1341" t="str">
            <v>3 PCT</v>
          </cell>
          <cell r="T1341" t="str">
            <v>ET3</v>
          </cell>
        </row>
        <row r="1342">
          <cell r="B1342" t="str">
            <v>905-C-2201-0700-13-0-2201006-02</v>
          </cell>
          <cell r="C1342" t="str">
            <v>905-C-2201-0700-13-0-2201006-02ET4</v>
          </cell>
          <cell r="D1342" t="str">
            <v>905</v>
          </cell>
          <cell r="E1342" t="str">
            <v>A</v>
          </cell>
          <cell r="F1342" t="str">
            <v>ADICIÓN AL CONVENIO 267 DE 2006 (FEM)  PARA PROMOVER EL DESARROLLO DE COMPETENCIAS BÁSICAS Y SOCIOEMOCIOANLES DE ESTUDIANTES DE LA EDUCACIÓN MEDIA</v>
          </cell>
          <cell r="G1342" t="str">
            <v>C-2201-0700-13-0-2201006-02</v>
          </cell>
          <cell r="H1342" t="str">
            <v>10</v>
          </cell>
          <cell r="I1342" t="str">
            <v>CSF</v>
          </cell>
          <cell r="J1342" t="str">
            <v>Ok Distribución Pto</v>
          </cell>
          <cell r="K1342">
            <v>1000000000</v>
          </cell>
          <cell r="L1342" t="str">
            <v>Inversión</v>
          </cell>
          <cell r="M1342" t="str">
            <v>Calidad EPBM</v>
          </cell>
          <cell r="N1342" t="str">
            <v>Mejoramiento de la calidad educativa preescolar, básica y media. Nacional</v>
          </cell>
          <cell r="O1342" t="str">
            <v>Calidad</v>
          </cell>
          <cell r="P1342" t="str">
            <v>VEPBM</v>
          </cell>
          <cell r="Q1342" t="str">
            <v>SUBDIRECCIÓN DE FOMENTO DE COMPETENCIAS</v>
          </cell>
          <cell r="R1342" t="str">
            <v>Modificatorios</v>
          </cell>
          <cell r="S1342" t="str">
            <v>4 CON</v>
          </cell>
          <cell r="T1342" t="str">
            <v>ET4</v>
          </cell>
        </row>
        <row r="1343">
          <cell r="B1343" t="str">
            <v>906-C-2201-0700-13-0-2201006-02</v>
          </cell>
          <cell r="C1343" t="str">
            <v>906-C-2201-0700-13-0-2201006-02ET4</v>
          </cell>
          <cell r="D1343" t="str">
            <v>906</v>
          </cell>
          <cell r="E1343" t="str">
            <v>A</v>
          </cell>
          <cell r="F1343" t="str">
            <v xml:space="preserve">AUNAR ESFUERZOS PARA IMPLEMENTAR PARTICIPATIVAMENTE ACCIONES QUE CONTRIBUYAN A LA INNOVACIÓN AGROPECUARIA PARA EL FORTALECIMIENTO DE LAS CAPACIDADES DE LAS COMUNIDADES EDUCATIVAS, DE EDUCACIÓN MEDIA EN ZONAS RURALES. </v>
          </cell>
          <cell r="G1343" t="str">
            <v>C-2201-0700-13-0-2201006-02</v>
          </cell>
          <cell r="H1343" t="str">
            <v>10</v>
          </cell>
          <cell r="I1343" t="str">
            <v>CSF</v>
          </cell>
          <cell r="J1343" t="str">
            <v>Ok Distribución Pto</v>
          </cell>
          <cell r="K1343">
            <v>540000000</v>
          </cell>
          <cell r="L1343" t="str">
            <v>Inversión</v>
          </cell>
          <cell r="M1343" t="str">
            <v>Calidad EPBM</v>
          </cell>
          <cell r="N1343" t="str">
            <v>Mejoramiento de la calidad educativa preescolar, básica y media. Nacional</v>
          </cell>
          <cell r="O1343" t="str">
            <v>Calidad</v>
          </cell>
          <cell r="P1343" t="str">
            <v>VEPBM</v>
          </cell>
          <cell r="Q1343" t="str">
            <v>SUBDIRECCIÓN DE FOMENTO DE COMPETENCIAS</v>
          </cell>
          <cell r="R1343" t="str">
            <v>Contratación Directa</v>
          </cell>
          <cell r="S1343" t="str">
            <v>4 CON</v>
          </cell>
          <cell r="T1343" t="str">
            <v>ET4</v>
          </cell>
        </row>
        <row r="1344">
          <cell r="B1344" t="str">
            <v>907-C-2201-0700-13-0-2201006-02</v>
          </cell>
          <cell r="C1344" t="str">
            <v>907-C-2201-0700-13-0-2201006-02ET2</v>
          </cell>
          <cell r="D1344" t="str">
            <v>907</v>
          </cell>
          <cell r="E1344" t="str">
            <v>A</v>
          </cell>
          <cell r="F1344" t="str">
            <v xml:space="preserve">AUNAR ESFUERZOS PARA DESARROLLAR 2 ECOSIETEMAS DE INNVOVACION PARA FORTALECER LA EDUCACIÓN MEDIA </v>
          </cell>
          <cell r="G1344" t="str">
            <v>C-2201-0700-13-0-2201006-02</v>
          </cell>
          <cell r="H1344" t="str">
            <v>10</v>
          </cell>
          <cell r="I1344" t="str">
            <v>CSF</v>
          </cell>
          <cell r="J1344" t="str">
            <v>Ok Distribución Pto</v>
          </cell>
          <cell r="K1344">
            <v>350000000</v>
          </cell>
          <cell r="L1344" t="str">
            <v>Inversión</v>
          </cell>
          <cell r="M1344" t="str">
            <v>Calidad EPBM</v>
          </cell>
          <cell r="N1344" t="str">
            <v>Mejoramiento de la calidad educativa preescolar, básica y media. Nacional</v>
          </cell>
          <cell r="O1344" t="str">
            <v>Calidad</v>
          </cell>
          <cell r="P1344" t="str">
            <v>VEPBM</v>
          </cell>
          <cell r="Q1344" t="str">
            <v>SUBDIRECCIÓN DE FOMENTO DE COMPETENCIAS</v>
          </cell>
          <cell r="R1344" t="str">
            <v>Regímen Especial</v>
          </cell>
          <cell r="S1344" t="str">
            <v>2 PES</v>
          </cell>
          <cell r="T1344" t="str">
            <v>ET2</v>
          </cell>
        </row>
        <row r="1345">
          <cell r="B1345" t="str">
            <v>907-C-2201-0700-8-0-2201046-02</v>
          </cell>
          <cell r="C1345" t="str">
            <v>907-C-2201-0700-8-0-2201046-02ET2</v>
          </cell>
          <cell r="D1345" t="str">
            <v>907</v>
          </cell>
          <cell r="E1345" t="str">
            <v>A</v>
          </cell>
          <cell r="F1345" t="str">
            <v xml:space="preserve">AUNAR ESFUERZOS PARA DESARROLLAR 2 ECOSIETEMAS DE INNVOVACION PARA FORTALECER LA EDUCACIÓN MEDIA </v>
          </cell>
          <cell r="G1345" t="str">
            <v>C-2201-0700-8-0-2201046-02</v>
          </cell>
          <cell r="H1345" t="str">
            <v>10</v>
          </cell>
          <cell r="I1345" t="str">
            <v>CSF</v>
          </cell>
          <cell r="J1345" t="str">
            <v>Ok Distribución Pto</v>
          </cell>
          <cell r="K1345">
            <v>300000000</v>
          </cell>
          <cell r="L1345" t="str">
            <v>Inversión</v>
          </cell>
          <cell r="M1345" t="str">
            <v>Innovación</v>
          </cell>
          <cell r="N1345" t="str">
            <v>Implementación del Plan Nacional de innovación TIC para la educación urbana y rural Nacional</v>
          </cell>
          <cell r="O1345" t="str">
            <v>Innovación EPBM</v>
          </cell>
          <cell r="P1345" t="str">
            <v>VEPBM</v>
          </cell>
          <cell r="Q1345" t="str">
            <v>SUBDIRECCIÓN DE FOMENTO DE COMPETENCIAS</v>
          </cell>
          <cell r="R1345" t="str">
            <v>Regímen Especial</v>
          </cell>
          <cell r="S1345" t="str">
            <v>2 PES</v>
          </cell>
          <cell r="T1345" t="str">
            <v>ET2</v>
          </cell>
        </row>
        <row r="1346">
          <cell r="B1346" t="str">
            <v>91-C-2299-0700-8-0-2299062-02</v>
          </cell>
          <cell r="C1346" t="str">
            <v>91-C-2299-0700-8-0-2299062-02ET1</v>
          </cell>
          <cell r="D1346" t="str">
            <v>91</v>
          </cell>
          <cell r="E1346" t="str">
            <v>A</v>
          </cell>
          <cell r="F1346" t="str">
            <v>SOPORTE Y ACTUALIZACIÓN DEL LICENCIAMIENTO VMWARE DEL MINISTERIO DE EDUCACIÓN NACIONAL</v>
          </cell>
          <cell r="G1346" t="str">
            <v>C-2299-0700-8-0-2299062-02</v>
          </cell>
          <cell r="H1346" t="str">
            <v>10</v>
          </cell>
          <cell r="I1346" t="str">
            <v>CSF</v>
          </cell>
          <cell r="J1346" t="str">
            <v>Ok Distribución Pto</v>
          </cell>
          <cell r="K1346">
            <v>367500000</v>
          </cell>
          <cell r="L1346" t="str">
            <v>Inversión</v>
          </cell>
          <cell r="M1346" t="str">
            <v>Tecnología</v>
          </cell>
          <cell r="N1346" t="str">
            <v>Fortalecimiento del acceso a información estratégica e institucional del sector educativo  Nacional</v>
          </cell>
          <cell r="O1346" t="str">
            <v>Transversales</v>
          </cell>
          <cell r="P1346" t="str">
            <v>SGENERAL</v>
          </cell>
          <cell r="Q1346" t="str">
            <v>OFICINA DE TECNOLOGÍA Y SISTEMAS DE INFORMACIÓN</v>
          </cell>
          <cell r="R1346" t="str">
            <v>Selección Abreviada</v>
          </cell>
          <cell r="S1346" t="str">
            <v>1 PLC</v>
          </cell>
          <cell r="T1346" t="str">
            <v>ET1</v>
          </cell>
        </row>
        <row r="1347">
          <cell r="B1347" t="str">
            <v>911-C-2201-0700-13-0-2201011-02</v>
          </cell>
          <cell r="C1347" t="str">
            <v>911-C-2201-0700-13-0-2201011-02ET4</v>
          </cell>
          <cell r="D1347" t="str">
            <v>911</v>
          </cell>
          <cell r="E1347" t="str">
            <v>A</v>
          </cell>
          <cell r="F1347" t="str">
            <v>CONTRATO INTERADMINISTRATIVO DERIVADO CON EL FIN DE LLEVAR A CABO LA SEGUNDA ETAPA DEL PROCESO DE EVALUACIÓN DE CARÁCTER DIAGNÓSTICO FORMATIVA - ECDF, PARA DOCENTES Y DIRECTIVOS DOCENTES REGIDOS POR EL DECRETO LEY 1278 DE 2002,  CORRESPONDIENTE A LA PLANEACIÓN TÉCNICA DE LA PRUEBA, GESTIÓN DE LA APLICACIÓN, PROCESAMIENTO Y CALIFICACIÓN, Y DEFINICIÓN DE LA RUTA PARA ATENCIÓN DE RECLAMACIONES, DE ACUERDO CON LA RESOLUCIÓN 18.407 DE 2018 Y DEMÁS ACTOS QUE LA MODIFIQUEN, SUSTITUYAN O COMPLEMENTEN.</v>
          </cell>
          <cell r="G1347" t="str">
            <v>C-2201-0700-13-0-2201011-02</v>
          </cell>
          <cell r="H1347" t="str">
            <v>10</v>
          </cell>
          <cell r="I1347" t="str">
            <v>CSF</v>
          </cell>
          <cell r="J1347" t="str">
            <v>Ok Distribución Pto</v>
          </cell>
          <cell r="K1347">
            <v>42417036758</v>
          </cell>
          <cell r="L1347" t="str">
            <v>Inversión</v>
          </cell>
          <cell r="M1347" t="str">
            <v>Calidad EPBM</v>
          </cell>
          <cell r="N1347" t="str">
            <v>Mejoramiento de la calidad educativa preescolar, básica y media. Nacional</v>
          </cell>
          <cell r="O1347" t="str">
            <v>Calidad</v>
          </cell>
          <cell r="P1347" t="str">
            <v>VEPBM</v>
          </cell>
          <cell r="Q1347" t="str">
            <v>SUBDIRECCIÓN DE REFERENTES Y EVALUACIÓN DE LA CALIDAD EDUCATIVA</v>
          </cell>
          <cell r="R1347" t="str">
            <v>Contratación Directa</v>
          </cell>
          <cell r="S1347" t="str">
            <v>4 CON</v>
          </cell>
          <cell r="T1347" t="str">
            <v>ET4</v>
          </cell>
        </row>
        <row r="1348">
          <cell r="B1348" t="str">
            <v>912-C-2201-0700-13-0-2201011-02</v>
          </cell>
          <cell r="C1348" t="str">
            <v>912-C-2201-0700-13-0-2201011-02ET2</v>
          </cell>
          <cell r="D1348" t="str">
            <v>912</v>
          </cell>
          <cell r="E1348" t="str">
            <v>A</v>
          </cell>
          <cell r="F1348" t="str">
            <v>CONTRATO INTERADMINISTRATIVO DERIVADO CON EL FIN DE LLEVAR A CABO LA TERCERA ETAPA DEL PROCESO DE EVALUACIÓN DE CARÁCTER DIAGNÓSTICO FORMATIVA - ECDF, PARA DOCENTES Y DIRECTIVOS DOCENTES REGIDOS POR EL DECRETO LEY 1278 DE 2002,  CORRESPONDIENTE AL PROCESAMIENTO, CALIFICACIÓN DE RESULTADOS Y ATENCIÓN DE RECLAMACIONES.</v>
          </cell>
          <cell r="G1348" t="str">
            <v>C-2201-0700-13-0-2201011-02</v>
          </cell>
          <cell r="H1348" t="str">
            <v>10</v>
          </cell>
          <cell r="I1348" t="str">
            <v>CSF</v>
          </cell>
          <cell r="J1348" t="str">
            <v>Ok Distribución Pto</v>
          </cell>
          <cell r="K1348">
            <v>6582963242</v>
          </cell>
          <cell r="L1348" t="str">
            <v>Inversión</v>
          </cell>
          <cell r="M1348" t="str">
            <v>Calidad EPBM</v>
          </cell>
          <cell r="N1348" t="str">
            <v>Mejoramiento de la calidad educativa preescolar, básica y media. Nacional</v>
          </cell>
          <cell r="O1348" t="str">
            <v>Calidad</v>
          </cell>
          <cell r="P1348" t="str">
            <v>VEPBM</v>
          </cell>
          <cell r="Q1348" t="str">
            <v>SUBDIRECCIÓN DE REFERENTES Y EVALUACIÓN DE LA CALIDAD EDUCATIVA</v>
          </cell>
          <cell r="R1348" t="str">
            <v>Contratación Directa</v>
          </cell>
          <cell r="S1348" t="str">
            <v>2 PES</v>
          </cell>
          <cell r="T1348" t="str">
            <v>ET2</v>
          </cell>
        </row>
        <row r="1349">
          <cell r="B1349" t="str">
            <v>913-C-2201-0700-13-0-2201007-02</v>
          </cell>
          <cell r="C1349" t="str">
            <v>913-C-2201-0700-13-0-2201007-02ET2</v>
          </cell>
          <cell r="D1349" t="str">
            <v>913</v>
          </cell>
          <cell r="E1349" t="str">
            <v>A</v>
          </cell>
          <cell r="F1349" t="str">
            <v>CONTRATO INTERADMINISTRATIVO PARA LLEVAR A CABO LA PLANEACIÓN, APLICACIÓN MUESTRAL, CALIFICACIÓN Y DIVULGACIÓN LOS RESULTADOS DE LAS PRUEBAS SABER 3,5 Y 9 EN LOS ESTABLECIMIENTOS EDUCATIVOS DEL PAÍS.</v>
          </cell>
          <cell r="G1349" t="str">
            <v>C-2201-0700-13-0-2201007-02</v>
          </cell>
          <cell r="H1349" t="str">
            <v>10</v>
          </cell>
          <cell r="I1349" t="str">
            <v>CSF</v>
          </cell>
          <cell r="J1349" t="str">
            <v>Ok Distribución Pto</v>
          </cell>
          <cell r="K1349">
            <v>15503829742</v>
          </cell>
          <cell r="L1349" t="str">
            <v>Inversión</v>
          </cell>
          <cell r="M1349" t="str">
            <v>Calidad EPBM</v>
          </cell>
          <cell r="N1349" t="str">
            <v>Mejoramiento de la calidad educativa preescolar, básica y media. Nacional</v>
          </cell>
          <cell r="O1349" t="str">
            <v>Calidad</v>
          </cell>
          <cell r="P1349" t="str">
            <v>VEPBM</v>
          </cell>
          <cell r="Q1349" t="str">
            <v>SUBDIRECCIÓN DE REFERENTES Y EVALUACIÓN DE LA CALIDAD EDUCATIVA</v>
          </cell>
          <cell r="R1349" t="str">
            <v>Contratación Directa</v>
          </cell>
          <cell r="S1349" t="str">
            <v>2 PES</v>
          </cell>
          <cell r="T1349" t="str">
            <v>ET2</v>
          </cell>
        </row>
        <row r="1350">
          <cell r="B1350" t="str">
            <v>917-C-2201-0700-13-0-2201006-02</v>
          </cell>
          <cell r="C1350" t="str">
            <v>917-C-2201-0700-13-0-2201006-02ET3</v>
          </cell>
          <cell r="D1350" t="str">
            <v>917</v>
          </cell>
          <cell r="E1350" t="str">
            <v>A</v>
          </cell>
          <cell r="F1350" t="str">
            <v>REALIZAR EL APOYO A LA GESTIÓN DEL MACRO PROCESO DE APOYO DEL PROGRAMA PARA LA EXCELENCIA DOCENTE Y ACADÉMICA TODOS A APRENDER DEL MEN, CON SUS COMPONENTES ADMINISTRATIVOS, FINANCIEROS, JURÍDICOS, CONTRACTUALES Y TÉCNICO OPERATIVO.</v>
          </cell>
          <cell r="G1350" t="str">
            <v>C-2201-0700-13-0-2201006-02</v>
          </cell>
          <cell r="H1350" t="str">
            <v>10</v>
          </cell>
          <cell r="I1350" t="str">
            <v>CSF</v>
          </cell>
          <cell r="J1350" t="str">
            <v>Ok Distribución Pto</v>
          </cell>
          <cell r="K1350">
            <v>827512818</v>
          </cell>
          <cell r="L1350" t="str">
            <v>Inversión</v>
          </cell>
          <cell r="M1350" t="str">
            <v>Calidad EPBM</v>
          </cell>
          <cell r="N1350" t="str">
            <v>Mejoramiento de la calidad educativa preescolar, básica y media. Nacional</v>
          </cell>
          <cell r="O1350" t="str">
            <v>Calidad</v>
          </cell>
          <cell r="P1350" t="str">
            <v>VEPBM</v>
          </cell>
          <cell r="Q1350" t="str">
            <v>PROGRAMA TODOS A APRENDER</v>
          </cell>
          <cell r="R1350" t="str">
            <v>Selección Abreviada</v>
          </cell>
          <cell r="S1350" t="str">
            <v>3 PCT</v>
          </cell>
          <cell r="T1350" t="str">
            <v>ET3</v>
          </cell>
        </row>
        <row r="1351">
          <cell r="B1351" t="str">
            <v>918-C-2201-0700-13-0-2201009-02</v>
          </cell>
          <cell r="C1351" t="str">
            <v>918-C-2201-0700-13-0-2201009-02ET2</v>
          </cell>
          <cell r="D1351" t="str">
            <v>918</v>
          </cell>
          <cell r="E1351" t="str">
            <v>A</v>
          </cell>
          <cell r="F1351" t="str">
            <v>PRESTACIÓN DE SERVICIOS PARA LA ORGANIZACIÓN, ADMINISTRACIÓN Y EJECUCIÓN DE ACCIONES LOGÍSTICAS PARA LA REALIZACIÓN DE EVENTOS DEL PROGRAMA PARA LA EXCELENCIA DOCENTE Y ACADÉMICA ¿TODOS A APRENDER "</v>
          </cell>
          <cell r="G1351" t="str">
            <v>C-2201-0700-13-0-2201009-02</v>
          </cell>
          <cell r="H1351" t="str">
            <v>10</v>
          </cell>
          <cell r="I1351" t="str">
            <v>CSF</v>
          </cell>
          <cell r="J1351" t="str">
            <v>Ok Distribución Pto</v>
          </cell>
          <cell r="K1351">
            <v>3094417598</v>
          </cell>
          <cell r="L1351" t="str">
            <v>Inversión</v>
          </cell>
          <cell r="M1351" t="str">
            <v>Calidad EPBM</v>
          </cell>
          <cell r="N1351" t="str">
            <v>Mejoramiento de la calidad educativa preescolar, básica y media. Nacional</v>
          </cell>
          <cell r="O1351" t="str">
            <v>Calidad</v>
          </cell>
          <cell r="P1351" t="str">
            <v>VEPBM</v>
          </cell>
          <cell r="Q1351" t="str">
            <v>PROGRAMA TODOS A APRENDER</v>
          </cell>
          <cell r="R1351" t="str">
            <v>Licitación Pública</v>
          </cell>
          <cell r="S1351" t="str">
            <v>2 PES</v>
          </cell>
          <cell r="T1351" t="str">
            <v>ET2</v>
          </cell>
        </row>
        <row r="1352">
          <cell r="B1352" t="str">
            <v>919-C-2201-0700-10-0-2201008-02</v>
          </cell>
          <cell r="C1352" t="str">
            <v>919-C-2201-0700-10-0-2201008-02ET2</v>
          </cell>
          <cell r="D1352" t="str">
            <v>919</v>
          </cell>
          <cell r="E1352" t="str">
            <v>A</v>
          </cell>
          <cell r="F1352" t="str">
            <v>AJUSTE Y AMPLIACIÓN DEL MODELO DE MEDICIÓN DE LA CALIDAD DE LA EDUCACIÓN INICIAL Y PREESCOLAR</v>
          </cell>
          <cell r="G1352" t="str">
            <v>C-2201-0700-10-0-2201008-02</v>
          </cell>
          <cell r="H1352" t="str">
            <v>10</v>
          </cell>
          <cell r="I1352" t="str">
            <v>CSF</v>
          </cell>
          <cell r="J1352" t="str">
            <v>Ok Distribución Pto</v>
          </cell>
          <cell r="K1352">
            <v>1200000000</v>
          </cell>
          <cell r="L1352" t="str">
            <v>Inversión</v>
          </cell>
          <cell r="M1352" t="str">
            <v>Primera Infancia</v>
          </cell>
          <cell r="N1352" t="str">
            <v>Fortalecimiento de la calidad del servicio educativo de primera infancia Nacional</v>
          </cell>
          <cell r="O1352" t="str">
            <v>Primera Infancia</v>
          </cell>
          <cell r="P1352" t="str">
            <v>VEPBM</v>
          </cell>
          <cell r="Q1352" t="str">
            <v>SUBDIRECCION DE CALIDAD DE PRIMERA INFANCIA</v>
          </cell>
          <cell r="R1352" t="str">
            <v>Contratación Directa</v>
          </cell>
          <cell r="S1352" t="str">
            <v>2 PES</v>
          </cell>
          <cell r="T1352" t="str">
            <v>ET2</v>
          </cell>
        </row>
        <row r="1353">
          <cell r="B1353" t="str">
            <v>92-C-2201-0700-10-0-2201048-02</v>
          </cell>
          <cell r="C1353" t="str">
            <v>92-C-2201-0700-10-0-2201048-02ET4</v>
          </cell>
          <cell r="D1353" t="str">
            <v>92</v>
          </cell>
          <cell r="E1353" t="str">
            <v>A</v>
          </cell>
          <cell r="F1353" t="str">
            <v>PRESTAR SERVICIOS PROFESIONALES PARA ORIENTAR A LA DIRECCIÓN DE PRIMERA INFANCIA EN EL DESARROLLO DE ACTIVIDADES PRESUPUESTALES Y DE PLANEACIÓN PARA LA IMPLEMENTACIÓN DE LA POLÍTICA DE EDUCACIÓN INICIAL.</v>
          </cell>
          <cell r="G1353" t="str">
            <v>C-2201-0700-10-0-2201048-02</v>
          </cell>
          <cell r="H1353" t="str">
            <v>10</v>
          </cell>
          <cell r="I1353" t="str">
            <v>CSF</v>
          </cell>
          <cell r="J1353" t="str">
            <v>Ok Distribución Pto</v>
          </cell>
          <cell r="K1353">
            <v>110409720</v>
          </cell>
          <cell r="L1353" t="str">
            <v>Inversión</v>
          </cell>
          <cell r="M1353" t="str">
            <v>Primera Infancia</v>
          </cell>
          <cell r="N1353" t="str">
            <v>Fortalecimiento de la calidad del servicio educativo de primera infancia Nacional</v>
          </cell>
          <cell r="O1353" t="str">
            <v>Primera Infancia</v>
          </cell>
          <cell r="P1353" t="str">
            <v>VEPBM</v>
          </cell>
          <cell r="Q1353" t="str">
            <v>DIRECCIÓN DE PRIMERA INFANCIA</v>
          </cell>
          <cell r="R1353" t="str">
            <v>Contratación Directa</v>
          </cell>
          <cell r="S1353" t="str">
            <v>4 CON</v>
          </cell>
          <cell r="T1353" t="str">
            <v>ET4</v>
          </cell>
        </row>
        <row r="1354">
          <cell r="B1354" t="str">
            <v>920-C-2201-0700-10-0-2201048-02</v>
          </cell>
          <cell r="C1354" t="str">
            <v>920-C-2201-0700-10-0-2201048-02ET4</v>
          </cell>
          <cell r="D1354" t="str">
            <v>920</v>
          </cell>
          <cell r="E1354" t="str">
            <v>A</v>
          </cell>
          <cell r="F1354" t="str">
            <v>PRESTAR SERVICIOS PROFESIONALES A LA SUBDIRECCIÓN DE CALIDAD DE PRIMERA INFANCIA PARA LA DEFINICIÓN E IMPLEMENTACIÓN DE LA LÍNEA TÉCNICA PEDAGÓGICA EN TEMAS RELACIONADOS CON EXPRESIONES ARTÍSTICAS, JUEGO Y EXPLORACIÓN DEL MEDIO EN EDUCACIÓN INICIAL Y PREESCOLAR EN EL MARCO DE LA ATENCIÓN INTEGRAL.</v>
          </cell>
          <cell r="G1354" t="str">
            <v>C-2201-0700-10-0-2201048-02</v>
          </cell>
          <cell r="H1354" t="str">
            <v>10</v>
          </cell>
          <cell r="I1354" t="str">
            <v>CSF</v>
          </cell>
          <cell r="J1354" t="str">
            <v>Ok Distribución Pto</v>
          </cell>
          <cell r="K1354">
            <v>68321960</v>
          </cell>
          <cell r="L1354" t="str">
            <v>Inversión</v>
          </cell>
          <cell r="M1354" t="str">
            <v>Primera Infancia</v>
          </cell>
          <cell r="N1354" t="str">
            <v>Fortalecimiento de la calidad del servicio educativo de primera infancia Nacional</v>
          </cell>
          <cell r="O1354" t="str">
            <v>Primera Infancia</v>
          </cell>
          <cell r="P1354" t="str">
            <v>VEPBM</v>
          </cell>
          <cell r="Q1354" t="str">
            <v>SUBDIRECCION DE CALIDAD DE PRIMERA INFANCIA</v>
          </cell>
          <cell r="R1354" t="str">
            <v>Contratación Directa</v>
          </cell>
          <cell r="S1354" t="str">
            <v>4 CON</v>
          </cell>
          <cell r="T1354" t="str">
            <v>ET4</v>
          </cell>
        </row>
        <row r="1355">
          <cell r="B1355" t="str">
            <v>921-C-2201-0700-10-0-2201048-02</v>
          </cell>
          <cell r="C1355" t="str">
            <v>921-C-2201-0700-10-0-2201048-02ET4</v>
          </cell>
          <cell r="D1355" t="str">
            <v>921</v>
          </cell>
          <cell r="E1355" t="str">
            <v>A</v>
          </cell>
          <cell r="F1355" t="str">
            <v>PRESTAR SERVICIOS PROFESIONALES A LA SUBDIRECCIÓN DE COBERTURA DE PRIMERA INFANCIA PARA LA GESTIÓN TERRITORIAL Y EL ACOMPAÑAMIENTO Y SEGUIMIENTO DE ESTRATEGIAS PARA LA ATENCIÓN INTEGRAL DE LOS NIÑOS DE PRIMERA INFANCIA EN LA EDUCACIÓN INICIAL Y PREESCOLAR.</v>
          </cell>
          <cell r="G1355" t="str">
            <v>C-2201-0700-10-0-2201048-02</v>
          </cell>
          <cell r="H1355" t="str">
            <v>10</v>
          </cell>
          <cell r="I1355" t="str">
            <v>CSF</v>
          </cell>
          <cell r="J1355" t="str">
            <v>Ok Distribución Pto</v>
          </cell>
          <cell r="K1355">
            <v>70000000</v>
          </cell>
          <cell r="L1355" t="str">
            <v>Inversión</v>
          </cell>
          <cell r="M1355" t="str">
            <v>Primera Infancia</v>
          </cell>
          <cell r="N1355" t="str">
            <v>Fortalecimiento de la calidad del servicio educativo de primera infancia Nacional</v>
          </cell>
          <cell r="O1355" t="str">
            <v>Primera Infancia</v>
          </cell>
          <cell r="P1355" t="str">
            <v>VEPBM</v>
          </cell>
          <cell r="Q1355" t="str">
            <v>SUBDIRECCIÓN DE COBERTURA DE PRIMERA INFANCIA</v>
          </cell>
          <cell r="R1355" t="str">
            <v>Contratación Directa</v>
          </cell>
          <cell r="S1355" t="str">
            <v>4 CON</v>
          </cell>
          <cell r="T1355" t="str">
            <v>ET4</v>
          </cell>
        </row>
        <row r="1356">
          <cell r="B1356" t="str">
            <v>922-C-2201-0700-10-0-2201048-02</v>
          </cell>
          <cell r="C1356" t="str">
            <v>922-C-2201-0700-10-0-2201048-02ET4</v>
          </cell>
          <cell r="D1356" t="str">
            <v>922</v>
          </cell>
          <cell r="E1356" t="str">
            <v>A</v>
          </cell>
          <cell r="F1356" t="str">
            <v>PRESTAR SERVICIOS PROFESIONALES PARA ORIENTAR A LA DIRECCIÓN DE PRIMERA INFANCIA EN LA IMPLEMENTACIÓN Y SEGUIMIENTO DE LA POLÍTICA EDUCATIVA PARA LA PRIMERA INFANCIA, ENFOCADO EN COMPROMISOS DEL GOBIERNO NACIONAL.</v>
          </cell>
          <cell r="G1356" t="str">
            <v>C-2201-0700-10-0-2201048-02</v>
          </cell>
          <cell r="H1356" t="str">
            <v>10</v>
          </cell>
          <cell r="I1356" t="str">
            <v>CSF</v>
          </cell>
          <cell r="J1356" t="str">
            <v>Ok Distribución Pto</v>
          </cell>
          <cell r="K1356">
            <v>101208910</v>
          </cell>
          <cell r="L1356" t="str">
            <v>Inversión</v>
          </cell>
          <cell r="M1356" t="str">
            <v>Primera Infancia</v>
          </cell>
          <cell r="N1356" t="str">
            <v>Fortalecimiento de la calidad del servicio educativo de primera infancia Nacional</v>
          </cell>
          <cell r="O1356" t="str">
            <v>Primera Infancia</v>
          </cell>
          <cell r="P1356" t="str">
            <v>VEPBM</v>
          </cell>
          <cell r="Q1356" t="str">
            <v>DIRECCIÓN DE PRIMERA INFANCIA</v>
          </cell>
          <cell r="R1356" t="str">
            <v>Contratación Directa</v>
          </cell>
          <cell r="S1356" t="str">
            <v>4 CON</v>
          </cell>
          <cell r="T1356" t="str">
            <v>ET4</v>
          </cell>
        </row>
        <row r="1357">
          <cell r="B1357" t="str">
            <v>923-C-2201-0700-13-0-2201007-02</v>
          </cell>
          <cell r="C1357" t="str">
            <v>923-C-2201-0700-13-0-2201007-02ET1</v>
          </cell>
          <cell r="D1357" t="str">
            <v>923</v>
          </cell>
          <cell r="E1357" t="str">
            <v>A</v>
          </cell>
          <cell r="F1357" t="str">
            <v>PRESTACIÓN DE SERVICIOS PROFESIONALES PARA APOYAR PEDAGÓGICAMENTE A LA DIRECCIÓN DE CALIDAD PARA LA EDUCACIÓN PREESCOLAR, BÁSICA Y MEDIA EN SUS PROCESOS DE ESTRUCTURACIÓN, ELABORACIÓN Y SEGUIMIENTO A LA IMPLEMENTACIÓN DE POLÍTICAS, PLANES Y PROYECTOS ESTRATÉGICOS DE LA DEPENDENCIA.</v>
          </cell>
          <cell r="G1357" t="str">
            <v>C-2201-0700-13-0-2201007-02</v>
          </cell>
          <cell r="H1357" t="str">
            <v>10</v>
          </cell>
          <cell r="I1357" t="str">
            <v>CSF</v>
          </cell>
          <cell r="J1357" t="str">
            <v>Ok Distribución Pto</v>
          </cell>
          <cell r="K1357">
            <v>13500000</v>
          </cell>
          <cell r="L1357" t="str">
            <v>Inversión</v>
          </cell>
          <cell r="M1357" t="str">
            <v>Calidad EPBM</v>
          </cell>
          <cell r="N1357" t="str">
            <v>Mejoramiento de la calidad educativa preescolar, básica y media. Nacional</v>
          </cell>
          <cell r="O1357" t="str">
            <v>Calidad</v>
          </cell>
          <cell r="P1357" t="str">
            <v>VEPBM</v>
          </cell>
          <cell r="Q1357" t="str">
            <v>DIRECCIÓN DE CALIDAD PARA LA EDUCACIÓN PREESCOLAR, BÁSICA Y MEDIA</v>
          </cell>
          <cell r="R1357" t="str">
            <v>Contratación Directa</v>
          </cell>
          <cell r="S1357" t="str">
            <v>2 PES</v>
          </cell>
          <cell r="T1357" t="str">
            <v>ET1</v>
          </cell>
        </row>
        <row r="1358">
          <cell r="B1358" t="str">
            <v>924-C-2201-0700-13-0-2201006-02</v>
          </cell>
          <cell r="C1358" t="str">
            <v>924-C-2201-0700-13-0-2201006-02ET4</v>
          </cell>
          <cell r="D1358" t="str">
            <v>924</v>
          </cell>
          <cell r="E1358" t="str">
            <v>A</v>
          </cell>
          <cell r="F1358" t="str">
            <v xml:space="preserve">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 </v>
          </cell>
          <cell r="G1358" t="str">
            <v>C-2201-0700-13-0-2201006-02</v>
          </cell>
          <cell r="H1358" t="str">
            <v>10</v>
          </cell>
          <cell r="I1358" t="str">
            <v>CSF</v>
          </cell>
          <cell r="J1358" t="str">
            <v>Ok Distribución Pto</v>
          </cell>
          <cell r="K1358">
            <v>60000000</v>
          </cell>
          <cell r="L1358" t="str">
            <v>Inversión</v>
          </cell>
          <cell r="M1358" t="str">
            <v>Calidad EPBM</v>
          </cell>
          <cell r="N1358" t="str">
            <v>Mejoramiento de la calidad educativa preescolar, básica y media. Nacional</v>
          </cell>
          <cell r="O1358" t="str">
            <v>Calidad</v>
          </cell>
          <cell r="P1358" t="str">
            <v>VEPBM</v>
          </cell>
          <cell r="Q1358" t="str">
            <v>DIRECCIÓN DE CALIDAD PARA LA EDUCACIÓN PREESCOLAR, BÁSICA Y MEDIA</v>
          </cell>
          <cell r="R1358" t="str">
            <v>Contratación Directa</v>
          </cell>
          <cell r="S1358" t="str">
            <v>4 CON</v>
          </cell>
          <cell r="T1358" t="str">
            <v>ET4</v>
          </cell>
        </row>
        <row r="1359">
          <cell r="B1359" t="str">
            <v>925-C-2201-0700-13-0-2201007-02</v>
          </cell>
          <cell r="C1359" t="str">
            <v>925-C-2201-0700-13-0-2201007-02ET1</v>
          </cell>
          <cell r="D1359" t="str">
            <v>925</v>
          </cell>
          <cell r="E1359" t="str">
            <v>A</v>
          </cell>
          <cell r="F1359" t="str">
            <v xml:space="preserve">PRESTACIÓN DE SERVICIOS PROFESIONALES PARA APOYAR JURÍDICAMENTE LA ESTRUCTURACIÓN, ANÁLISIS Y SEGUIMIENTO DE LAS RESPUESTAS A SOLICITUDES DE ENTIDADES PÚBLICAS Y PRIVADAS RELACIONADAS CON LAS POLÍTICAS, PLANES Y PROYECTOS ESTRATÉGICOS DE LA DIRECCIÓN DE CALIDAD PARA LA EDUCACIÓN PREESCOLAR, BÁSICA Y MEDIA Y SUS RESPECTIVAS SUBDIRECCIONES. </v>
          </cell>
          <cell r="G1359" t="str">
            <v>C-2201-0700-13-0-2201007-02</v>
          </cell>
          <cell r="H1359" t="str">
            <v>10</v>
          </cell>
          <cell r="I1359" t="str">
            <v>CSF</v>
          </cell>
          <cell r="J1359" t="str">
            <v>Ok Distribución Pto</v>
          </cell>
          <cell r="K1359">
            <v>35000000</v>
          </cell>
          <cell r="L1359" t="str">
            <v>Inversión</v>
          </cell>
          <cell r="M1359" t="str">
            <v>Calidad EPBM</v>
          </cell>
          <cell r="N1359" t="str">
            <v>Mejoramiento de la calidad educativa preescolar, básica y media. Nacional</v>
          </cell>
          <cell r="O1359" t="str">
            <v>Calidad</v>
          </cell>
          <cell r="P1359" t="str">
            <v>VEPBM</v>
          </cell>
          <cell r="Q1359" t="str">
            <v>DIRECCIÓN DE CALIDAD PARA LA EDUCACIÓN PREESCOLAR, BÁSICA Y MEDIA</v>
          </cell>
          <cell r="R1359" t="str">
            <v>Contratación Directa</v>
          </cell>
          <cell r="S1359" t="str">
            <v>2 PES</v>
          </cell>
          <cell r="T1359" t="str">
            <v>ET1</v>
          </cell>
        </row>
        <row r="1360">
          <cell r="B1360" t="str">
            <v>926-C-2201-0700-13-0-2201007-02</v>
          </cell>
          <cell r="C1360" t="str">
            <v>926-C-2201-0700-13-0-2201007-02ET1</v>
          </cell>
          <cell r="D1360" t="str">
            <v>926</v>
          </cell>
          <cell r="E1360" t="str">
            <v>A</v>
          </cell>
          <cell r="F1360" t="str">
            <v>PRESTACIÓN DE SERVICIOS PROFESIONALES PARA APOYAR A LA SUBDIRECCIÓN DE FOMENTO DE COMPETENCIAS EN LA GESTIÒN DE PETICIONES CIUDADANAS RELACIONADAS CON LOS PROGRAMAS DE LA DEPENDENCIA</v>
          </cell>
          <cell r="G1360" t="str">
            <v>C-2201-0700-13-0-2201007-02</v>
          </cell>
          <cell r="H1360" t="str">
            <v>10</v>
          </cell>
          <cell r="I1360" t="str">
            <v>CSF</v>
          </cell>
          <cell r="J1360" t="str">
            <v>Ok Distribución Pto</v>
          </cell>
          <cell r="K1360">
            <v>12074175</v>
          </cell>
          <cell r="L1360" t="str">
            <v>Inversión</v>
          </cell>
          <cell r="M1360" t="str">
            <v>Calidad EPBM</v>
          </cell>
          <cell r="N1360" t="str">
            <v>Mejoramiento de la calidad educativa preescolar, básica y media. Nacional</v>
          </cell>
          <cell r="O1360" t="str">
            <v>Calidad</v>
          </cell>
          <cell r="P1360" t="str">
            <v>VEPBM</v>
          </cell>
          <cell r="Q1360" t="str">
            <v>SUBDIRECCIÓN DE FOMENTO DE COMPETENCIAS</v>
          </cell>
          <cell r="R1360" t="str">
            <v>Contratación Directa</v>
          </cell>
          <cell r="S1360" t="str">
            <v>2 PES</v>
          </cell>
          <cell r="T1360" t="str">
            <v>ET1</v>
          </cell>
        </row>
        <row r="1361">
          <cell r="B1361" t="str">
            <v>927-C-2201-0700-13-0-2201007-02</v>
          </cell>
          <cell r="C1361" t="str">
            <v>927-C-2201-0700-13-0-2201007-02ET1</v>
          </cell>
          <cell r="D1361" t="str">
            <v>927</v>
          </cell>
          <cell r="E1361" t="str">
            <v>A</v>
          </cell>
          <cell r="F1361" t="str">
            <v>PRESTACIÓN DE SERVICIOS PROFESIONALES PARA APOYAR LA GESTIÓN TÉCNICA EN LA IMPLEMENTACIÓN DEL PROGRAMA JORNADA ÚNICA EN LAS ENTIDADES TERRITORIALES CERTIFICADAS Y ESTABLECIMIENTOS EDUCATIVOS FOCALIZADOS.</v>
          </cell>
          <cell r="G1361" t="str">
            <v>C-2201-0700-13-0-2201007-02</v>
          </cell>
          <cell r="H1361" t="str">
            <v>10</v>
          </cell>
          <cell r="I1361" t="str">
            <v>CSF</v>
          </cell>
          <cell r="J1361" t="str">
            <v>Ok Distribución Pto</v>
          </cell>
          <cell r="K1361">
            <v>22873725</v>
          </cell>
          <cell r="L1361" t="str">
            <v>Inversión</v>
          </cell>
          <cell r="M1361" t="str">
            <v>Calidad EPBM</v>
          </cell>
          <cell r="N1361" t="str">
            <v>Mejoramiento de la calidad educativa preescolar, básica y media. Nacional</v>
          </cell>
          <cell r="O1361" t="str">
            <v>Calidad</v>
          </cell>
          <cell r="P1361" t="str">
            <v>VEPBM</v>
          </cell>
          <cell r="Q1361" t="str">
            <v>SUBDIRECCIÓN DE FOMENTO DE COMPETENCIAS</v>
          </cell>
          <cell r="R1361" t="str">
            <v>Contratación Directa</v>
          </cell>
          <cell r="S1361" t="str">
            <v>2 PES</v>
          </cell>
          <cell r="T1361" t="str">
            <v>ET1</v>
          </cell>
        </row>
        <row r="1362">
          <cell r="B1362" t="str">
            <v>928-C-2201-0700-13-0-2201006-02</v>
          </cell>
          <cell r="C1362" t="str">
            <v>928-C-2201-0700-13-0-2201006-02ET4</v>
          </cell>
          <cell r="D1362" t="str">
            <v>928</v>
          </cell>
          <cell r="E1362" t="str">
            <v>A</v>
          </cell>
          <cell r="F1362" t="str">
            <v>PRESTACIÓN DE SERVICIOS PROFESIONALES PARA ORIENTAR LA ESTRUCTURACIÓN  E IMPLEMENTACIÓN DEL PROGRAMA JORNADA ÚNICA EN LAS ENTIDADES TERRITORIALES CERTIFICADAS Y ESTABLECIMIENTOS EDUCATIVOS FOCALIZADOS.</v>
          </cell>
          <cell r="G1362" t="str">
            <v>C-2201-0700-13-0-2201006-02</v>
          </cell>
          <cell r="H1362" t="str">
            <v>10</v>
          </cell>
          <cell r="I1362" t="str">
            <v>CSF</v>
          </cell>
          <cell r="J1362" t="str">
            <v>Ok Distribución Pto</v>
          </cell>
          <cell r="K1362">
            <v>113050000</v>
          </cell>
          <cell r="L1362" t="str">
            <v>Inversión</v>
          </cell>
          <cell r="M1362" t="str">
            <v>Calidad EPBM</v>
          </cell>
          <cell r="N1362" t="str">
            <v>Mejoramiento de la calidad educativa preescolar, básica y media. Nacional</v>
          </cell>
          <cell r="O1362" t="str">
            <v>Calidad</v>
          </cell>
          <cell r="P1362" t="str">
            <v>VEPBM</v>
          </cell>
          <cell r="Q1362" t="str">
            <v>SUBDIRECCIÓN DE FOMENTO DE COMPETENCIAS</v>
          </cell>
          <cell r="R1362" t="str">
            <v>Contratación Directa</v>
          </cell>
          <cell r="S1362" t="str">
            <v>4 CON</v>
          </cell>
          <cell r="T1362" t="str">
            <v>ET4</v>
          </cell>
        </row>
        <row r="1363">
          <cell r="B1363" t="str">
            <v>93-C-2201-0700-10-0-2201048-02</v>
          </cell>
          <cell r="C1363" t="str">
            <v>93-C-2201-0700-10-0-2201048-02ET4</v>
          </cell>
          <cell r="D1363" t="str">
            <v>93</v>
          </cell>
          <cell r="E1363" t="str">
            <v>A</v>
          </cell>
          <cell r="F1363" t="str">
            <v>PRESTAR SERVICIOS PROFESIONALES PARA ORIENTAR JURÍDICAMENTE A LA DIRECCIÓN DE PRIMERA INFANCIA EN LOS PROCESOS CONTRACTUALES, EN TODAS SUS ETAPAS.</v>
          </cell>
          <cell r="G1363" t="str">
            <v>C-2201-0700-10-0-2201048-02</v>
          </cell>
          <cell r="H1363" t="str">
            <v>10</v>
          </cell>
          <cell r="I1363" t="str">
            <v>CSF</v>
          </cell>
          <cell r="J1363" t="str">
            <v>Ok Distribución Pto</v>
          </cell>
          <cell r="K1363">
            <v>110409720</v>
          </cell>
          <cell r="L1363" t="str">
            <v>Inversión</v>
          </cell>
          <cell r="M1363" t="str">
            <v>Primera Infancia</v>
          </cell>
          <cell r="N1363" t="str">
            <v>Fortalecimiento de la calidad del servicio educativo de primera infancia Nacional</v>
          </cell>
          <cell r="O1363" t="str">
            <v>Primera Infancia</v>
          </cell>
          <cell r="P1363" t="str">
            <v>VEPBM</v>
          </cell>
          <cell r="Q1363" t="str">
            <v>DIRECCIÓN DE PRIMERA INFANCIA</v>
          </cell>
          <cell r="R1363" t="str">
            <v>Contratación Directa</v>
          </cell>
          <cell r="S1363" t="str">
            <v>4 CON</v>
          </cell>
          <cell r="T1363" t="str">
            <v>ET4</v>
          </cell>
        </row>
        <row r="1364">
          <cell r="B1364" t="str">
            <v>930-C-2201-0700-13-0-2201007-02</v>
          </cell>
          <cell r="C1364" t="str">
            <v>930-C-2201-0700-13-0-2201007-02ET1</v>
          </cell>
          <cell r="D1364" t="str">
            <v>930</v>
          </cell>
          <cell r="E1364" t="str">
            <v>A</v>
          </cell>
          <cell r="F1364" t="str">
            <v>PRESTACIÓN DE SERVICIOS PROFESIONALES PARA APOYAR LA GESTIÓN DE LOS PROCESOS INTERNOS Y EXTERNOS  ASOCIADOS A LA IMPLEMENTACIÓN DEL PROGRAMA JORNADA ÚNICA EN LAS ENTIDADES TERRITORIALES CERTIFICADAS Y ESTABLECIMIENTOS EDUCATIVOS FOCALIZADOS.</v>
          </cell>
          <cell r="G1364" t="str">
            <v>C-2201-0700-13-0-2201007-02</v>
          </cell>
          <cell r="H1364" t="str">
            <v>10</v>
          </cell>
          <cell r="I1364" t="str">
            <v>CSF</v>
          </cell>
          <cell r="J1364" t="str">
            <v>Ok Distribución Pto</v>
          </cell>
          <cell r="K1364">
            <v>59500000</v>
          </cell>
          <cell r="L1364" t="str">
            <v>Inversión</v>
          </cell>
          <cell r="M1364" t="str">
            <v>Calidad EPBM</v>
          </cell>
          <cell r="N1364" t="str">
            <v>Mejoramiento de la calidad educativa preescolar, básica y media. Nacional</v>
          </cell>
          <cell r="O1364" t="str">
            <v>Calidad</v>
          </cell>
          <cell r="P1364" t="str">
            <v>VEPBM</v>
          </cell>
          <cell r="Q1364" t="str">
            <v>SUBDIRECCIÓN DE FOMENTO DE COMPETENCIAS</v>
          </cell>
          <cell r="R1364" t="str">
            <v>Contratación Directa</v>
          </cell>
          <cell r="S1364" t="str">
            <v>2 PES</v>
          </cell>
          <cell r="T1364" t="str">
            <v>ET1</v>
          </cell>
        </row>
        <row r="1365">
          <cell r="B1365" t="str">
            <v>931-C-2201-0700-13-0-2201007-02</v>
          </cell>
          <cell r="C1365" t="str">
            <v>931-C-2201-0700-13-0-2201007-02ET1</v>
          </cell>
          <cell r="D1365" t="str">
            <v>931</v>
          </cell>
          <cell r="E1365" t="str">
            <v>A</v>
          </cell>
          <cell r="F1365" t="str">
            <v>PRESTACIÓN DE SERVICIOS PROFESIONALES PARA APOYAR EL DESARROLLO DE ACCIONES DE FORTALECIMIENTO Y ACOMPAÑAMIENTO PEDAGÓGICO  ASOCIADAS A LA IMPLEMENTACIÓN DEL PROGRAMA JORNADA ÚNICA EN LAS ENTIDADES TERRITORIALES CERTIFICADAS Y ESTABLECIMIENTOS EDUCATIVOS FOCALIZADOS.</v>
          </cell>
          <cell r="G1365" t="str">
            <v>C-2201-0700-13-0-2201007-02</v>
          </cell>
          <cell r="H1365" t="str">
            <v>10</v>
          </cell>
          <cell r="I1365" t="str">
            <v>CSF</v>
          </cell>
          <cell r="J1365" t="str">
            <v>Ok Distribución Pto</v>
          </cell>
          <cell r="K1365">
            <v>28548819</v>
          </cell>
          <cell r="L1365" t="str">
            <v>Inversión</v>
          </cell>
          <cell r="M1365" t="str">
            <v>Calidad EPBM</v>
          </cell>
          <cell r="N1365" t="str">
            <v>Mejoramiento de la calidad educativa preescolar, básica y media. Nacional</v>
          </cell>
          <cell r="O1365" t="str">
            <v>Calidad</v>
          </cell>
          <cell r="P1365" t="str">
            <v>VEPBM</v>
          </cell>
          <cell r="Q1365" t="str">
            <v>SUBDIRECCIÓN DE FOMENTO DE COMPETENCIAS</v>
          </cell>
          <cell r="R1365" t="str">
            <v>Contratación Directa</v>
          </cell>
          <cell r="S1365" t="str">
            <v>2 PES</v>
          </cell>
          <cell r="T1365" t="str">
            <v>ET1</v>
          </cell>
        </row>
        <row r="1366">
          <cell r="B1366" t="str">
            <v>932-C-2201-0700-13-0-2201007-02</v>
          </cell>
          <cell r="C1366" t="str">
            <v>932-C-2201-0700-13-0-2201007-02ET1</v>
          </cell>
          <cell r="D1366" t="str">
            <v>932</v>
          </cell>
          <cell r="E1366" t="str">
            <v>A</v>
          </cell>
          <cell r="F1366" t="str">
            <v>PRESTACIÓN DE SERVICIOS PROFESIONALES PARA COORDINAR LA DEFINICIÓN E IMPLEMENTACIÓN DE ESTRATEGIAS DE FORMACIÓN Y ACOMPAÑAMIENTO PEDAGÓGICO PARA EL FORTALECIMIENTO DE LOS PROCESOS DE ENSEÑANZA Y APRENDIZAJE Y LA GESTIÓN TERRITORIAL ASOCIADAS A LA IMPLEMENTACIÓN DEL PROGRAMA JORNADA ÚNICA EN LAS ENTIDADES TERRITORIALES CERTIFICADAS Y ESTABLECIMIENTOS EDUCATIVOS FOCALIZADOS.</v>
          </cell>
          <cell r="G1366" t="str">
            <v>C-2201-0700-13-0-2201007-02</v>
          </cell>
          <cell r="H1366" t="str">
            <v>10</v>
          </cell>
          <cell r="I1366" t="str">
            <v>CSF</v>
          </cell>
          <cell r="J1366" t="str">
            <v>Ok Distribución Pto</v>
          </cell>
          <cell r="K1366">
            <v>45000000</v>
          </cell>
          <cell r="L1366" t="str">
            <v>Inversión</v>
          </cell>
          <cell r="M1366" t="str">
            <v>Calidad EPBM</v>
          </cell>
          <cell r="N1366" t="str">
            <v>Mejoramiento de la calidad educativa preescolar, básica y media. Nacional</v>
          </cell>
          <cell r="O1366" t="str">
            <v>Calidad</v>
          </cell>
          <cell r="P1366" t="str">
            <v>VEPBM</v>
          </cell>
          <cell r="Q1366" t="str">
            <v>SUBDIRECCIÓN DE FOMENTO DE COMPETENCIAS</v>
          </cell>
          <cell r="R1366" t="str">
            <v>Contratación Directa</v>
          </cell>
          <cell r="S1366" t="str">
            <v>2 PES</v>
          </cell>
          <cell r="T1366" t="str">
            <v>ET1</v>
          </cell>
        </row>
        <row r="1367">
          <cell r="B1367" t="str">
            <v>933-C-2201-0700-13-0-2201007-02</v>
          </cell>
          <cell r="C1367" t="str">
            <v>933-C-2201-0700-13-0-2201007-02ET1</v>
          </cell>
          <cell r="D1367" t="str">
            <v>933</v>
          </cell>
          <cell r="E1367" t="str">
            <v>A</v>
          </cell>
          <cell r="F1367" t="str">
            <v>PRESTACIÓN DE SERVICIOS PROFESIONALES PARA APOYAR EL DESARROLLO DE ACCIONES DE FORTALECIMIENTO Y ACOMPAÑAMIENTO PEDAGÓGICO  ASOCIADAS A LA IMPLEMENTACIÓN DEL PROGRAMA JORNADA ÚNICA EN LAS ENTIDADES TERRITORIALES CERTIFICADAS Y ESTABLECIMIENTOS EDUCATIVOS FOCALIZADOS.</v>
          </cell>
          <cell r="G1367" t="str">
            <v>C-2201-0700-13-0-2201007-02</v>
          </cell>
          <cell r="H1367" t="str">
            <v>10</v>
          </cell>
          <cell r="I1367" t="str">
            <v>CSF</v>
          </cell>
          <cell r="J1367" t="str">
            <v>Ok Distribución Pto</v>
          </cell>
          <cell r="K1367">
            <v>30127500</v>
          </cell>
          <cell r="L1367" t="str">
            <v>Inversión</v>
          </cell>
          <cell r="M1367" t="str">
            <v>Calidad EPBM</v>
          </cell>
          <cell r="N1367" t="str">
            <v>Mejoramiento de la calidad educativa preescolar, básica y media. Nacional</v>
          </cell>
          <cell r="O1367" t="str">
            <v>Calidad</v>
          </cell>
          <cell r="P1367" t="str">
            <v>VEPBM</v>
          </cell>
          <cell r="Q1367" t="str">
            <v>SUBDIRECCIÓN DE FOMENTO DE COMPETENCIAS</v>
          </cell>
          <cell r="R1367" t="str">
            <v>Contratación Directa</v>
          </cell>
          <cell r="S1367" t="str">
            <v>2 PES</v>
          </cell>
          <cell r="T1367" t="str">
            <v>ET1</v>
          </cell>
        </row>
        <row r="1368">
          <cell r="B1368" t="str">
            <v>934-C-2201-0700-13-0-2201007-02</v>
          </cell>
          <cell r="C1368" t="str">
            <v>934-C-2201-0700-13-0-2201007-02ET1</v>
          </cell>
          <cell r="D1368" t="str">
            <v>934</v>
          </cell>
          <cell r="E1368" t="str">
            <v>A</v>
          </cell>
          <cell r="F1368" t="str">
            <v>PRESTACIÓN DE SERVICIOS PROFESIONALES PARA APOYAR LA DEFINICIÓN, GESTIÓN Y SEGUIMIENTO DE LAS LÍNEAS ESTRATÉGICAS Y PLANES DE ACCIÓN RELACIONADOS CON LA IMPLEMENTACIÓN DEL PROGRAMA JORNADA ÚNICA, ESPECIALMENTE EN LO CONCERNIENTE A LA OPERACIÓN DE LA GERENCIA ESTRATÉGICA DEL PROGRAMA.</v>
          </cell>
          <cell r="G1368" t="str">
            <v>C-2201-0700-13-0-2201007-02</v>
          </cell>
          <cell r="H1368" t="str">
            <v>10</v>
          </cell>
          <cell r="I1368" t="str">
            <v>CSF</v>
          </cell>
          <cell r="J1368" t="str">
            <v>Ok Distribución Pto</v>
          </cell>
          <cell r="K1368">
            <v>31720910</v>
          </cell>
          <cell r="L1368" t="str">
            <v>Inversión</v>
          </cell>
          <cell r="M1368" t="str">
            <v>Calidad EPBM</v>
          </cell>
          <cell r="N1368" t="str">
            <v>Mejoramiento de la calidad educativa preescolar, básica y media. Nacional</v>
          </cell>
          <cell r="O1368" t="str">
            <v>Calidad</v>
          </cell>
          <cell r="P1368" t="str">
            <v>VEPBM</v>
          </cell>
          <cell r="Q1368" t="str">
            <v>SUBDIRECCIÓN DE FOMENTO DE COMPETENCIAS</v>
          </cell>
          <cell r="R1368" t="str">
            <v>Contratación Directa</v>
          </cell>
          <cell r="S1368" t="str">
            <v>2 PES</v>
          </cell>
          <cell r="T1368" t="str">
            <v>ET1</v>
          </cell>
        </row>
        <row r="1369">
          <cell r="B1369" t="str">
            <v>935-C-2201-0700-13-0-2201007-02</v>
          </cell>
          <cell r="C1369" t="str">
            <v>935-C-2201-0700-13-0-2201007-02ET1</v>
          </cell>
          <cell r="D1369" t="str">
            <v>935</v>
          </cell>
          <cell r="E1369" t="str">
            <v>A</v>
          </cell>
          <cell r="F1369" t="str">
            <v>PRESTACIÓN DE SERVICIOS PROFESIONALES PARA APOYAR LA GESTIÓN TÉCNICA EN LA IMPLEMENTACIÓN DEL PROGRAMA JORNADA ÚNICA EN LAS ENTIDADES TERRITORIALES CERTIFICADAS Y ESTABLECIMIENTOS EDUCATIVOS FOCALIZADOS.</v>
          </cell>
          <cell r="G1369" t="str">
            <v>C-2201-0700-13-0-2201007-02</v>
          </cell>
          <cell r="H1369" t="str">
            <v>10</v>
          </cell>
          <cell r="I1369" t="str">
            <v>CSF</v>
          </cell>
          <cell r="J1369" t="str">
            <v>Ok Distribución Pto</v>
          </cell>
          <cell r="K1369">
            <v>28548819</v>
          </cell>
          <cell r="L1369" t="str">
            <v>Inversión</v>
          </cell>
          <cell r="M1369" t="str">
            <v>Calidad EPBM</v>
          </cell>
          <cell r="N1369" t="str">
            <v>Mejoramiento de la calidad educativa preescolar, básica y media. Nacional</v>
          </cell>
          <cell r="O1369" t="str">
            <v>Calidad</v>
          </cell>
          <cell r="P1369" t="str">
            <v>VEPBM</v>
          </cell>
          <cell r="Q1369" t="str">
            <v>SUBDIRECCIÓN DE FOMENTO DE COMPETENCIAS</v>
          </cell>
          <cell r="R1369" t="str">
            <v>Contratación Directa</v>
          </cell>
          <cell r="S1369" t="str">
            <v>2 PES</v>
          </cell>
          <cell r="T1369" t="str">
            <v>ET1</v>
          </cell>
        </row>
        <row r="1370">
          <cell r="B1370" t="str">
            <v>936-C-2201-0700-12-0-2201006-02</v>
          </cell>
          <cell r="C1370" t="str">
            <v>936-C-2201-0700-12-0-2201006-02ET2</v>
          </cell>
          <cell r="D1370" t="str">
            <v>936</v>
          </cell>
          <cell r="E1370" t="str">
            <v>A</v>
          </cell>
          <cell r="F1370" t="str">
            <v>PRESTACIÓN DE SERVICIOS PROFESIONALES PARA APOYAR Y HACER SEGUIMIENTO A LA GESTIÓN ADMINISTRATIVA Y LINEAS DE ACCIÓN DE  LA DIRECCIÓN DE FORTALECIMIENTO A LA GESTIÓN TERRITORIAL Y SUS SUBDIRECCIONES  Y APOYAR LA IMPLEMENTACIÓN DE ESTRATEGIAS DE FORTALECIMIENTO A LA GESTIÓN DE LAS ENTIDADES TERRITORIALES.</v>
          </cell>
          <cell r="G1370" t="str">
            <v>C-2201-0700-12-0-2201006-02</v>
          </cell>
          <cell r="H1370" t="str">
            <v>10</v>
          </cell>
          <cell r="I1370" t="str">
            <v>CSF</v>
          </cell>
          <cell r="J1370" t="str">
            <v>Ok Distribución Pto</v>
          </cell>
          <cell r="K1370">
            <v>26965503</v>
          </cell>
          <cell r="L1370" t="str">
            <v>Inversión</v>
          </cell>
          <cell r="M1370" t="str">
            <v>Fortalecimiento</v>
          </cell>
          <cell r="N1370" t="str">
            <v>Fortalecimiento a la gestión territorial de la educación Inicial, Preescolar, Básica y Media.   Nacional</v>
          </cell>
          <cell r="O1370" t="str">
            <v>Fortalecimiento</v>
          </cell>
          <cell r="P1370" t="str">
            <v>VEPBM</v>
          </cell>
          <cell r="Q1370" t="str">
            <v>SUBDIRECCIÓN DE RECURSOS HUMANOS DEL SECTOR EDUCATIVO</v>
          </cell>
          <cell r="R1370" t="str">
            <v>Modificatorios</v>
          </cell>
          <cell r="S1370" t="str">
            <v>2 PES</v>
          </cell>
          <cell r="T1370" t="str">
            <v>ET2</v>
          </cell>
        </row>
        <row r="1371">
          <cell r="B1371" t="str">
            <v>937-C-2201-0700-12-0-2201015-02</v>
          </cell>
          <cell r="C1371" t="str">
            <v>937-C-2201-0700-12-0-2201015-02ET1</v>
          </cell>
          <cell r="D1371" t="str">
            <v>937</v>
          </cell>
          <cell r="E1371" t="str">
            <v>A</v>
          </cell>
          <cell r="F1371" t="str">
            <v>PRESTACIÓN DE SERVICIOS PROFESIONALES PARA APOYAR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v>
          </cell>
          <cell r="G1371" t="str">
            <v>C-2201-0700-12-0-2201015-02</v>
          </cell>
          <cell r="H1371" t="str">
            <v>10</v>
          </cell>
          <cell r="I1371" t="str">
            <v>CSF</v>
          </cell>
          <cell r="J1371" t="str">
            <v>Ok Distribución Pto</v>
          </cell>
          <cell r="K1371">
            <v>25515000</v>
          </cell>
          <cell r="L1371" t="str">
            <v>Inversión</v>
          </cell>
          <cell r="M1371" t="str">
            <v>Fortalecimiento</v>
          </cell>
          <cell r="N1371" t="str">
            <v>Fortalecimiento a la gestión territorial de la educación Inicial, Preescolar, Básica y Media.   Nacional</v>
          </cell>
          <cell r="O1371" t="str">
            <v>Fortalecimiento</v>
          </cell>
          <cell r="P1371" t="str">
            <v>VEPBM</v>
          </cell>
          <cell r="Q1371" t="str">
            <v>SUBDIRECCIÓN DE RECURSOS HUMANOS DEL SECTOR EDUCATIVO</v>
          </cell>
          <cell r="R1371" t="str">
            <v>Contratación Directa</v>
          </cell>
          <cell r="S1371" t="str">
            <v>2 PES</v>
          </cell>
          <cell r="T1371" t="str">
            <v>ET1</v>
          </cell>
        </row>
        <row r="1372">
          <cell r="B1372" t="str">
            <v>937-C-2201-0700-12-0-2201006-02</v>
          </cell>
          <cell r="C1372" t="str">
            <v>937-C-2201-0700-12-0-2201006-02ET1</v>
          </cell>
          <cell r="D1372" t="str">
            <v>937</v>
          </cell>
          <cell r="E1372" t="str">
            <v>A</v>
          </cell>
          <cell r="F1372" t="str">
            <v>PRESTACIÓN DE SERVICIOS PROFESIONALES PARA APOYAR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v>
          </cell>
          <cell r="G1372" t="str">
            <v>C-2201-0700-12-0-2201006-02</v>
          </cell>
          <cell r="H1372" t="str">
            <v>10</v>
          </cell>
          <cell r="I1372" t="str">
            <v>CSF</v>
          </cell>
          <cell r="J1372" t="str">
            <v>Ok Distribución Pto</v>
          </cell>
          <cell r="K1372">
            <v>37485000</v>
          </cell>
          <cell r="L1372" t="str">
            <v>Inversión</v>
          </cell>
          <cell r="M1372" t="str">
            <v>Fortalecimiento</v>
          </cell>
          <cell r="N1372" t="str">
            <v>Fortalecimiento a la gestión territorial de la educación Inicial, Preescolar, Básica y Media.   Nacional</v>
          </cell>
          <cell r="O1372" t="str">
            <v>Fortalecimiento</v>
          </cell>
          <cell r="P1372" t="str">
            <v>VEPBM</v>
          </cell>
          <cell r="Q1372" t="str">
            <v>SUBDIRECCIÓN DE RECURSOS HUMANOS DEL SECTOR EDUCATIVO</v>
          </cell>
          <cell r="R1372" t="str">
            <v>Contratación Directa</v>
          </cell>
          <cell r="S1372" t="str">
            <v>2 PES</v>
          </cell>
          <cell r="T1372" t="str">
            <v>ET1</v>
          </cell>
        </row>
        <row r="1373">
          <cell r="B1373" t="str">
            <v>938-C-2201-0700-12-0-2201006-02</v>
          </cell>
          <cell r="C1373" t="str">
            <v>938-C-2201-0700-12-0-2201006-02ET2</v>
          </cell>
          <cell r="D1373" t="str">
            <v>938</v>
          </cell>
          <cell r="E1373" t="str">
            <v>A</v>
          </cell>
          <cell r="F1373" t="str">
            <v xml:space="preserve">PRESTACIÓN DE SERVICIOS PROFESIONALES PARA APOYAR A LA DIRECCIÓN DE FORTALECIMIENTO A LA GESTIÓN TERRITORIAL Y SUS SUBDIRECCIONES EN EL  SEGUIMIENTO A LA EJECUCIÓN DE LOS RECURSOS FINANCIEROS, LA GESTION ADMINISTRATIVA Y PLANEACIÓN DE LOS PROCESOS LOGÍSTICOS. </v>
          </cell>
          <cell r="G1373" t="str">
            <v>C-2201-0700-12-0-2201006-02</v>
          </cell>
          <cell r="H1373" t="str">
            <v>10</v>
          </cell>
          <cell r="I1373" t="str">
            <v>CSF</v>
          </cell>
          <cell r="J1373" t="str">
            <v>Ok Distribución Pto</v>
          </cell>
          <cell r="K1373">
            <v>12300000</v>
          </cell>
          <cell r="L1373" t="str">
            <v>Inversión</v>
          </cell>
          <cell r="M1373" t="str">
            <v>Fortalecimiento</v>
          </cell>
          <cell r="N1373" t="str">
            <v>Fortalecimiento a la gestión territorial de la educación Inicial, Preescolar, Básica y Media.   Nacional</v>
          </cell>
          <cell r="O1373" t="str">
            <v>Fortalecimiento</v>
          </cell>
          <cell r="P1373" t="str">
            <v>VEPBM</v>
          </cell>
          <cell r="Q1373" t="str">
            <v>SUBDIRECCIÓN DE RECURSOS HUMANOS DEL SECTOR EDUCATIVO</v>
          </cell>
          <cell r="R1373" t="str">
            <v>Modificatorios</v>
          </cell>
          <cell r="S1373" t="str">
            <v>2 PES</v>
          </cell>
          <cell r="T1373" t="str">
            <v>ET2</v>
          </cell>
        </row>
        <row r="1374">
          <cell r="B1374" t="str">
            <v>939-C-2201-0700-12-0-2201016-02</v>
          </cell>
          <cell r="C1374" t="str">
            <v>939-C-2201-0700-12-0-2201016-02ET2</v>
          </cell>
          <cell r="D1374" t="str">
            <v>939</v>
          </cell>
          <cell r="E1374" t="str">
            <v>A</v>
          </cell>
          <cell r="F1374" t="str">
            <v>RESTACIÓN DE SERVICIOS PROFESIONALES PARA APOYAR A LA DIRECCIÓN DE FORTALECIMIENTO A LA GESTIÓN TERRITORIAL, EN LOS PROCESOS DE CONCERTACIÓN Y_x000D_
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v>
          </cell>
          <cell r="G1374" t="str">
            <v>C-2201-0700-12-0-2201016-02</v>
          </cell>
          <cell r="H1374" t="str">
            <v>10</v>
          </cell>
          <cell r="I1374" t="str">
            <v>CSF</v>
          </cell>
          <cell r="J1374" t="str">
            <v>Ok Distribución Pto</v>
          </cell>
          <cell r="K1374">
            <v>40448100</v>
          </cell>
          <cell r="L1374" t="str">
            <v>Inversión</v>
          </cell>
          <cell r="M1374" t="str">
            <v>Fortalecimiento</v>
          </cell>
          <cell r="N1374" t="str">
            <v>Fortalecimiento a la gestión territorial de la educación Inicial, Preescolar, Básica y Media.   Nacional</v>
          </cell>
          <cell r="O1374" t="str">
            <v>Fortalecimiento</v>
          </cell>
          <cell r="P1374" t="str">
            <v>VEPBM</v>
          </cell>
          <cell r="Q1374" t="str">
            <v>SUBDIRECCIÓN DE RECURSOS HUMANOS DEL SECTOR EDUCATIVO</v>
          </cell>
          <cell r="R1374" t="str">
            <v>Modificatorios</v>
          </cell>
          <cell r="S1374" t="str">
            <v>2 PES</v>
          </cell>
          <cell r="T1374" t="str">
            <v>ET2</v>
          </cell>
        </row>
        <row r="1375">
          <cell r="B1375" t="str">
            <v>940-C-2201-0700-12-0-2201004-02</v>
          </cell>
          <cell r="C1375" t="str">
            <v>940-C-2201-0700-12-0-2201004-02ET1</v>
          </cell>
          <cell r="D1375" t="str">
            <v>940</v>
          </cell>
          <cell r="E1375" t="str">
            <v>A</v>
          </cell>
          <cell r="F1375" t="str">
            <v>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v>
          </cell>
          <cell r="G1375" t="str">
            <v>C-2201-0700-12-0-2201004-02</v>
          </cell>
          <cell r="H1375" t="str">
            <v>10</v>
          </cell>
          <cell r="I1375" t="str">
            <v>CSF</v>
          </cell>
          <cell r="J1375" t="str">
            <v>Ok Distribución Pto</v>
          </cell>
          <cell r="K1375">
            <v>11245540</v>
          </cell>
          <cell r="L1375" t="str">
            <v>Inversión</v>
          </cell>
          <cell r="M1375" t="str">
            <v>Fortalecimiento</v>
          </cell>
          <cell r="N1375" t="str">
            <v>Fortalecimiento a la gestión territorial de la educación Inicial, Preescolar, Básica y Media.   Nacional</v>
          </cell>
          <cell r="O1375" t="str">
            <v>Fortalecimiento</v>
          </cell>
          <cell r="P1375" t="str">
            <v>VEPBM</v>
          </cell>
          <cell r="Q1375" t="str">
            <v>SUBDIRECCIÓN DE RECURSOS HUMANOS DEL SECTOR EDUCATIVO</v>
          </cell>
          <cell r="R1375" t="str">
            <v>Modificatorios</v>
          </cell>
          <cell r="S1375" t="str">
            <v>1 PLC</v>
          </cell>
          <cell r="T1375" t="str">
            <v>ET1</v>
          </cell>
        </row>
        <row r="1376">
          <cell r="B1376" t="str">
            <v>940-C-2201-0700-12-0-2201006-02</v>
          </cell>
          <cell r="C1376" t="str">
            <v>940-C-2201-0700-12-0-2201006-02ET1</v>
          </cell>
          <cell r="D1376" t="str">
            <v>940</v>
          </cell>
          <cell r="E1376" t="str">
            <v>A</v>
          </cell>
          <cell r="F1376" t="str">
            <v>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v>
          </cell>
          <cell r="G1376" t="str">
            <v>C-2201-0700-12-0-2201006-02</v>
          </cell>
          <cell r="H1376" t="str">
            <v>10</v>
          </cell>
          <cell r="I1376" t="str">
            <v>CSF</v>
          </cell>
          <cell r="J1376" t="str">
            <v>Ok Distribución Pto</v>
          </cell>
          <cell r="K1376">
            <v>6433380</v>
          </cell>
          <cell r="L1376" t="str">
            <v>Inversión</v>
          </cell>
          <cell r="M1376" t="str">
            <v>Fortalecimiento</v>
          </cell>
          <cell r="N1376" t="str">
            <v>Fortalecimiento a la gestión territorial de la educación Inicial, Preescolar, Básica y Media.   Nacional</v>
          </cell>
          <cell r="O1376" t="str">
            <v>Fortalecimiento</v>
          </cell>
          <cell r="P1376" t="str">
            <v>VEPBM</v>
          </cell>
          <cell r="Q1376" t="str">
            <v>SUBDIRECCIÓN DE RECURSOS HUMANOS DEL SECTOR EDUCATIVO</v>
          </cell>
          <cell r="R1376" t="str">
            <v>Modificatorios</v>
          </cell>
          <cell r="S1376" t="str">
            <v>1 PLC</v>
          </cell>
          <cell r="T1376" t="str">
            <v>ET1</v>
          </cell>
        </row>
        <row r="1377">
          <cell r="B1377" t="str">
            <v>941-C-2201-0700-12-0-2201048-02</v>
          </cell>
          <cell r="C1377" t="str">
            <v>941-C-2201-0700-12-0-2201048-02ET2</v>
          </cell>
          <cell r="D1377" t="str">
            <v>941</v>
          </cell>
          <cell r="E1377" t="str">
            <v>A</v>
          </cell>
          <cell r="F1377" t="str">
            <v>PRESTACIÓN DE SERVICIOS PROFESIONALES PARA APOYAR A LA SUBDIRECCIÓN DE RECURSOS HUMANOS DEL SECTOR EDUCATIVO, EN LA CONSOLIDACIÓN Y ANÁLISIS DE LA INFORMACIÓN DEL RECURSO HUMANO DEL SECTOR EDUCATIVO, EN EL DISEÑO Y ESTRUCTURACIÓN DE ANÁLISIS TÉCNICOS RELACIONADOS CON INCENTIVOS, POLÍTICAS DE BIENESTAR, PLANTA DOCENTE Y ADMINISTRACIÓN DE CARRERA DOCENTE, Y DEMÁS PROYECTOS ESTRATÉGICOS DE LA SUBDIRECCIÓN.</v>
          </cell>
          <cell r="G1377" t="str">
            <v>C-2201-0700-12-0-2201048-02</v>
          </cell>
          <cell r="H1377" t="str">
            <v>10</v>
          </cell>
          <cell r="I1377" t="str">
            <v>CSF</v>
          </cell>
          <cell r="J1377" t="str">
            <v>Ok Distribución Pto</v>
          </cell>
          <cell r="K1377">
            <v>14008000</v>
          </cell>
          <cell r="L1377" t="str">
            <v>Inversión</v>
          </cell>
          <cell r="M1377" t="str">
            <v>Fortalecimiento</v>
          </cell>
          <cell r="N1377" t="str">
            <v>Fortalecimiento a la gestión territorial de la educación Inicial, Preescolar, Básica y Media.   Nacional</v>
          </cell>
          <cell r="O1377" t="str">
            <v>Fortalecimiento</v>
          </cell>
          <cell r="P1377" t="str">
            <v>VEPBM</v>
          </cell>
          <cell r="Q1377" t="str">
            <v>SUBDIRECCIÓN DE RECURSOS HUMANOS DEL SECTOR EDUCATIVO</v>
          </cell>
          <cell r="R1377" t="str">
            <v>Modificatorios</v>
          </cell>
          <cell r="S1377" t="str">
            <v>2 PES</v>
          </cell>
          <cell r="T1377" t="str">
            <v>ET2</v>
          </cell>
        </row>
        <row r="1378">
          <cell r="B1378" t="str">
            <v>942-C-2201-0700-12-0-2201048-02</v>
          </cell>
          <cell r="C1378" t="str">
            <v>942-C-2201-0700-12-0-2201048-02ET2</v>
          </cell>
          <cell r="D1378" t="str">
            <v>942</v>
          </cell>
          <cell r="E1378" t="str">
            <v>A</v>
          </cell>
          <cell r="F1378" t="str">
            <v>PRESTACIÓN DE SERVICIOS PROFESIONALES PARA APOYAR Y ORIENTAR A LA SUBDIRECCIÓN DE RECURSOS HUMANOS DEL SECTOR EDUCATIVO EN EL PROCESO PARA LA PROVISIÓN DE LOS TIPOS DE EMPLEO DEL SISTEMA ESPECIAL DE CARRERA DOCENTE Y LAS DEMAS ACTIVIDADES RELACIONADAS CON LA ADMINISTRACIÓN DEL RECURSO HUMANO DEL SECTOR EDUCATIVO.</v>
          </cell>
          <cell r="G1378" t="str">
            <v>C-2201-0700-12-0-2201048-02</v>
          </cell>
          <cell r="H1378" t="str">
            <v>10</v>
          </cell>
          <cell r="I1378" t="str">
            <v>CSF</v>
          </cell>
          <cell r="J1378" t="str">
            <v>Ok Distribución Pto</v>
          </cell>
          <cell r="K1378">
            <v>14008000</v>
          </cell>
          <cell r="L1378" t="str">
            <v>Inversión</v>
          </cell>
          <cell r="M1378" t="str">
            <v>Fortalecimiento</v>
          </cell>
          <cell r="N1378" t="str">
            <v>Fortalecimiento a la gestión territorial de la educación Inicial, Preescolar, Básica y Media.   Nacional</v>
          </cell>
          <cell r="O1378" t="str">
            <v>Fortalecimiento</v>
          </cell>
          <cell r="P1378" t="str">
            <v>VEPBM</v>
          </cell>
          <cell r="Q1378" t="str">
            <v>SUBDIRECCIÓN DE RECURSOS HUMANOS DEL SECTOR EDUCATIVO</v>
          </cell>
          <cell r="R1378" t="str">
            <v>Modificatorios</v>
          </cell>
          <cell r="S1378" t="str">
            <v>2 PES</v>
          </cell>
          <cell r="T1378" t="str">
            <v>ET2</v>
          </cell>
        </row>
        <row r="1379">
          <cell r="B1379" t="str">
            <v>943-C-2201-0700-12-0-2201048-02</v>
          </cell>
          <cell r="C1379" t="str">
            <v>943-C-2201-0700-12-0-2201048-02ET1</v>
          </cell>
          <cell r="D1379" t="str">
            <v>943</v>
          </cell>
          <cell r="E1379" t="str">
            <v>A</v>
          </cell>
          <cell r="F1379" t="str">
            <v>PRESTAR SERVICIOS PROFESIONALES A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v>
          </cell>
          <cell r="G1379" t="str">
            <v>C-2201-0700-12-0-2201048-02</v>
          </cell>
          <cell r="H1379" t="str">
            <v>10</v>
          </cell>
          <cell r="I1379" t="str">
            <v>CSF</v>
          </cell>
          <cell r="J1379" t="str">
            <v>Ok Distribución Pto</v>
          </cell>
          <cell r="K1379">
            <v>10821180</v>
          </cell>
          <cell r="L1379" t="str">
            <v>Inversión</v>
          </cell>
          <cell r="M1379" t="str">
            <v>Fortalecimiento</v>
          </cell>
          <cell r="N1379" t="str">
            <v>Fortalecimiento a la gestión territorial de la educación Inicial, Preescolar, Básica y Media.   Nacional</v>
          </cell>
          <cell r="O1379" t="str">
            <v>Fortalecimiento</v>
          </cell>
          <cell r="P1379" t="str">
            <v>VEPBM</v>
          </cell>
          <cell r="Q1379" t="str">
            <v>SUBDIRECCIÓN DE RECURSOS HUMANOS DEL SECTOR EDUCATIVO</v>
          </cell>
          <cell r="R1379" t="str">
            <v>Modificatorios</v>
          </cell>
          <cell r="S1379" t="str">
            <v>1 PLC</v>
          </cell>
          <cell r="T1379" t="str">
            <v>ET1</v>
          </cell>
        </row>
        <row r="1380">
          <cell r="B1380" t="str">
            <v>945-C-2201-0700-13-0-2201006-02</v>
          </cell>
          <cell r="C1380" t="str">
            <v>945-C-2201-0700-13-0-2201006-02ET4</v>
          </cell>
          <cell r="D1380" t="str">
            <v>945</v>
          </cell>
          <cell r="E1380" t="str">
            <v>A</v>
          </cell>
          <cell r="F1380" t="str">
            <v>PRESTACIÓN DE SERVICIOS PROFESIONALES PARA BRINDAR ASISTENCIA TÉCNICA, REALIZAR SEGUIMIENTO Y APOYAR LA GESTION DE LAS ENTIDADES TERRITORIALES,  EN LA IMPLEMENTACIÓN DEL PROGRAMA JORNADA ÚNICA EN LAS ENTIDADES TERRITORIALES CERTIFICADAS Y ESTABLECIMIENTOS EDUCATIVOS FOCALIZADOS.</v>
          </cell>
          <cell r="G1380" t="str">
            <v>C-2201-0700-13-0-2201006-02</v>
          </cell>
          <cell r="H1380" t="str">
            <v>10</v>
          </cell>
          <cell r="I1380" t="str">
            <v>CSF</v>
          </cell>
          <cell r="J1380" t="str">
            <v>Ok Distribución Pto</v>
          </cell>
          <cell r="K1380">
            <v>60000000</v>
          </cell>
          <cell r="L1380" t="str">
            <v>Inversión</v>
          </cell>
          <cell r="M1380" t="str">
            <v>Calidad EPBM</v>
          </cell>
          <cell r="N1380" t="str">
            <v>Mejoramiento de la calidad educativa preescolar, básica y media. Nacional</v>
          </cell>
          <cell r="O1380" t="str">
            <v>Calidad</v>
          </cell>
          <cell r="P1380" t="str">
            <v>VEPBM</v>
          </cell>
          <cell r="Q1380" t="str">
            <v>SUBDIRECCIÓN DE FOMENTO DE COMPETENCIAS</v>
          </cell>
          <cell r="R1380" t="str">
            <v>Contratación Directa</v>
          </cell>
          <cell r="S1380" t="str">
            <v>4 CON</v>
          </cell>
          <cell r="T1380" t="str">
            <v>ET4</v>
          </cell>
        </row>
        <row r="1381">
          <cell r="B1381" t="str">
            <v>946-C-2201-0700-12-0-2201006-02</v>
          </cell>
          <cell r="C1381" t="str">
            <v>946-C-2201-0700-12-0-2201006-02ET2</v>
          </cell>
          <cell r="D1381" t="str">
            <v>946</v>
          </cell>
          <cell r="E1381" t="str">
            <v>A</v>
          </cell>
          <cell r="F1381" t="str">
            <v>PRESTACIÓN DE SERVICIOS PROFESIONALES PARA APOYAR A LA SUBDIRECCIÓN DE RECURSOS HUMANOS DEL SECTOR EDUCATIVO, EN LOS PROCESOS DE REVISIÓN DE ESTUDIOS TÉCNICOS Y FINANCIEROS PARA EL RECONOCIMIENTO DE DEUDAS LABORALES DEL SECTOR EDUCATIVO EN LAS ENTIDADES TERRITORIALES CERTIFICADAS Y EN LA ADMINISTRACIÓN DE RECURSOS HUMANOS EN LOS SUBPROCESOS DE PLANTAS DE PERSONAL PARA FORTALECER LA GESTIÓN DE LAS ENTIDADES TERRITORIALES.</v>
          </cell>
          <cell r="G1381" t="str">
            <v>C-2201-0700-12-0-2201006-02</v>
          </cell>
          <cell r="H1381" t="str">
            <v>10</v>
          </cell>
          <cell r="I1381" t="str">
            <v>CSF</v>
          </cell>
          <cell r="J1381" t="str">
            <v>Ok Distribución Pto</v>
          </cell>
          <cell r="K1381">
            <v>13390000</v>
          </cell>
          <cell r="L1381" t="str">
            <v>Inversión</v>
          </cell>
          <cell r="M1381" t="str">
            <v>Fortalecimiento</v>
          </cell>
          <cell r="N1381" t="str">
            <v>Fortalecimiento a la gestión territorial de la educación Inicial, Preescolar, Básica y Media.   Nacional</v>
          </cell>
          <cell r="O1381" t="str">
            <v>Fortalecimiento</v>
          </cell>
          <cell r="P1381" t="str">
            <v>VEPBM</v>
          </cell>
          <cell r="Q1381" t="str">
            <v>SUBDIRECCIÓN DE RECURSOS HUMANOS DEL SECTOR EDUCATIVO</v>
          </cell>
          <cell r="R1381" t="str">
            <v>Modificatorios</v>
          </cell>
          <cell r="S1381" t="str">
            <v>2 PES</v>
          </cell>
          <cell r="T1381" t="str">
            <v>ET2</v>
          </cell>
        </row>
        <row r="1382">
          <cell r="B1382" t="str">
            <v>947-C-2201-0700-13-0-2201007-02</v>
          </cell>
          <cell r="C1382" t="str">
            <v>947-C-2201-0700-13-0-2201007-02ET1</v>
          </cell>
          <cell r="D1382" t="str">
            <v>947</v>
          </cell>
          <cell r="E1382" t="str">
            <v>A</v>
          </cell>
          <cell r="F1382" t="str">
            <v>PRESTACIÓN DE SERVICIOS PROFESIONALES PARA BRINDAR ASISTENCIA TÉCNICA, REALIZAR SEGUIMIENTO Y APOYAR LA GESTION DE LAS ENTIDADES TERRITORIALES,  EN LA IMPLEMENTACIÓN DEL PROGRAMA JORNADA ÚNICA EN LAS ENTIDADES TERRITORIALES CERTIFICADAS Y ESTABLECIMIENTOS EDUCATIVOS FOCALIZADOS.</v>
          </cell>
          <cell r="G1382" t="str">
            <v>C-2201-0700-13-0-2201007-02</v>
          </cell>
          <cell r="H1382" t="str">
            <v>10</v>
          </cell>
          <cell r="I1382" t="str">
            <v>CSF</v>
          </cell>
          <cell r="J1382" t="str">
            <v>Ok Distribución Pto</v>
          </cell>
          <cell r="K1382">
            <v>45000000</v>
          </cell>
          <cell r="L1382" t="str">
            <v>Inversión</v>
          </cell>
          <cell r="M1382" t="str">
            <v>Calidad EPBM</v>
          </cell>
          <cell r="N1382" t="str">
            <v>Mejoramiento de la calidad educativa preescolar, básica y media. Nacional</v>
          </cell>
          <cell r="O1382" t="str">
            <v>Calidad</v>
          </cell>
          <cell r="P1382" t="str">
            <v>VEPBM</v>
          </cell>
          <cell r="Q1382" t="str">
            <v>SUBDIRECCIÓN DE FOMENTO DE COMPETENCIAS</v>
          </cell>
          <cell r="R1382" t="str">
            <v>Contratación Directa</v>
          </cell>
          <cell r="S1382" t="str">
            <v>2 PES</v>
          </cell>
          <cell r="T1382" t="str">
            <v>ET1</v>
          </cell>
        </row>
        <row r="1383">
          <cell r="B1383" t="str">
            <v>948-C-2201-0700-12-0-2201006-02</v>
          </cell>
          <cell r="C1383" t="str">
            <v>948-C-2201-0700-12-0-2201006-02ET2</v>
          </cell>
          <cell r="D1383" t="str">
            <v>948</v>
          </cell>
          <cell r="E1383" t="str">
            <v>A</v>
          </cell>
          <cell r="F1383" t="str">
            <v>RESTACIÓN DE SERVICIOS PROFESIONALES PARA APOYAR A LA SUBDIRECCIÓN DE RECURSOS HUMANOS DEL SECTOR EDUCATIVO, EN LA ESTRATEGIA DE CREACIÓN DE POLÍTICA DE DATOS Y CONSTRUCCIÓN DE INFORMACIÓN.</v>
          </cell>
          <cell r="G1383" t="str">
            <v>C-2201-0700-12-0-2201006-02</v>
          </cell>
          <cell r="H1383" t="str">
            <v>10</v>
          </cell>
          <cell r="I1383" t="str">
            <v>CSF</v>
          </cell>
          <cell r="J1383" t="str">
            <v>Ok Distribución Pto</v>
          </cell>
          <cell r="K1383">
            <v>11124000</v>
          </cell>
          <cell r="L1383" t="str">
            <v>Inversión</v>
          </cell>
          <cell r="M1383" t="str">
            <v>Fortalecimiento</v>
          </cell>
          <cell r="N1383" t="str">
            <v>Fortalecimiento a la gestión territorial de la educación Inicial, Preescolar, Básica y Media.   Nacional</v>
          </cell>
          <cell r="O1383" t="str">
            <v>Fortalecimiento</v>
          </cell>
          <cell r="P1383" t="str">
            <v>VEPBM</v>
          </cell>
          <cell r="Q1383" t="str">
            <v>SUBDIRECCIÓN DE RECURSOS HUMANOS DEL SECTOR EDUCATIVO</v>
          </cell>
          <cell r="R1383" t="str">
            <v>Modificatorios</v>
          </cell>
          <cell r="S1383" t="str">
            <v>2 PES</v>
          </cell>
          <cell r="T1383" t="str">
            <v>ET2</v>
          </cell>
        </row>
        <row r="1384">
          <cell r="B1384" t="str">
            <v>949-C-2201-0700-12-0-2201006-02</v>
          </cell>
          <cell r="C1384" t="str">
            <v>949-C-2201-0700-12-0-2201006-02ET2</v>
          </cell>
          <cell r="D1384" t="str">
            <v>949</v>
          </cell>
          <cell r="E1384" t="str">
            <v>A</v>
          </cell>
          <cell r="F1384" t="str">
            <v>PRESTACIÓN DE SERVICIOS PROFESIONALES PARA APOYAR A LA SUBDIRECCIÓN DE RECURSOS HUMANOS DEL SECTOR EDUCATIVO, EN LA ESTRATEGIA DE BIENESTAR LABORAL DOCENTE, MEJORAMIENTO DEL AMBIENTE ESCOLAR Y LAS RELACIONES ENTRE LOS ACTORES DE LA EDUCACIÓN EN LAS ENTIDADES TERRITORIALES CERTIFICADAS.</v>
          </cell>
          <cell r="G1384" t="str">
            <v>C-2201-0700-12-0-2201006-02</v>
          </cell>
          <cell r="H1384" t="str">
            <v>10</v>
          </cell>
          <cell r="I1384" t="str">
            <v>CSF</v>
          </cell>
          <cell r="J1384" t="str">
            <v>Ok Distribución Pto</v>
          </cell>
          <cell r="K1384">
            <v>7004000</v>
          </cell>
          <cell r="L1384" t="str">
            <v>Inversión</v>
          </cell>
          <cell r="M1384" t="str">
            <v>Fortalecimiento</v>
          </cell>
          <cell r="N1384" t="str">
            <v>Fortalecimiento a la gestión territorial de la educación Inicial, Preescolar, Básica y Media.   Nacional</v>
          </cell>
          <cell r="O1384" t="str">
            <v>Fortalecimiento</v>
          </cell>
          <cell r="P1384" t="str">
            <v>VEPBM</v>
          </cell>
          <cell r="Q1384" t="str">
            <v>SUBDIRECCIÓN DE RECURSOS HUMANOS DEL SECTOR EDUCATIVO</v>
          </cell>
          <cell r="R1384" t="str">
            <v>Modificatorios</v>
          </cell>
          <cell r="S1384" t="str">
            <v>2 PES</v>
          </cell>
          <cell r="T1384" t="str">
            <v>ET2</v>
          </cell>
        </row>
        <row r="1385">
          <cell r="B1385" t="str">
            <v>950-C-2201-0700-13-0-2201007-02</v>
          </cell>
          <cell r="C1385" t="str">
            <v>950-C-2201-0700-13-0-2201007-02ET1</v>
          </cell>
          <cell r="D1385" t="str">
            <v>950</v>
          </cell>
          <cell r="E1385" t="str">
            <v>A</v>
          </cell>
          <cell r="F1385" t="str">
            <v xml:space="preserve">PRESTAR SERVICIOS PROFESIONALES PARA APOYAR TÉCNICAMENTE  EL DESARROLLO DE LAS ACTIVIDADES RELACIONADAS AL PROGRAMA DE FORMACIÓN DE DOCENTES Y DIRECTIVOS,  PARTICULARMENTE EN LO RELACIONADO CON LA FORMACIÓN CONTINUA DE EDUCADORES. </v>
          </cell>
          <cell r="G1385" t="str">
            <v>C-2201-0700-13-0-2201007-02</v>
          </cell>
          <cell r="H1385" t="str">
            <v>10</v>
          </cell>
          <cell r="I1385" t="str">
            <v>CSF</v>
          </cell>
          <cell r="J1385" t="str">
            <v>Ok Distribución Pto</v>
          </cell>
          <cell r="K1385">
            <v>32463540</v>
          </cell>
          <cell r="L1385" t="str">
            <v>Inversión</v>
          </cell>
          <cell r="M1385" t="str">
            <v>Calidad EPBM</v>
          </cell>
          <cell r="N1385" t="str">
            <v>Mejoramiento de la calidad educativa preescolar, básica y media. Nacional</v>
          </cell>
          <cell r="O1385" t="str">
            <v>Calidad</v>
          </cell>
          <cell r="P1385" t="str">
            <v>VEPBM</v>
          </cell>
          <cell r="Q1385" t="str">
            <v>SUBDIRECCIÓN DE FOMENTO DE COMPETENCIAS</v>
          </cell>
          <cell r="R1385" t="str">
            <v>Contratación Directa</v>
          </cell>
          <cell r="S1385" t="str">
            <v>2 PES</v>
          </cell>
          <cell r="T1385" t="str">
            <v>ET1</v>
          </cell>
        </row>
        <row r="1386">
          <cell r="B1386" t="str">
            <v>951-C-2201-0700-12-0-2201016-02</v>
          </cell>
          <cell r="C1386" t="str">
            <v>951-C-2201-0700-12-0-2201016-02ET2</v>
          </cell>
          <cell r="D1386" t="str">
            <v>951</v>
          </cell>
          <cell r="E1386" t="str">
            <v>A</v>
          </cell>
          <cell r="F1386" t="str">
            <v>PRESTACIÓN DE SERVICIOS PROFESIONALES PARA APOYAR Y ORIENTAR A LA DIRECCIÓN DE FORTALECIMIENTO A LA GESTIÓN TERRITORIAL Y A LA SUBDIRECCIÓN DE RECURSOS HUMANOS DEL SECTOR EDUCATIVO, EN EL DESARROLLO DE CADA UNA DE LAS ETAPAS ESTABLECIDAS EN LOS CONCURSOS DE MÉRITOS PARA PROVEER CARGOS DOCENTES Y DIRECTIVOS DOCENTES DE ESTABLECIMIENTOS EDUCATIVOS ESTATALES ADMINISTRADOS POR LAS ENTIDADES TERRITORIALES CERTIFICADAS Y EL SISTEMA ESPECIAL DE CARRERA DOCENTE, CONFORME A LA NORMATIVA VIGENTE.</v>
          </cell>
          <cell r="G1386" t="str">
            <v>C-2201-0700-12-0-2201016-02</v>
          </cell>
          <cell r="H1386" t="str">
            <v>10</v>
          </cell>
          <cell r="I1386" t="str">
            <v>CSF</v>
          </cell>
          <cell r="J1386" t="str">
            <v>Ok Distribución Pto</v>
          </cell>
          <cell r="K1386">
            <v>17398760</v>
          </cell>
          <cell r="L1386" t="str">
            <v>Inversión</v>
          </cell>
          <cell r="M1386" t="str">
            <v>Fortalecimiento</v>
          </cell>
          <cell r="N1386" t="str">
            <v>Fortalecimiento a la gestión territorial de la educación Inicial, Preescolar, Básica y Media.   Nacional</v>
          </cell>
          <cell r="O1386" t="str">
            <v>Fortalecimiento</v>
          </cell>
          <cell r="P1386" t="str">
            <v>VEPBM</v>
          </cell>
          <cell r="Q1386" t="str">
            <v>SUBDIRECCIÓN DE RECURSOS HUMANOS DEL SECTOR EDUCATIVO</v>
          </cell>
          <cell r="R1386" t="str">
            <v>Modificatorios</v>
          </cell>
          <cell r="S1386" t="str">
            <v>2 PES</v>
          </cell>
          <cell r="T1386" t="str">
            <v>ET2</v>
          </cell>
        </row>
        <row r="1387">
          <cell r="B1387" t="str">
            <v>952-C-2201-0700-13-0-2201007-02</v>
          </cell>
          <cell r="C1387" t="str">
            <v>952-C-2201-0700-13-0-2201007-02ET1</v>
          </cell>
          <cell r="D1387" t="str">
            <v>952</v>
          </cell>
          <cell r="E1387" t="str">
            <v>A</v>
          </cell>
          <cell r="F1387" t="str">
            <v xml:space="preserve">PRESTAR SERVICIOS PROFESIONALES PARA APOYAR TÉCNICAMENTE  EL DESARROLLO DE LAS ACTIVIDADES RELACIONADAS AL PROGRAMA DE FORMACIÓN DE DOCENTES Y DIRECTIVOS,  PARTICULARMENTE EN LO RELACIONADO CON LA FORMACIÓN CONTINUA DE EDUCADORES. </v>
          </cell>
          <cell r="G1387" t="str">
            <v>C-2201-0700-13-0-2201007-02</v>
          </cell>
          <cell r="H1387" t="str">
            <v>10</v>
          </cell>
          <cell r="I1387" t="str">
            <v>CSF</v>
          </cell>
          <cell r="J1387" t="str">
            <v>Ok Distribución Pto</v>
          </cell>
          <cell r="K1387">
            <v>31518000</v>
          </cell>
          <cell r="L1387" t="str">
            <v>Inversión</v>
          </cell>
          <cell r="M1387" t="str">
            <v>Calidad EPBM</v>
          </cell>
          <cell r="N1387" t="str">
            <v>Mejoramiento de la calidad educativa preescolar, básica y media. Nacional</v>
          </cell>
          <cell r="O1387" t="str">
            <v>Calidad</v>
          </cell>
          <cell r="P1387" t="str">
            <v>VEPBM</v>
          </cell>
          <cell r="Q1387" t="str">
            <v>SUBDIRECCIÓN DE FOMENTO DE COMPETENCIAS</v>
          </cell>
          <cell r="R1387" t="str">
            <v>Contratación Directa</v>
          </cell>
          <cell r="S1387" t="str">
            <v>2 PES</v>
          </cell>
          <cell r="T1387" t="str">
            <v>ET1</v>
          </cell>
        </row>
        <row r="1388">
          <cell r="B1388" t="str">
            <v>953-C-2201-0700-12-0-2201016-02</v>
          </cell>
          <cell r="C1388" t="str">
            <v>953-C-2201-0700-12-0-2201016-02ET2</v>
          </cell>
          <cell r="D1388" t="str">
            <v>953</v>
          </cell>
          <cell r="E1388" t="str">
            <v>A</v>
          </cell>
          <cell r="F1388" t="str">
            <v>PRESTAR SERVICIOS PROFESIONALES PARA ORIENTAR JURÍDICAMENTE A LA SUBDIRECCCION DE RECURSOS HUMANOS DEL SECTOR EDUCATIVO EN LO RELACIONADO CON LAS LINEAS DE ACCIÓN Y FUNCIONES MISIONALES EN EL MARCO DE LA PRESTACIÓN DEL SERVICIO PÚBLICO EDUCATIVO.</v>
          </cell>
          <cell r="G1388" t="str">
            <v>C-2201-0700-12-0-2201016-02</v>
          </cell>
          <cell r="H1388" t="str">
            <v>10</v>
          </cell>
          <cell r="I1388" t="str">
            <v>CSF</v>
          </cell>
          <cell r="J1388" t="str">
            <v>Ok Distribución Pto</v>
          </cell>
          <cell r="K1388">
            <v>4120000</v>
          </cell>
          <cell r="L1388" t="str">
            <v>Inversión</v>
          </cell>
          <cell r="M1388" t="str">
            <v>Fortalecimiento</v>
          </cell>
          <cell r="N1388" t="str">
            <v>Fortalecimiento a la gestión territorial de la educación Inicial, Preescolar, Básica y Media.   Nacional</v>
          </cell>
          <cell r="O1388" t="str">
            <v>Fortalecimiento</v>
          </cell>
          <cell r="P1388" t="str">
            <v>VEPBM</v>
          </cell>
          <cell r="Q1388" t="str">
            <v>SUBDIRECCIÓN DE RECURSOS HUMANOS DEL SECTOR EDUCATIVO</v>
          </cell>
          <cell r="R1388" t="str">
            <v>Modificatorios</v>
          </cell>
          <cell r="S1388" t="str">
            <v>2 PES</v>
          </cell>
          <cell r="T1388" t="str">
            <v>ET2</v>
          </cell>
        </row>
        <row r="1389">
          <cell r="B1389" t="str">
            <v>954-C-2201-0700-13-0-2201007-02</v>
          </cell>
          <cell r="C1389" t="str">
            <v>954-C-2201-0700-13-0-2201007-02ET1</v>
          </cell>
          <cell r="D1389" t="str">
            <v>954</v>
          </cell>
          <cell r="E1389" t="str">
            <v>A</v>
          </cell>
          <cell r="F1389" t="str">
            <v>PRESTACIÓN DE SERVICIOS PROFESIONALES PARA APOYAR LA  PLANEACIÓN E IMPLEMENTACIÓN DE LAS ACCIONES Y ESTRATEGIAS RELACIONADAS CON EL PROGRAMA DE FORMACIÓN DOCENTE.</v>
          </cell>
          <cell r="G1389" t="str">
            <v>C-2201-0700-13-0-2201007-02</v>
          </cell>
          <cell r="H1389" t="str">
            <v>10</v>
          </cell>
          <cell r="I1389" t="str">
            <v>CSF</v>
          </cell>
          <cell r="J1389" t="str">
            <v>Ok Distribución Pto</v>
          </cell>
          <cell r="K1389">
            <v>25376728</v>
          </cell>
          <cell r="L1389" t="str">
            <v>Inversión</v>
          </cell>
          <cell r="M1389" t="str">
            <v>Calidad EPBM</v>
          </cell>
          <cell r="N1389" t="str">
            <v>Mejoramiento de la calidad educativa preescolar, básica y media. Nacional</v>
          </cell>
          <cell r="O1389" t="str">
            <v>Calidad</v>
          </cell>
          <cell r="P1389" t="str">
            <v>VEPBM</v>
          </cell>
          <cell r="Q1389" t="str">
            <v>SUBDIRECCIÓN DE FOMENTO DE COMPETENCIAS</v>
          </cell>
          <cell r="R1389" t="str">
            <v>Contratación Directa</v>
          </cell>
          <cell r="S1389" t="str">
            <v>2 PES</v>
          </cell>
          <cell r="T1389" t="str">
            <v>ET1</v>
          </cell>
        </row>
        <row r="1390">
          <cell r="B1390" t="str">
            <v>955-C-2201-0700-12-0-2201006-02</v>
          </cell>
          <cell r="C1390" t="str">
            <v>955-C-2201-0700-12-0-2201006-02ET2</v>
          </cell>
          <cell r="D1390" t="str">
            <v>955</v>
          </cell>
          <cell r="E1390" t="str">
            <v>A</v>
          </cell>
          <cell r="F1390" t="str">
            <v>PRESTACIÓN DE SERVICIOS PROFESIONALES ESPECIALIZADOS PARA ASISTIR, ORIENTAR Y APOYAR A LA SUBDIRECCIÓN DE RECURSOS HUMANOS DEL SECTOR EDUCATIVO EN EL SEGUIMIENTO Y APOYO EN LA ADMINISTRACIÓN DE PERSONAL DEL SECTOR EDUCATIVO VELANDO  POR EL CUMPLIMIENTO DE LAS NORMAS QUE REGULAN LA ADMINISTRACIÓN DE LAS MISMAS Y GARANTIZANDO UNA ADECUADA GESTIÓN DE LOS RECURSOS HUMANOS DEL SECTOR EDUCATIVO.  ACOMPAÑAR LOS PROCESOS PARA EL MEJORAMIENTO DE LAS RELACIONES  ENTRE LOS ACTORES DE LA EDUCACIÓN EN LAS ENTIDADES TERRITORIALES  CERTIFICADAS Y OTROS PROYECTOS DE ORDEN ESTRATÉGICO  DE LA SUBDIRECCIÓN.   DISEÑAR, FORMULAR, EJECUTAR, MONITOREAR Y EVALUAR PROYECTOS ESTRATÉGICOS QUE ESTÉN EN EL MARCO DE LA MISIÓN DE LA SUBDIRECCIÓN.</v>
          </cell>
          <cell r="G1390" t="str">
            <v>C-2201-0700-12-0-2201006-02</v>
          </cell>
          <cell r="H1390" t="str">
            <v>10</v>
          </cell>
          <cell r="I1390" t="str">
            <v>CSF</v>
          </cell>
          <cell r="J1390" t="str">
            <v>Ok Distribución Pto</v>
          </cell>
          <cell r="K1390">
            <v>26098140</v>
          </cell>
          <cell r="L1390" t="str">
            <v>Inversión</v>
          </cell>
          <cell r="M1390" t="str">
            <v>Fortalecimiento</v>
          </cell>
          <cell r="N1390" t="str">
            <v>Fortalecimiento a la gestión territorial de la educación Inicial, Preescolar, Básica y Media.   Nacional</v>
          </cell>
          <cell r="O1390" t="str">
            <v>Fortalecimiento</v>
          </cell>
          <cell r="P1390" t="str">
            <v>VEPBM</v>
          </cell>
          <cell r="Q1390" t="str">
            <v>SUBDIRECCIÓN DE RECURSOS HUMANOS DEL SECTOR EDUCATIVO</v>
          </cell>
          <cell r="R1390" t="str">
            <v>Modificatorios</v>
          </cell>
          <cell r="S1390" t="str">
            <v>2 PES</v>
          </cell>
          <cell r="T1390" t="str">
            <v>ET2</v>
          </cell>
        </row>
        <row r="1391">
          <cell r="B1391" t="str">
            <v>956-C-2201-0700-12-0-2201015-02</v>
          </cell>
          <cell r="C1391" t="str">
            <v>956-C-2201-0700-12-0-2201015-02ET2</v>
          </cell>
          <cell r="D1391" t="str">
            <v>956</v>
          </cell>
          <cell r="E1391" t="str">
            <v>A</v>
          </cell>
          <cell r="F1391" t="str">
            <v>PRESTACIÓN DE SERVICIOS PROFESIONALES A LA SUBDIRECCIÓN DE MONITOREO Y CONTROL PARA APOYAR EL DESARROLLO DE LAS FUNCIONES EN RELACIÓN CON EL ANÁLISIS Y CUANTIFICACIÓN DE LAS SOLICITUDES DE DEUDAS LABORALES DE LAS SECRETARÍAS DE EDUCACIÓN CERTIFICADAS EN EL MARCO DEL PROCESO DE SANEAMIENTO DE LAS DEUDAS DEL SECTOR.</v>
          </cell>
          <cell r="G1391" t="str">
            <v>C-2201-0700-12-0-2201015-02</v>
          </cell>
          <cell r="H1391" t="str">
            <v>10</v>
          </cell>
          <cell r="I1391" t="str">
            <v>CSF</v>
          </cell>
          <cell r="J1391" t="str">
            <v>Ok Distribución Pto</v>
          </cell>
          <cell r="K1391">
            <v>12730800</v>
          </cell>
          <cell r="L1391" t="str">
            <v>Inversión</v>
          </cell>
          <cell r="M1391" t="str">
            <v>Fortalecimiento</v>
          </cell>
          <cell r="N1391" t="str">
            <v>Fortalecimiento a la gestión territorial de la educación Inicial, Preescolar, Básica y Media.   Nacional</v>
          </cell>
          <cell r="O1391" t="str">
            <v>Fortalecimiento</v>
          </cell>
          <cell r="P1391" t="str">
            <v>VEPBM</v>
          </cell>
          <cell r="Q1391" t="str">
            <v>SUBDIRECCIÓN DE MONITOREO Y CONTROL</v>
          </cell>
          <cell r="R1391" t="str">
            <v>Modificatorios</v>
          </cell>
          <cell r="S1391" t="str">
            <v>2 PES</v>
          </cell>
          <cell r="T1391" t="str">
            <v>ET2</v>
          </cell>
        </row>
        <row r="1392">
          <cell r="B1392" t="str">
            <v>957-C-2201-0700-12-0-2201015-02</v>
          </cell>
          <cell r="C1392" t="str">
            <v>957-C-2201-0700-12-0-2201015-02ET2</v>
          </cell>
          <cell r="D1392" t="str">
            <v>957</v>
          </cell>
          <cell r="E1392" t="str">
            <v>A</v>
          </cell>
          <cell r="F1392" t="str">
            <v>PRESTACIÓN DE SERVICIOS PROFESIONALES PARA ORIENTAR JURÍDICAMENTE A LA SUBDIRECCIÓN DE MONITOREO Y CONTROL EN EL DESARROLLO DE SUS FUNCIONES MISIONALES, EN ESPECIAL LAS RELACIONADAS CON EL PROCESO DE SANEAMIENTO DE DEUDAS LABORALES DEL SECTOR EDUCATIVO Y ESTRATEGIAS DE SEGUIMIENTO AL USO DE RECURSOS FINANCIEROS NECESARIOS PARA LA PRESTACIÓN DEL SERVICIO EDUCATIVO EN LAS ENTIDADES TERRITORIALES CERTIFICADAS.</v>
          </cell>
          <cell r="G1392" t="str">
            <v>C-2201-0700-12-0-2201015-02</v>
          </cell>
          <cell r="H1392" t="str">
            <v>10</v>
          </cell>
          <cell r="I1392" t="str">
            <v>CSF</v>
          </cell>
          <cell r="J1392" t="str">
            <v>Ok Distribución Pto</v>
          </cell>
          <cell r="K1392">
            <v>15913500</v>
          </cell>
          <cell r="L1392" t="str">
            <v>Inversión</v>
          </cell>
          <cell r="M1392" t="str">
            <v>Fortalecimiento</v>
          </cell>
          <cell r="N1392" t="str">
            <v>Fortalecimiento a la gestión territorial de la educación Inicial, Preescolar, Básica y Media.   Nacional</v>
          </cell>
          <cell r="O1392" t="str">
            <v>Fortalecimiento</v>
          </cell>
          <cell r="P1392" t="str">
            <v>VEPBM</v>
          </cell>
          <cell r="Q1392" t="str">
            <v>SUBDIRECCIÓN DE MONITOREO Y CONTROL</v>
          </cell>
          <cell r="R1392" t="str">
            <v>Modificatorios</v>
          </cell>
          <cell r="S1392" t="str">
            <v>2 PES</v>
          </cell>
          <cell r="T1392" t="str">
            <v>ET2</v>
          </cell>
        </row>
        <row r="1393">
          <cell r="B1393" t="str">
            <v>958-C-2201-0700-12-0-2201015-02</v>
          </cell>
          <cell r="C1393" t="str">
            <v>958-C-2201-0700-12-0-2201015-02ET2</v>
          </cell>
          <cell r="D1393" t="str">
            <v>958</v>
          </cell>
          <cell r="E1393" t="str">
            <v>A</v>
          </cell>
          <cell r="F1393" t="str">
            <v>ESTACIÓN DE SERVICIOS PROFESIONALES PARA APOYAR Y ORIENTAR JURÍDICAMENTE EL DESARROLLO DE LAS FUNCIONES DE LA SUBDIRECCIÓN DE MONITOREO Y CONTROL EN RELACIÓN CON EL PROCESO DE SANEAMIENTO DE DEUDAS LABORALES DEL SECTOR EDUCATIVO.</v>
          </cell>
          <cell r="G1393" t="str">
            <v>C-2201-0700-12-0-2201015-02</v>
          </cell>
          <cell r="H1393" t="str">
            <v>10</v>
          </cell>
          <cell r="I1393" t="str">
            <v>CSF</v>
          </cell>
          <cell r="J1393" t="str">
            <v>Ok Distribución Pto</v>
          </cell>
          <cell r="K1393">
            <v>12730800</v>
          </cell>
          <cell r="L1393" t="str">
            <v>Inversión</v>
          </cell>
          <cell r="M1393" t="str">
            <v>Fortalecimiento</v>
          </cell>
          <cell r="N1393" t="str">
            <v>Fortalecimiento a la gestión territorial de la educación Inicial, Preescolar, Básica y Media.   Nacional</v>
          </cell>
          <cell r="O1393" t="str">
            <v>Fortalecimiento</v>
          </cell>
          <cell r="P1393" t="str">
            <v>VEPBM</v>
          </cell>
          <cell r="Q1393" t="str">
            <v>SUBDIRECCIÓN DE MONITOREO Y CONTROL</v>
          </cell>
          <cell r="R1393" t="str">
            <v>Modificatorios</v>
          </cell>
          <cell r="S1393" t="str">
            <v>2 PES</v>
          </cell>
          <cell r="T1393" t="str">
            <v>ET2</v>
          </cell>
        </row>
        <row r="1394">
          <cell r="B1394" t="str">
            <v>959-C-2201-0700-12-0-2201015-02</v>
          </cell>
          <cell r="C1394" t="str">
            <v>959-C-2201-0700-12-0-2201015-02ET2</v>
          </cell>
          <cell r="D1394" t="str">
            <v>959</v>
          </cell>
          <cell r="E1394" t="str">
            <v>A</v>
          </cell>
          <cell r="F1394" t="str">
            <v>PRESTACIÓN DE SERVICIOS PROFESIONALES PARA ORIENTAR JURÍDICAMENTE A LA SUBDIRECCIÓN DE MONITOREO Y CONTROL EN EL DESARROLLO DE SUS FUNCIONES Y EN RELACIÓN CON EL PROCESO DE SANEAMIENTO DE DEUDAS LABORALES DEL SECTOR EDUCATIVO.</v>
          </cell>
          <cell r="G1394" t="str">
            <v>C-2201-0700-12-0-2201015-02</v>
          </cell>
          <cell r="H1394" t="str">
            <v>10</v>
          </cell>
          <cell r="I1394" t="str">
            <v>CSF</v>
          </cell>
          <cell r="J1394" t="str">
            <v>Ok Distribución Pto</v>
          </cell>
          <cell r="K1394">
            <v>12730800</v>
          </cell>
          <cell r="L1394" t="str">
            <v>Inversión</v>
          </cell>
          <cell r="M1394" t="str">
            <v>Fortalecimiento</v>
          </cell>
          <cell r="N1394" t="str">
            <v>Fortalecimiento a la gestión territorial de la educación Inicial, Preescolar, Básica y Media.   Nacional</v>
          </cell>
          <cell r="O1394" t="str">
            <v>Fortalecimiento</v>
          </cell>
          <cell r="P1394" t="str">
            <v>VEPBM</v>
          </cell>
          <cell r="Q1394" t="str">
            <v>SUBDIRECCIÓN DE MONITOREO Y CONTROL</v>
          </cell>
          <cell r="R1394" t="str">
            <v>Modificatorios</v>
          </cell>
          <cell r="S1394" t="str">
            <v>2 PES</v>
          </cell>
          <cell r="T1394" t="str">
            <v>ET2</v>
          </cell>
        </row>
        <row r="1395">
          <cell r="B1395" t="str">
            <v>96-C-2299-0700-9-0-2299054-02</v>
          </cell>
          <cell r="C1395" t="str">
            <v>96-C-2299-0700-9-0-2299054-02ET2</v>
          </cell>
          <cell r="D1395" t="str">
            <v>96</v>
          </cell>
          <cell r="E1395" t="str">
            <v>A</v>
          </cell>
          <cell r="F1395" t="str">
            <v>PRESTACIÓN DE SERVICIOS PROFESIONALES A LA OFICINA ASESORA DE PLANEACIÓN Y FINANZAS, PARA ACOMPAÑAR LA FORMULACIÓN, NEGOCIACIÓN Y SEGUIMIENTO A LAS POLÍTICAS, PLANES, PROGRAMAS Y PROYECTOS DE INVERSIÓN DONDE PARTICIPA EL MINISTERIO DE EDUCACIÓN NACIONAL; ASÍ COMO DE LOS COMPROMISOS DE LA ENTIDAD EN EL MARCO DE LOS DOCUMENTOS CONPES Y LA ATENCIÓN DE LAS POBLACIONES VÍCTIMA DEL CONFLICTO ARMADO, GRUPOS ÉTNICOS Y POSTCONFLICTO</v>
          </cell>
          <cell r="G1395" t="str">
            <v>C-2299-0700-9-0-2299054-02</v>
          </cell>
          <cell r="H1395" t="str">
            <v>10</v>
          </cell>
          <cell r="I1395" t="str">
            <v>CSF</v>
          </cell>
          <cell r="J1395" t="str">
            <v>Ok Distribución Pto</v>
          </cell>
          <cell r="K1395">
            <v>19778000</v>
          </cell>
          <cell r="L1395" t="str">
            <v>Inversión</v>
          </cell>
          <cell r="M1395" t="str">
            <v>Planeación y Finanzas</v>
          </cell>
          <cell r="N1395" t="str">
            <v>Fortalecimiento de la planeación estratégica  del sector educativo  Nacional</v>
          </cell>
          <cell r="O1395" t="str">
            <v>Transversales</v>
          </cell>
          <cell r="P1395" t="str">
            <v>SGENERAL</v>
          </cell>
          <cell r="Q1395" t="str">
            <v>OFICINA ASESORA DE PLANEACIÓN Y FINANZAS</v>
          </cell>
          <cell r="R1395" t="str">
            <v>Contratación Directa</v>
          </cell>
          <cell r="S1395" t="str">
            <v>2 PES</v>
          </cell>
          <cell r="T1395" t="str">
            <v>ET2</v>
          </cell>
        </row>
        <row r="1396">
          <cell r="B1396" t="str">
            <v>960-C-2201-0700-12-0-2201015-02</v>
          </cell>
          <cell r="C1396" t="str">
            <v>960-C-2201-0700-12-0-2201015-02ET2</v>
          </cell>
          <cell r="D1396" t="str">
            <v>960</v>
          </cell>
          <cell r="E1396" t="str">
            <v>A</v>
          </cell>
          <cell r="F1396" t="str">
            <v>PRESTACIÓN DE SERVICIOS PROFESIONALES PARA ORIENTAR Y APOYAR A LA SUBDIRECCIÓN DE MONITOREO Y CONTROL EN EL PROCESO DE SEGUIMIENTO A LAS ENTIDADES TERRITORIALES EN RELACIÓN CON EL MEJORAMIENTO DE LA GESTIÓN EDUCATIVA QUE PERMITA UN ADECUADO USO DE LOS RECURSOS ASIGNADOS POR EL SISTEMA GENERAL DE PARTICIPACIONES ASÍ COMO EN LA FUNCIÓN DE ANÁLISIS Y CUANTIFICACIÓN  DE LAS SOLICITUDES DE DEUDAS LABORALES DE LAS SECRETARÍAS DE EDUCACIÓN CERTIFICADAS EN EL MARCO DEL PROCESO DE SANEAMIENTO DE LAS DEUDAS DEL SECTOR</v>
          </cell>
          <cell r="G1396" t="str">
            <v>C-2201-0700-12-0-2201015-02</v>
          </cell>
          <cell r="H1396" t="str">
            <v>10</v>
          </cell>
          <cell r="I1396" t="str">
            <v>CSF</v>
          </cell>
          <cell r="J1396" t="str">
            <v>Ok Distribución Pto</v>
          </cell>
          <cell r="K1396">
            <v>12730800</v>
          </cell>
          <cell r="L1396" t="str">
            <v>Inversión</v>
          </cell>
          <cell r="M1396" t="str">
            <v>Fortalecimiento</v>
          </cell>
          <cell r="N1396" t="str">
            <v>Fortalecimiento a la gestión territorial de la educación Inicial, Preescolar, Básica y Media.   Nacional</v>
          </cell>
          <cell r="O1396" t="str">
            <v>Fortalecimiento</v>
          </cell>
          <cell r="P1396" t="str">
            <v>VEPBM</v>
          </cell>
          <cell r="Q1396" t="str">
            <v>SUBDIRECCIÓN DE MONITOREO Y CONTROL</v>
          </cell>
          <cell r="R1396" t="str">
            <v>Modificatorios</v>
          </cell>
          <cell r="S1396" t="str">
            <v>2 PES</v>
          </cell>
          <cell r="T1396" t="str">
            <v>ET2</v>
          </cell>
        </row>
        <row r="1397">
          <cell r="B1397" t="str">
            <v>961-C-2201-0700-12-0-2201048-02</v>
          </cell>
          <cell r="C1397" t="str">
            <v>961-C-2201-0700-12-0-2201048-02ET4</v>
          </cell>
          <cell r="D1397" t="str">
            <v>961</v>
          </cell>
          <cell r="E1397" t="str">
            <v>A</v>
          </cell>
          <cell r="F1397" t="str">
            <v>PRESTACIÓN DE SERVICIOS PROFESIONALES DE ACOMPAÑAMIENTO TECNICO A LA SUBDIRECCIÓN DE MONITOREO Y CONTROL FRENTE AL MEJORAMIENTO, MANTENIMIENTO Y ARTICULACIÓN DE LOS SISTEMAS DE INFORMACIÓN ADMINISTRADOS FUNCIONALMENTE POR EL AREA, ASI COMO DEFINIR ESTRATEGIAS DE CALIDAD Y EXPLOTACIÓN DE DATOS PARA EL DESARROLLO DE LAS ACTIVIDADES RELACIONADOS CON EL PROCESO DE MONITOREO Y CONTROL.</v>
          </cell>
          <cell r="G1397" t="str">
            <v>C-2201-0700-12-0-2201048-02</v>
          </cell>
          <cell r="H1397" t="str">
            <v>10</v>
          </cell>
          <cell r="I1397" t="str">
            <v>CSF</v>
          </cell>
          <cell r="J1397" t="str">
            <v>Ok Distribución Pto</v>
          </cell>
          <cell r="K1397">
            <v>25461600</v>
          </cell>
          <cell r="L1397" t="str">
            <v>Inversión</v>
          </cell>
          <cell r="M1397" t="str">
            <v>Fortalecimiento</v>
          </cell>
          <cell r="N1397" t="str">
            <v>Fortalecimiento a la gestión territorial de la educación Inicial, Preescolar, Básica y Media.   Nacional</v>
          </cell>
          <cell r="O1397" t="str">
            <v>Fortalecimiento</v>
          </cell>
          <cell r="P1397" t="str">
            <v>VEPBM</v>
          </cell>
          <cell r="Q1397" t="str">
            <v>SUBDIRECCIÓN DE MONITOREO Y CONTROL</v>
          </cell>
          <cell r="R1397" t="str">
            <v>Modificatorios</v>
          </cell>
          <cell r="S1397" t="str">
            <v>4 CON</v>
          </cell>
          <cell r="T1397" t="str">
            <v>ET4</v>
          </cell>
        </row>
        <row r="1398">
          <cell r="B1398" t="str">
            <v>962-C-2201-0700-12-0-2201048-02</v>
          </cell>
          <cell r="C1398" t="str">
            <v>962-C-2201-0700-12-0-2201048-02ET2</v>
          </cell>
          <cell r="D1398" t="str">
            <v>962</v>
          </cell>
          <cell r="E1398" t="str">
            <v>A</v>
          </cell>
          <cell r="F1398" t="str">
            <v>PRESTACIÓN DE SERVICIOS PROFESIONALES A LA SUBDIRECCIÓN DE MONITOREO Y CONTROL PARA APOYAR Y ORIENTAR EN LAS FUNCIONES RELACIONADAS CON LA ACTUALIZACIÓN, CAPACITACIÓN Y MEJORAMIENTO CONTINUO DE LA CALIDAD DE LA INFORMACIÓN DEL SISTEMA DE INFORMACIÓN DIRECTORIO DE ESTABLECIMIENTOS EDUCATIVOS - DUE</v>
          </cell>
          <cell r="G1398" t="str">
            <v>C-2201-0700-12-0-2201048-02</v>
          </cell>
          <cell r="H1398" t="str">
            <v>10</v>
          </cell>
          <cell r="I1398" t="str">
            <v>CSF</v>
          </cell>
          <cell r="J1398" t="str">
            <v>Ok Distribución Pto</v>
          </cell>
          <cell r="K1398">
            <v>12730800</v>
          </cell>
          <cell r="L1398" t="str">
            <v>Inversión</v>
          </cell>
          <cell r="M1398" t="str">
            <v>Fortalecimiento</v>
          </cell>
          <cell r="N1398" t="str">
            <v>Fortalecimiento a la gestión territorial de la educación Inicial, Preescolar, Básica y Media.   Nacional</v>
          </cell>
          <cell r="O1398" t="str">
            <v>Fortalecimiento</v>
          </cell>
          <cell r="P1398" t="str">
            <v>VEPBM</v>
          </cell>
          <cell r="Q1398" t="str">
            <v>SUBDIRECCIÓN DE MONITOREO Y CONTROL</v>
          </cell>
          <cell r="R1398" t="str">
            <v>Modificatorios</v>
          </cell>
          <cell r="S1398" t="str">
            <v>2 PES</v>
          </cell>
          <cell r="T1398" t="str">
            <v>ET2</v>
          </cell>
        </row>
        <row r="1399">
          <cell r="B1399" t="str">
            <v>963-C-2201-0700-12-0-2201048-02</v>
          </cell>
          <cell r="C1399" t="str">
            <v>963-C-2201-0700-12-0-2201048-02ET2</v>
          </cell>
          <cell r="D1399" t="str">
            <v>963</v>
          </cell>
          <cell r="E1399" t="str">
            <v>A</v>
          </cell>
          <cell r="F1399" t="str">
            <v>PRESTACIÓN DE SERVICIOS PROFESIONALES A LA SUBDIRECCIÓN DE MONITOREO Y CONTROL PARA ORIENTAR Y APOYAR EL CARGUE, MANTENIMIENTO, CAPACITACIÓN Y MEJORA CONTINUA EN LA CALIDAD DE LA INFORMACIÓN DEL SISTEMA DE INFORMACIÓN NACIONAL DE EDUCACIÓN PREESCOLAR, BÁSICA Y MEDIA ¿ SINEB</v>
          </cell>
          <cell r="G1399" t="str">
            <v>C-2201-0700-12-0-2201048-02</v>
          </cell>
          <cell r="H1399" t="str">
            <v>10</v>
          </cell>
          <cell r="I1399" t="str">
            <v>CSF</v>
          </cell>
          <cell r="J1399" t="str">
            <v>Ok Distribución Pto</v>
          </cell>
          <cell r="K1399">
            <v>12978000</v>
          </cell>
          <cell r="L1399" t="str">
            <v>Inversión</v>
          </cell>
          <cell r="M1399" t="str">
            <v>Fortalecimiento</v>
          </cell>
          <cell r="N1399" t="str">
            <v>Fortalecimiento a la gestión territorial de la educación Inicial, Preescolar, Básica y Media.   Nacional</v>
          </cell>
          <cell r="O1399" t="str">
            <v>Fortalecimiento</v>
          </cell>
          <cell r="P1399" t="str">
            <v>VEPBM</v>
          </cell>
          <cell r="Q1399" t="str">
            <v>SUBDIRECCIÓN DE MONITOREO Y CONTROL</v>
          </cell>
          <cell r="R1399" t="str">
            <v>Modificatorios</v>
          </cell>
          <cell r="S1399" t="str">
            <v>2 PES</v>
          </cell>
          <cell r="T1399" t="str">
            <v>ET2</v>
          </cell>
        </row>
        <row r="1400">
          <cell r="B1400" t="str">
            <v>964-C-2201-0700-12-0-2201015-02</v>
          </cell>
          <cell r="C1400" t="str">
            <v>964-C-2201-0700-12-0-2201015-02ET2</v>
          </cell>
          <cell r="D1400" t="str">
            <v>964</v>
          </cell>
          <cell r="E1400" t="str">
            <v>A</v>
          </cell>
          <cell r="F1400" t="str">
            <v>PRESTACIÓN DE SERVICIOS PROFESIONALES PARA ORIENTAR LAS ACTIVIDADES DE LA SUBDIRECCIÓN DE MONITOREO Y CONTROL EN CUANTO AL SEGUIMIENTO AL USO DE RECURSOS DEL SECTOR EDUCATIVO, LIDERAR FUNCIONALMENTE EL SISTEMA DE INFORMACIÓN DE FONDOS DE SERVICIOS EDUCATIVOS Y EL FORTALECIMIENTO DEL PROCESO DE SEGUIMIENTO A LAS CUENTAS MAESTRAS.</v>
          </cell>
          <cell r="G1400" t="str">
            <v>C-2201-0700-12-0-2201015-02</v>
          </cell>
          <cell r="H1400" t="str">
            <v>10</v>
          </cell>
          <cell r="I1400" t="str">
            <v>CSF</v>
          </cell>
          <cell r="J1400" t="str">
            <v>Ok Distribución Pto</v>
          </cell>
          <cell r="K1400">
            <v>16974400</v>
          </cell>
          <cell r="L1400" t="str">
            <v>Inversión</v>
          </cell>
          <cell r="M1400" t="str">
            <v>Fortalecimiento</v>
          </cell>
          <cell r="N1400" t="str">
            <v>Fortalecimiento a la gestión territorial de la educación Inicial, Preescolar, Básica y Media.   Nacional</v>
          </cell>
          <cell r="O1400" t="str">
            <v>Fortalecimiento</v>
          </cell>
          <cell r="P1400" t="str">
            <v>VEPBM</v>
          </cell>
          <cell r="Q1400" t="str">
            <v>SUBDIRECCIÓN DE MONITOREO Y CONTROL</v>
          </cell>
          <cell r="R1400" t="str">
            <v>Modificatorios</v>
          </cell>
          <cell r="S1400" t="str">
            <v>2 PES</v>
          </cell>
          <cell r="T1400" t="str">
            <v>ET2</v>
          </cell>
        </row>
        <row r="1401">
          <cell r="B1401" t="str">
            <v>965-C-2201-0700-12-0-2201015-02</v>
          </cell>
          <cell r="C1401" t="str">
            <v>965-C-2201-0700-12-0-2201015-02ET2</v>
          </cell>
          <cell r="D1401" t="str">
            <v>965</v>
          </cell>
          <cell r="E1401" t="str">
            <v>A</v>
          </cell>
          <cell r="F1401" t="str">
            <v>PRESTACIÓN DE SERVICIOS PROFESIONALES PARA APOYAR A LA SUBDIRECCIÓN DE MONITOREO Y CONTROL EN LAS FUNCIONES Y PROCESOS RELACIONADOS CON EL SEGUIMIENTO AL USO DE RECURSOS FINANCIEROS DEL SECTOR EDUCATIVO EN LAS ENTIDADES TERRITORIALES CERTIFICADAS.</v>
          </cell>
          <cell r="G1401" t="str">
            <v>C-2201-0700-12-0-2201015-02</v>
          </cell>
          <cell r="H1401" t="str">
            <v>10</v>
          </cell>
          <cell r="I1401" t="str">
            <v>CSF</v>
          </cell>
          <cell r="J1401" t="str">
            <v>Ok Distribución Pto</v>
          </cell>
          <cell r="K1401">
            <v>12730800</v>
          </cell>
          <cell r="L1401" t="str">
            <v>Inversión</v>
          </cell>
          <cell r="M1401" t="str">
            <v>Fortalecimiento</v>
          </cell>
          <cell r="N1401" t="str">
            <v>Fortalecimiento a la gestión territorial de la educación Inicial, Preescolar, Básica y Media.   Nacional</v>
          </cell>
          <cell r="O1401" t="str">
            <v>Fortalecimiento</v>
          </cell>
          <cell r="P1401" t="str">
            <v>VEPBM</v>
          </cell>
          <cell r="Q1401" t="str">
            <v>SUBDIRECCIÓN DE MONITOREO Y CONTROL</v>
          </cell>
          <cell r="R1401" t="str">
            <v>Modificatorios</v>
          </cell>
          <cell r="S1401" t="str">
            <v>2 PES</v>
          </cell>
          <cell r="T1401" t="str">
            <v>ET2</v>
          </cell>
        </row>
        <row r="1402">
          <cell r="B1402" t="str">
            <v>966-C-2201-0700-12-0-2201015-02</v>
          </cell>
          <cell r="C1402" t="str">
            <v>966-C-2201-0700-12-0-2201015-02ET2</v>
          </cell>
          <cell r="D1402" t="str">
            <v>966</v>
          </cell>
          <cell r="E1402" t="str">
            <v>A</v>
          </cell>
          <cell r="F1402" t="str">
            <v>PRESTACIÓN DE SERVICIOS PROFESIONALES PARA APOYAR LAS ACTIVIDADES DE LA SUBDIRECCIÓN DE MONITOREO Y CONTROL RELACIONADAS CON EL SEGUIMIENTO, MONITOREO Y CONTROL AL USO DE LOS RECURSOS DEL SECTOR EDUCACIÓN SGP EN LAS ENTIDADES TERRITORIALES CERTIFICADAS, ASÍ COMO APOYAR LOS PROCESOS DE PLANEACIÓN DE LA SUBDIRECCIÓN.</v>
          </cell>
          <cell r="G1402" t="str">
            <v>C-2201-0700-12-0-2201015-02</v>
          </cell>
          <cell r="H1402" t="str">
            <v>10</v>
          </cell>
          <cell r="I1402" t="str">
            <v>CSF</v>
          </cell>
          <cell r="J1402" t="str">
            <v>Ok Distribución Pto</v>
          </cell>
          <cell r="K1402">
            <v>12730800</v>
          </cell>
          <cell r="L1402" t="str">
            <v>Inversión</v>
          </cell>
          <cell r="M1402" t="str">
            <v>Fortalecimiento</v>
          </cell>
          <cell r="N1402" t="str">
            <v>Fortalecimiento a la gestión territorial de la educación Inicial, Preescolar, Básica y Media.   Nacional</v>
          </cell>
          <cell r="O1402" t="str">
            <v>Fortalecimiento</v>
          </cell>
          <cell r="P1402" t="str">
            <v>VEPBM</v>
          </cell>
          <cell r="Q1402" t="str">
            <v>SUBDIRECCIÓN DE MONITOREO Y CONTROL</v>
          </cell>
          <cell r="R1402" t="str">
            <v>Modificatorios</v>
          </cell>
          <cell r="S1402" t="str">
            <v>2 PES</v>
          </cell>
          <cell r="T1402" t="str">
            <v>ET2</v>
          </cell>
        </row>
        <row r="1403">
          <cell r="B1403" t="str">
            <v>967-C-2201-0700-12-0-2201015-02</v>
          </cell>
          <cell r="C1403" t="str">
            <v>967-C-2201-0700-12-0-2201015-02ET1</v>
          </cell>
          <cell r="D1403" t="str">
            <v>967</v>
          </cell>
          <cell r="E1403" t="str">
            <v>A</v>
          </cell>
          <cell r="F1403" t="str">
            <v>PRESTACIÓN DE SERVICIOS PROFESIONALES PARA ACONSEJAR, ASISTIR Y COORDINAR LAS ACTIVIDADES FINANCIERAS DEL PROGRAMA DE ALIMENTACIÓN ESCOLAR EN EL DEPARTAMENTO DE LA GUAJIRA, DE CONFORMIDAD CON LA MEDIDA CAUTELAR CORRECTIVA DE ASUNCION TEMPORAL DE LA COMPETENCIA</v>
          </cell>
          <cell r="G1403" t="str">
            <v>C-2201-0700-12-0-2201015-02</v>
          </cell>
          <cell r="H1403" t="str">
            <v>10</v>
          </cell>
          <cell r="I1403" t="str">
            <v>CSF</v>
          </cell>
          <cell r="J1403" t="str">
            <v>Ok Distribución Pto</v>
          </cell>
          <cell r="K1403">
            <v>22976972</v>
          </cell>
          <cell r="L1403" t="str">
            <v>Inversión</v>
          </cell>
          <cell r="M1403" t="str">
            <v>Fortalecimiento</v>
          </cell>
          <cell r="N1403" t="str">
            <v>Fortalecimiento a la gestión territorial de la educación Inicial, Preescolar, Básica y Media.   Nacional</v>
          </cell>
          <cell r="O1403" t="str">
            <v>Fortalecimiento</v>
          </cell>
          <cell r="P1403" t="str">
            <v>VEPBM</v>
          </cell>
          <cell r="Q1403" t="str">
            <v>SUBDIRECCIÓN DE MONITOREO Y CONTROL</v>
          </cell>
          <cell r="R1403" t="str">
            <v>Modificatorios</v>
          </cell>
          <cell r="S1403" t="str">
            <v>2 PES</v>
          </cell>
          <cell r="T1403" t="str">
            <v>ET1</v>
          </cell>
        </row>
        <row r="1404">
          <cell r="B1404" t="str">
            <v>968-C-2201-0700-12-0-2201048-02</v>
          </cell>
          <cell r="C1404" t="str">
            <v>968-C-2201-0700-12-0-2201048-02ET1</v>
          </cell>
          <cell r="D1404" t="str">
            <v>968</v>
          </cell>
          <cell r="E1404" t="str">
            <v>A</v>
          </cell>
          <cell r="F1404" t="str">
            <v>PRESTACIÓN DE SERVICIOS PROFESIONALES PARA DESARROLLAR UNA ESTRATEGIA DE COACHING EDUCATIVO Y ACOMPAÑAMIENTO A LAS SECRETARIAS DE EDUCACIÓN CERTIFICADAS DEL PAÍS, BRINDANDO APOYO ESTRATÉGICO CON EL FIN DE LOGRAR UN RELACIONAMIENTO INTEGRAL QUE CONLLEVE AL CUMPLIMIENTO TANTO DE OBJETIVOS COMO METAS TRAZADAS POR EL MINISTERIO DE EDUCACION NACIONAL</v>
          </cell>
          <cell r="G1404" t="str">
            <v>C-2201-0700-12-0-2201048-02</v>
          </cell>
          <cell r="H1404" t="str">
            <v>10</v>
          </cell>
          <cell r="I1404" t="str">
            <v>CSF</v>
          </cell>
          <cell r="J1404" t="str">
            <v>Ok Distribución Pto</v>
          </cell>
          <cell r="K1404">
            <v>43320000</v>
          </cell>
          <cell r="L1404" t="str">
            <v>Inversión</v>
          </cell>
          <cell r="M1404" t="str">
            <v>Fortalecimiento</v>
          </cell>
          <cell r="N1404" t="str">
            <v>Fortalecimiento a la gestión territorial de la educación Inicial, Preescolar, Básica y Media.   Nacional</v>
          </cell>
          <cell r="O1404" t="str">
            <v>Fortalecimiento</v>
          </cell>
          <cell r="P1404" t="str">
            <v>VEPBM</v>
          </cell>
          <cell r="Q1404" t="str">
            <v>SUBDIRECCIÓN DE FORTALECIMIENTO INSTITUCIONAL</v>
          </cell>
          <cell r="R1404" t="str">
            <v>Modificatorios</v>
          </cell>
          <cell r="S1404" t="str">
            <v>1 PLC</v>
          </cell>
          <cell r="T1404" t="str">
            <v>ET1</v>
          </cell>
        </row>
        <row r="1405">
          <cell r="B1405" t="str">
            <v>969-C-2201-0700-12-0-2201048-02</v>
          </cell>
          <cell r="C1405" t="str">
            <v>969-C-2201-0700-12-0-2201048-02ET2</v>
          </cell>
          <cell r="D1405" t="str">
            <v>969</v>
          </cell>
          <cell r="E1405" t="str">
            <v>A</v>
          </cell>
          <cell r="F1405" t="str">
            <v>PRESTACIÓN DE SERVICIOS PROFESIONALES PARA APOYAR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v>
          </cell>
          <cell r="G1405" t="str">
            <v>C-2201-0700-12-0-2201048-02</v>
          </cell>
          <cell r="H1405" t="str">
            <v>10</v>
          </cell>
          <cell r="I1405" t="str">
            <v>CSF</v>
          </cell>
          <cell r="J1405" t="str">
            <v>Ok Distribución Pto</v>
          </cell>
          <cell r="K1405">
            <v>13600000</v>
          </cell>
          <cell r="L1405" t="str">
            <v>Inversión</v>
          </cell>
          <cell r="M1405" t="str">
            <v>Fortalecimiento</v>
          </cell>
          <cell r="N1405" t="str">
            <v>Fortalecimiento a la gestión territorial de la educación Inicial, Preescolar, Básica y Media.   Nacional</v>
          </cell>
          <cell r="O1405" t="str">
            <v>Fortalecimiento</v>
          </cell>
          <cell r="P1405" t="str">
            <v>VEPBM</v>
          </cell>
          <cell r="Q1405" t="str">
            <v>SUBDIRECCIÓN DE FORTALECIMIENTO INSTITUCIONAL</v>
          </cell>
          <cell r="R1405" t="str">
            <v>Modificatorios</v>
          </cell>
          <cell r="S1405" t="str">
            <v>2 PES</v>
          </cell>
          <cell r="T1405" t="str">
            <v>ET2</v>
          </cell>
        </row>
        <row r="1406">
          <cell r="B1406" t="str">
            <v>97-C-2299-0700-8-0-2299058-02</v>
          </cell>
          <cell r="C1406" t="str">
            <v>97-C-2299-0700-8-0-2299058-02ET4</v>
          </cell>
          <cell r="D1406" t="str">
            <v>97</v>
          </cell>
          <cell r="E1406" t="str">
            <v>A</v>
          </cell>
          <cell r="F1406" t="str">
            <v>PRESTACIÓN DE SERVICIOS PROFESIONALES A LA OFICINA DE COOPERACIÓN Y ASUNTOS INTERNACIONALES  PARA GESTIONAR ALIANZAS CON  EUROPA QUE PERMITA CONSOLIDAR LOS PLANES Y PROYECTOS DEL MINISTERIO DE EDUCACIÓN NACIONAL, EL DESARROLLO DE UNA AGENDA DE EVENTOS ASOCIADOS A ESTA LABOR, ASÍ COMO APOYAR LAS ACTIVIDADES DE LA ESTRATEGIA DE INTERNACIONALIZACIÓN DE LA EDUCACIÓN SUPERIOR.</v>
          </cell>
          <cell r="G1406" t="str">
            <v>C-2299-0700-8-0-2299058-02</v>
          </cell>
          <cell r="H1406" t="str">
            <v>10</v>
          </cell>
          <cell r="I1406" t="str">
            <v>CSF</v>
          </cell>
          <cell r="J1406" t="str">
            <v>Ok Distribución Pto</v>
          </cell>
          <cell r="K1406">
            <v>24000000</v>
          </cell>
          <cell r="L1406" t="str">
            <v>Inversión</v>
          </cell>
          <cell r="M1406" t="str">
            <v>Comunicaciones y Cooperación</v>
          </cell>
          <cell r="N1406" t="str">
            <v>Fortalecimiento del acceso a información estratégica e institucional del sector educativo  Nacional</v>
          </cell>
          <cell r="O1406" t="str">
            <v>Transversales</v>
          </cell>
          <cell r="P1406" t="str">
            <v>SGENERAL</v>
          </cell>
          <cell r="Q1406" t="str">
            <v>OFICINA DE COOPERACIÓN Y ASUNTOS INTERNACIONALES</v>
          </cell>
          <cell r="R1406" t="str">
            <v>Contratación Directa</v>
          </cell>
          <cell r="S1406" t="str">
            <v>4 CON</v>
          </cell>
          <cell r="T1406" t="str">
            <v>ET4</v>
          </cell>
        </row>
        <row r="1407">
          <cell r="B1407" t="str">
            <v>970-C-2201-0700-12-0-2201006-02</v>
          </cell>
          <cell r="C1407" t="str">
            <v>970-C-2201-0700-12-0-2201006-02ET4</v>
          </cell>
          <cell r="D1407" t="str">
            <v>970</v>
          </cell>
          <cell r="E1407" t="str">
            <v>A</v>
          </cell>
          <cell r="F1407" t="str">
            <v>PRESTACIÓN DE SERVICIOS PROFESIONALES PARA ASESORAR A LA SUBDIRECCIÓN DE FORTALECIMIENTO INSTITUCIONAL EN LA PLANEACIÓN, EJECUCIÓN Y SEGUIMIENTO DE LA ASISTENCIA TÉCNICA A LAS ENTIDADES TERRITORIALES, ASÍ COMO PARA APOYAR LA ARTICULACION CON LAS AREAS DEL MINISTERIO PARA EL CUMPLIMINETO DE LOS OBJETIVOS DEL PLAN DE DESARROLLO Y DE LA POLITICA EDUCATIVA</v>
          </cell>
          <cell r="G1407" t="str">
            <v>C-2201-0700-12-0-2201006-02</v>
          </cell>
          <cell r="H1407" t="str">
            <v>10</v>
          </cell>
          <cell r="I1407" t="str">
            <v>CSF</v>
          </cell>
          <cell r="J1407" t="str">
            <v>Ok Distribución Pto</v>
          </cell>
          <cell r="K1407">
            <v>26734680</v>
          </cell>
          <cell r="L1407" t="str">
            <v>Inversión</v>
          </cell>
          <cell r="M1407" t="str">
            <v>Fortalecimiento</v>
          </cell>
          <cell r="N1407" t="str">
            <v>Fortalecimiento a la gestión territorial de la educación Inicial, Preescolar, Básica y Media.   Nacional</v>
          </cell>
          <cell r="O1407" t="str">
            <v>Fortalecimiento</v>
          </cell>
          <cell r="P1407" t="str">
            <v>VEPBM</v>
          </cell>
          <cell r="Q1407" t="str">
            <v>SUBDIRECCIÓN DE FORTALECIMIENTO INSTITUCIONAL</v>
          </cell>
          <cell r="R1407" t="str">
            <v>Modificatorios</v>
          </cell>
          <cell r="S1407" t="str">
            <v>4 CON</v>
          </cell>
          <cell r="T1407" t="str">
            <v>ET4</v>
          </cell>
        </row>
        <row r="1408">
          <cell r="B1408" t="str">
            <v>971-C-2201-0700-12-0-2201048-02</v>
          </cell>
          <cell r="C1408" t="str">
            <v>971-C-2201-0700-12-0-2201048-02ET1</v>
          </cell>
          <cell r="D1408" t="str">
            <v>971</v>
          </cell>
          <cell r="E1408" t="str">
            <v>A</v>
          </cell>
          <cell r="F1408" t="str">
            <v>PRESTACIÓN DE SERVICIOS PROFESIONALES PARA APOYAR A LA SUBDIRECCIÓN DE FORTALECIMIENTO INSTITUCIONAL EN LA GESTIÓN DE LA INFORMACIÓN ASOCIADA AL PROCESO DE ASISTENCIA TÉCNICA, CONFORME LOS LINEAMIENTOS DEL VICEMINISTERIO DE EDUCACIÓN PREESCOLAR BÁSICA Y MEDIA, PARA LOGRAR DE MANERA ESTRATÉGICA LOS OBJETIVOS DEL PLAN DE DESARROLLO Y DE LA POLÍTICA EDUCATIVA.</v>
          </cell>
          <cell r="G1408" t="str">
            <v>C-2201-0700-12-0-2201048-02</v>
          </cell>
          <cell r="H1408" t="str">
            <v>10</v>
          </cell>
          <cell r="I1408" t="str">
            <v>CSF</v>
          </cell>
          <cell r="J1408" t="str">
            <v>Ok Distribución Pto</v>
          </cell>
          <cell r="K1408">
            <v>13600000</v>
          </cell>
          <cell r="L1408" t="str">
            <v>Inversión</v>
          </cell>
          <cell r="M1408" t="str">
            <v>Fortalecimiento</v>
          </cell>
          <cell r="N1408" t="str">
            <v>Fortalecimiento a la gestión territorial de la educación Inicial, Preescolar, Básica y Media.   Nacional</v>
          </cell>
          <cell r="O1408" t="str">
            <v>Fortalecimiento</v>
          </cell>
          <cell r="P1408" t="str">
            <v>VEPBM</v>
          </cell>
          <cell r="Q1408" t="str">
            <v>SUBDIRECCIÓN DE FORTALECIMIENTO INSTITUCIONAL</v>
          </cell>
          <cell r="R1408" t="str">
            <v>Modificatorios</v>
          </cell>
          <cell r="S1408" t="str">
            <v>1 PLC</v>
          </cell>
          <cell r="T1408" t="str">
            <v>ET1</v>
          </cell>
        </row>
        <row r="1409">
          <cell r="B1409" t="str">
            <v>972-C-2201-0700-12-0-2201048-02</v>
          </cell>
          <cell r="C1409" t="str">
            <v>972-C-2201-0700-12-0-2201048-02ET2</v>
          </cell>
          <cell r="D1409" t="str">
            <v>972</v>
          </cell>
          <cell r="E1409" t="str">
            <v>A</v>
          </cell>
          <cell r="F1409" t="str">
            <v>PRESTACIÓN DE SERVICIOS PROFESIONALES PARA APOYAR EL PROCESO DE ASISTENCIA TECNICA INTEGRAL AL INTERIOR DEL VICEMINISTERIO DE PREESCOLAR BÁSICA Y MEDIA PARA FAVORECER EL FORTALECIMIENTO TERRITORIAL EN EL MARCO DE LAS LÍNEAS ESTRATÉGICAS DE LA SUBDIRECCIÓN DE FORTALECIMIENTO INSTITUCIONAL</v>
          </cell>
          <cell r="G1409" t="str">
            <v>C-2201-0700-12-0-2201048-02</v>
          </cell>
          <cell r="H1409" t="str">
            <v>10</v>
          </cell>
          <cell r="I1409" t="str">
            <v>CSF</v>
          </cell>
          <cell r="J1409" t="str">
            <v>Ok Distribución Pto</v>
          </cell>
          <cell r="K1409">
            <v>27600000</v>
          </cell>
          <cell r="L1409" t="str">
            <v>Inversión</v>
          </cell>
          <cell r="M1409" t="str">
            <v>Fortalecimiento</v>
          </cell>
          <cell r="N1409" t="str">
            <v>Fortalecimiento a la gestión territorial de la educación Inicial, Preescolar, Básica y Media.   Nacional</v>
          </cell>
          <cell r="O1409" t="str">
            <v>Fortalecimiento</v>
          </cell>
          <cell r="P1409" t="str">
            <v>VEPBM</v>
          </cell>
          <cell r="Q1409" t="str">
            <v>SUBDIRECCIÓN DE FORTALECIMIENTO INSTITUCIONAL</v>
          </cell>
          <cell r="R1409" t="str">
            <v>Modificatorios</v>
          </cell>
          <cell r="S1409" t="str">
            <v>2 PES</v>
          </cell>
          <cell r="T1409" t="str">
            <v>ET2</v>
          </cell>
        </row>
        <row r="1410">
          <cell r="B1410" t="str">
            <v>973-C-2201-0700-12-0-2201006-02</v>
          </cell>
          <cell r="C1410" t="str">
            <v>973-C-2201-0700-12-0-2201006-02ET2</v>
          </cell>
          <cell r="D1410" t="str">
            <v>973</v>
          </cell>
          <cell r="E1410" t="str">
            <v>A</v>
          </cell>
          <cell r="F1410" t="str">
            <v>PRESTACIÓN DE SERVICIOS PROFESIONALES PARA APOYAR LOS PROCESOS DE PLANEACIÓN, GESTION Y SEGUIMIENTO  PARA FAVORECER EL FORTALECIMIENTO TERRITORIAL EN EL MARCO DE LAS LÍNEAS ESTRATÉGICAS DE LA SUBDIRECCIÓN DE FORTALECIMIENTO INSTITUCIONAL</v>
          </cell>
          <cell r="G1410" t="str">
            <v>C-2201-0700-12-0-2201006-02</v>
          </cell>
          <cell r="H1410" t="str">
            <v>10</v>
          </cell>
          <cell r="I1410" t="str">
            <v>CSF</v>
          </cell>
          <cell r="J1410" t="str">
            <v>Ok Distribución Pto</v>
          </cell>
          <cell r="K1410">
            <v>27600000</v>
          </cell>
          <cell r="L1410" t="str">
            <v>Inversión</v>
          </cell>
          <cell r="M1410" t="str">
            <v>Fortalecimiento</v>
          </cell>
          <cell r="N1410" t="str">
            <v>Fortalecimiento a la gestión territorial de la educación Inicial, Preescolar, Básica y Media.   Nacional</v>
          </cell>
          <cell r="O1410" t="str">
            <v>Fortalecimiento</v>
          </cell>
          <cell r="P1410" t="str">
            <v>VEPBM</v>
          </cell>
          <cell r="Q1410" t="str">
            <v>SUBDIRECCIÓN DE FORTALECIMIENTO INSTITUCIONAL</v>
          </cell>
          <cell r="R1410" t="str">
            <v>Modificatorios</v>
          </cell>
          <cell r="S1410" t="str">
            <v>2 PES</v>
          </cell>
          <cell r="T1410" t="str">
            <v>ET2</v>
          </cell>
        </row>
        <row r="1411">
          <cell r="B1411" t="str">
            <v>974-C-2201-0700-12-0-2201006-02</v>
          </cell>
          <cell r="C1411" t="str">
            <v>974-C-2201-0700-12-0-2201006-02ET2</v>
          </cell>
          <cell r="D1411" t="str">
            <v>974</v>
          </cell>
          <cell r="E1411" t="str">
            <v>A</v>
          </cell>
          <cell r="F1411" t="str">
            <v>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v>
          </cell>
          <cell r="G1411" t="str">
            <v>C-2201-0700-12-0-2201006-02</v>
          </cell>
          <cell r="H1411" t="str">
            <v>10</v>
          </cell>
          <cell r="I1411" t="str">
            <v>CSF</v>
          </cell>
          <cell r="J1411" t="str">
            <v>Ok Distribución Pto</v>
          </cell>
          <cell r="K1411">
            <v>27600000</v>
          </cell>
          <cell r="L1411" t="str">
            <v>Inversión</v>
          </cell>
          <cell r="M1411" t="str">
            <v>Fortalecimiento</v>
          </cell>
          <cell r="N1411" t="str">
            <v>Fortalecimiento a la gestión territorial de la educación Inicial, Preescolar, Básica y Media.   Nacional</v>
          </cell>
          <cell r="O1411" t="str">
            <v>Fortalecimiento</v>
          </cell>
          <cell r="P1411" t="str">
            <v>VEPBM</v>
          </cell>
          <cell r="Q1411" t="str">
            <v>SUBDIRECCIÓN DE FORTALECIMIENTO INSTITUCIONAL</v>
          </cell>
          <cell r="R1411" t="str">
            <v>Modificatorios</v>
          </cell>
          <cell r="S1411" t="str">
            <v>2 PES</v>
          </cell>
          <cell r="T1411" t="str">
            <v>ET2</v>
          </cell>
        </row>
        <row r="1412">
          <cell r="B1412" t="str">
            <v>975-C-2201-0700-12-0-2201048-02</v>
          </cell>
          <cell r="C1412" t="str">
            <v>975-C-2201-0700-12-0-2201048-02ET2</v>
          </cell>
          <cell r="D1412" t="str">
            <v>975</v>
          </cell>
          <cell r="E1412" t="str">
            <v>A</v>
          </cell>
          <cell r="F1412" t="str">
            <v>PRESTACIÓN DE SERVICIOS PROFESIONALES PARA APOYAR EL SEGUIMIENTO A LOS PROCESOS DE GESTIÓN Y ARTICULACIÓN INTERINSTITUCIONAL Y TERRITORIAL EN EL MARCO DE LAS LÍNEAS ESTRATÉGICAS DE LA SUBDIRECCIÓN DE FORTALECIMIENTO INSTITUCIONAL.</v>
          </cell>
          <cell r="G1412" t="str">
            <v>C-2201-0700-12-0-2201048-02</v>
          </cell>
          <cell r="H1412" t="str">
            <v>10</v>
          </cell>
          <cell r="I1412" t="str">
            <v>CSF</v>
          </cell>
          <cell r="J1412" t="str">
            <v>Ok Distribución Pto</v>
          </cell>
          <cell r="K1412">
            <v>27600000</v>
          </cell>
          <cell r="L1412" t="str">
            <v>Inversión</v>
          </cell>
          <cell r="M1412" t="str">
            <v>Fortalecimiento</v>
          </cell>
          <cell r="N1412" t="str">
            <v>Fortalecimiento a la gestión territorial de la educación Inicial, Preescolar, Básica y Media.   Nacional</v>
          </cell>
          <cell r="O1412" t="str">
            <v>Fortalecimiento</v>
          </cell>
          <cell r="P1412" t="str">
            <v>VEPBM</v>
          </cell>
          <cell r="Q1412" t="str">
            <v>SUBDIRECCIÓN DE FORTALECIMIENTO INSTITUCIONAL</v>
          </cell>
          <cell r="R1412" t="str">
            <v>Modificatorios</v>
          </cell>
          <cell r="S1412" t="str">
            <v>2 PES</v>
          </cell>
          <cell r="T1412" t="str">
            <v>ET2</v>
          </cell>
        </row>
        <row r="1413">
          <cell r="B1413" t="str">
            <v>976-C-2201-0700-12-0-2201006-02</v>
          </cell>
          <cell r="C1413" t="str">
            <v>976-C-2201-0700-12-0-2201006-02ET2</v>
          </cell>
          <cell r="D1413" t="str">
            <v>976</v>
          </cell>
          <cell r="E1413" t="str">
            <v>A</v>
          </cell>
          <cell r="F1413" t="str">
            <v>PRESTACIÓN DE SERVICIOS PROFESIONALES PARA APOYAR EL SEGUIMIENTO A LOS PROCESOS DE GESTIÓN Y ARTICULACIÓN AL INTERIOR DEL VICEMINISTERIO DE PREESCOLAR BÁSICA Y MEDIA PARA FAVORECER EL FORTALECIMIENTO TERRITORIAL EN EL MARCO DE LAS LÍNEAS ESTRATÉGICAS DE LA SUBDIRECCIÓN DE FORTALECIMIENTO INSTITUCIONAL</v>
          </cell>
          <cell r="G1413" t="str">
            <v>C-2201-0700-12-0-2201006-02</v>
          </cell>
          <cell r="H1413" t="str">
            <v>10</v>
          </cell>
          <cell r="I1413" t="str">
            <v>CSF</v>
          </cell>
          <cell r="J1413" t="str">
            <v>Ok Distribución Pto</v>
          </cell>
          <cell r="K1413">
            <v>27600000</v>
          </cell>
          <cell r="L1413" t="str">
            <v>Inversión</v>
          </cell>
          <cell r="M1413" t="str">
            <v>Fortalecimiento</v>
          </cell>
          <cell r="N1413" t="str">
            <v>Fortalecimiento a la gestión territorial de la educación Inicial, Preescolar, Básica y Media.   Nacional</v>
          </cell>
          <cell r="O1413" t="str">
            <v>Fortalecimiento</v>
          </cell>
          <cell r="P1413" t="str">
            <v>VEPBM</v>
          </cell>
          <cell r="Q1413" t="str">
            <v>SUBDIRECCIÓN DE FORTALECIMIENTO INSTITUCIONAL</v>
          </cell>
          <cell r="R1413" t="str">
            <v>Modificatorios</v>
          </cell>
          <cell r="S1413" t="str">
            <v>2 PES</v>
          </cell>
          <cell r="T1413" t="str">
            <v>ET2</v>
          </cell>
        </row>
        <row r="1414">
          <cell r="B1414" t="str">
            <v>977-C-2201-0700-12-0-2201006-02</v>
          </cell>
          <cell r="C1414" t="str">
            <v>977-C-2201-0700-12-0-2201006-02ET2</v>
          </cell>
          <cell r="D1414" t="str">
            <v>977</v>
          </cell>
          <cell r="E1414" t="str">
            <v>A</v>
          </cell>
          <cell r="F1414" t="str">
            <v>PRESTAR SERVICIOS PARA APOYAR TÉCNICAMENTE A LA DIRECCIÓN DE FORTALECIMIENTO A LA GESTIÓN TERRITORIAL EN PROCESOS DE CONCERTACIÓN DE LA POLÍTICA EDUCATIVA DE LOS GRUPOS ÉTNICOS Y SU ARTICULACIÓN CON LAS ENTIDADES TERRITORIALES CERTIFICADAS, EN ESPECIAL A LO RELACIONADO CON LOS PROCESOS PEDAGÓGICOS.</v>
          </cell>
          <cell r="G1414" t="str">
            <v>C-2201-0700-12-0-2201006-02</v>
          </cell>
          <cell r="H1414" t="str">
            <v>10</v>
          </cell>
          <cell r="I1414" t="str">
            <v>CSF</v>
          </cell>
          <cell r="J1414" t="str">
            <v>Ok Distribución Pto</v>
          </cell>
          <cell r="K1414">
            <v>10821180</v>
          </cell>
          <cell r="L1414" t="str">
            <v>Inversión</v>
          </cell>
          <cell r="M1414" t="str">
            <v>Fortalecimiento</v>
          </cell>
          <cell r="N1414" t="str">
            <v>Fortalecimiento a la gestión territorial de la educación Inicial, Preescolar, Básica y Media.   Nacional</v>
          </cell>
          <cell r="O1414" t="str">
            <v>Fortalecimiento</v>
          </cell>
          <cell r="P1414" t="str">
            <v>VEPBM</v>
          </cell>
          <cell r="Q1414" t="str">
            <v>DIRECCÍON DE FORTALECIMIENTO A LA GESTIÓN TERRITORIAL</v>
          </cell>
          <cell r="R1414" t="str">
            <v>Modificatorios</v>
          </cell>
          <cell r="S1414" t="str">
            <v>2 PES</v>
          </cell>
          <cell r="T1414" t="str">
            <v>ET2</v>
          </cell>
        </row>
        <row r="1415">
          <cell r="B1415" t="str">
            <v>978-C-2201-0700-12-0-2201006-02</v>
          </cell>
          <cell r="C1415" t="str">
            <v>978-C-2201-0700-12-0-2201006-02ET2</v>
          </cell>
          <cell r="D1415" t="str">
            <v>978</v>
          </cell>
          <cell r="E1415" t="str">
            <v>A</v>
          </cell>
          <cell r="F1415" t="str">
            <v>PRESTAR SERVICIOS PROFESIONALES PARA APOYAR A LA DIRECCIÓN DE FORTALECIMIENTO A LA GESTIÓN TERRITORIAL EN LOS PROCESOS DE CONCERTACIÓN DE LA POLÍTICA EDUCATIVA DE LOS GRUPOS ÉTNICOS Y SU ARTICULACIÓN CON LAS ENTIDADES TERRITORIALES CERTIFICADAS, EN ESPECIAL A LO RELACIONADO CON PUEBLOS INDÍGENAS.</v>
          </cell>
          <cell r="G1415" t="str">
            <v>C-2201-0700-12-0-2201006-02</v>
          </cell>
          <cell r="H1415" t="str">
            <v>10</v>
          </cell>
          <cell r="I1415" t="str">
            <v>CSF</v>
          </cell>
          <cell r="J1415" t="str">
            <v>Ok Distribución Pto</v>
          </cell>
          <cell r="K1415">
            <v>10506000</v>
          </cell>
          <cell r="L1415" t="str">
            <v>Inversión</v>
          </cell>
          <cell r="M1415" t="str">
            <v>Fortalecimiento</v>
          </cell>
          <cell r="N1415" t="str">
            <v>Fortalecimiento a la gestión territorial de la educación Inicial, Preescolar, Básica y Media.   Nacional</v>
          </cell>
          <cell r="O1415" t="str">
            <v>Fortalecimiento</v>
          </cell>
          <cell r="P1415" t="str">
            <v>VEPBM</v>
          </cell>
          <cell r="Q1415" t="str">
            <v>DIRECCÍON DE FORTALECIMIENTO A LA GESTIÓN TERRITORIAL</v>
          </cell>
          <cell r="R1415" t="str">
            <v>Modificatorios</v>
          </cell>
          <cell r="S1415" t="str">
            <v>2 PES</v>
          </cell>
          <cell r="T1415" t="str">
            <v>ET2</v>
          </cell>
        </row>
        <row r="1416">
          <cell r="B1416" t="str">
            <v>979-C-2201-0700-12-0-2201048-02</v>
          </cell>
          <cell r="C1416" t="str">
            <v>979-C-2201-0700-12-0-2201048-02ET2</v>
          </cell>
          <cell r="D1416" t="str">
            <v>979</v>
          </cell>
          <cell r="E1416" t="str">
            <v>A</v>
          </cell>
          <cell r="F1416" t="str">
            <v>PRESTACIÓN DE SERVICIOS PARA LA ASISTENCIA TÉCNICA, SOPORTE MEDIANTE MESA DE AYUDA Y CAPACITACIÓN A LAS ENTIDADES TERRITORIALES CERTIFICADAS EN EDUCACION EN EL SISTEMA DE INFORMACIÓN PARA LA GESTIÓN DEL RECURSO HUMANO Y LIQUIDACION DE NOMINA (HUMANO).</v>
          </cell>
          <cell r="G1416" t="str">
            <v>C-2201-0700-12-0-2201048-02</v>
          </cell>
          <cell r="H1416" t="str">
            <v>10</v>
          </cell>
          <cell r="I1416" t="str">
            <v>CSF</v>
          </cell>
          <cell r="J1416" t="str">
            <v>Ok Distribución Pto</v>
          </cell>
          <cell r="K1416">
            <v>778147299</v>
          </cell>
          <cell r="L1416" t="str">
            <v>Inversión</v>
          </cell>
          <cell r="M1416" t="str">
            <v>Fortalecimiento</v>
          </cell>
          <cell r="N1416" t="str">
            <v>Fortalecimiento a la gestión territorial de la educación Inicial, Preescolar, Básica y Media.   Nacional</v>
          </cell>
          <cell r="O1416" t="str">
            <v>Fortalecimiento</v>
          </cell>
          <cell r="P1416" t="str">
            <v>VEPBM</v>
          </cell>
          <cell r="Q1416" t="str">
            <v>SUBDIRECCIÓN DE MONITOREO Y CONTROL</v>
          </cell>
          <cell r="R1416" t="str">
            <v>Modificatorios</v>
          </cell>
          <cell r="S1416" t="str">
            <v>2 PES</v>
          </cell>
          <cell r="T1416" t="str">
            <v>ET2</v>
          </cell>
        </row>
        <row r="1417">
          <cell r="B1417" t="str">
            <v>981-C-2201-0700-13-0-2201006-02</v>
          </cell>
          <cell r="C1417" t="str">
            <v>981-C-2201-0700-13-0-2201006-02ET4</v>
          </cell>
          <cell r="D1417" t="str">
            <v>981</v>
          </cell>
          <cell r="E1417" t="str">
            <v>A</v>
          </cell>
          <cell r="F1417" t="str">
            <v>PRESTACIÓN DE SERVICIOS PROFESIONALES  PARA ORIENTAR LA  PLANEACIÓN E IMPLEMENTACIÓN DE LAS ACCIONES Y ESTRATEGIAS RELACIONADAS CON EL PROGRAMA DE FORMACIÓN DOCENTE, EN PARTICULAR LO RELACIONADO CON LIDERAZGO PARA DOCENTES Y DIRECTIVOS.</v>
          </cell>
          <cell r="G1417" t="str">
            <v>C-2201-0700-13-0-2201006-02</v>
          </cell>
          <cell r="H1417" t="str">
            <v>10</v>
          </cell>
          <cell r="I1417" t="str">
            <v>CSF</v>
          </cell>
          <cell r="J1417" t="str">
            <v>Ok Distribución Pto</v>
          </cell>
          <cell r="K1417">
            <v>42024000</v>
          </cell>
          <cell r="L1417" t="str">
            <v>Inversión</v>
          </cell>
          <cell r="M1417" t="str">
            <v>Calidad EPBM</v>
          </cell>
          <cell r="N1417" t="str">
            <v>Mejoramiento de la calidad educativa preescolar, básica y media. Nacional</v>
          </cell>
          <cell r="O1417" t="str">
            <v>Calidad</v>
          </cell>
          <cell r="P1417" t="str">
            <v>VEPBM</v>
          </cell>
          <cell r="Q1417" t="str">
            <v>SUBDIRECCIÓN DE FOMENTO DE COMPETENCIAS</v>
          </cell>
          <cell r="R1417" t="str">
            <v>Contratación Directa</v>
          </cell>
          <cell r="S1417" t="str">
            <v>4 CON</v>
          </cell>
          <cell r="T1417" t="str">
            <v>ET4</v>
          </cell>
        </row>
        <row r="1418">
          <cell r="B1418" t="str">
            <v>982-C-2201-0700-13-0-2201007-02</v>
          </cell>
          <cell r="C1418" t="str">
            <v>982-C-2201-0700-13-0-2201007-02ET1</v>
          </cell>
          <cell r="D1418" t="str">
            <v>982</v>
          </cell>
          <cell r="E1418" t="str">
            <v>A</v>
          </cell>
          <cell r="F1418" t="str">
            <v>PRESTACIÓN DE SERVICIOS PROFESIONALES  PARA ORIENTAR LA  PLANEACIÓN E IMPLEMENTACIÓN DE LAS ACCIONES Y ESTRATEGIAS RELACIONADAS CON EL PROGRAMA DE FORMACIÓN DOCENTE, EN PARTICULAR LO RELACIONADO CON LIDERAZGO PARA DOCENTES Y DIRECTIVOS.</v>
          </cell>
          <cell r="G1418" t="str">
            <v>C-2201-0700-13-0-2201007-02</v>
          </cell>
          <cell r="H1418" t="str">
            <v>10</v>
          </cell>
          <cell r="I1418" t="str">
            <v>CSF</v>
          </cell>
          <cell r="J1418" t="str">
            <v>Ok Distribución Pto</v>
          </cell>
          <cell r="K1418">
            <v>28016000</v>
          </cell>
          <cell r="L1418" t="str">
            <v>Inversión</v>
          </cell>
          <cell r="M1418" t="str">
            <v>Calidad EPBM</v>
          </cell>
          <cell r="N1418" t="str">
            <v>Mejoramiento de la calidad educativa preescolar, básica y media. Nacional</v>
          </cell>
          <cell r="O1418" t="str">
            <v>Calidad</v>
          </cell>
          <cell r="P1418" t="str">
            <v>VEPBM</v>
          </cell>
          <cell r="Q1418" t="str">
            <v>SUBDIRECCIÓN DE FOMENTO DE COMPETENCIAS</v>
          </cell>
          <cell r="R1418" t="str">
            <v>Contratación Directa</v>
          </cell>
          <cell r="S1418" t="str">
            <v>2 PES</v>
          </cell>
          <cell r="T1418" t="str">
            <v>ET1</v>
          </cell>
        </row>
        <row r="1419">
          <cell r="B1419" t="str">
            <v>983-C-2201-0700-13-0-2201006-02</v>
          </cell>
          <cell r="C1419" t="str">
            <v>983-C-2201-0700-13-0-2201006-02ET4</v>
          </cell>
          <cell r="D1419" t="str">
            <v>983</v>
          </cell>
          <cell r="E1419" t="str">
            <v>A</v>
          </cell>
          <cell r="F1419" t="str">
            <v>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v>
          </cell>
          <cell r="G1419" t="str">
            <v>C-2201-0700-13-0-2201006-02</v>
          </cell>
          <cell r="H1419" t="str">
            <v>10</v>
          </cell>
          <cell r="I1419" t="str">
            <v>CSF</v>
          </cell>
          <cell r="J1419" t="str">
            <v>Ok Distribución Pto</v>
          </cell>
          <cell r="K1419">
            <v>37364898</v>
          </cell>
          <cell r="L1419" t="str">
            <v>Inversión</v>
          </cell>
          <cell r="M1419" t="str">
            <v>Calidad EPBM</v>
          </cell>
          <cell r="N1419" t="str">
            <v>Mejoramiento de la calidad educativa preescolar, básica y media. Nacional</v>
          </cell>
          <cell r="O1419" t="str">
            <v>Calidad</v>
          </cell>
          <cell r="P1419" t="str">
            <v>VEPBM</v>
          </cell>
          <cell r="Q1419" t="str">
            <v>SUBDIRECCIÓN DE FOMENTO DE COMPETENCIAS</v>
          </cell>
          <cell r="R1419" t="str">
            <v>Contratación Directa</v>
          </cell>
          <cell r="S1419" t="str">
            <v>4 CON</v>
          </cell>
          <cell r="T1419" t="str">
            <v>ET4</v>
          </cell>
        </row>
        <row r="1420">
          <cell r="B1420" t="str">
            <v>983-C-2201-0700-13-0-2201006-02</v>
          </cell>
          <cell r="C1420" t="str">
            <v>983-C-2201-0700-13-0-2201006-02ET4</v>
          </cell>
          <cell r="D1420" t="str">
            <v>983</v>
          </cell>
          <cell r="E1420" t="str">
            <v>A</v>
          </cell>
          <cell r="F1420" t="str">
            <v>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v>
          </cell>
          <cell r="G1420" t="str">
            <v>C-2201-0700-13-0-2201006-02</v>
          </cell>
          <cell r="H1420" t="str">
            <v>10</v>
          </cell>
          <cell r="I1420" t="str">
            <v>CSF</v>
          </cell>
          <cell r="J1420" t="str">
            <v>Ok Distribución Pto</v>
          </cell>
          <cell r="K1420">
            <v>-8303311</v>
          </cell>
          <cell r="L1420" t="str">
            <v>Inversión</v>
          </cell>
          <cell r="M1420" t="str">
            <v>Calidad EPBM</v>
          </cell>
          <cell r="N1420" t="str">
            <v>Mejoramiento de la calidad educativa preescolar, básica y media. Nacional</v>
          </cell>
          <cell r="O1420" t="str">
            <v>Calidad</v>
          </cell>
          <cell r="P1420" t="str">
            <v>VEPBM</v>
          </cell>
          <cell r="Q1420" t="str">
            <v>SUBDIRECCIÓN DE FOMENTO DE COMPETENCIAS</v>
          </cell>
          <cell r="R1420" t="str">
            <v>Contratación Directa</v>
          </cell>
          <cell r="S1420" t="str">
            <v>4 CON</v>
          </cell>
          <cell r="T1420" t="str">
            <v>ET4</v>
          </cell>
        </row>
        <row r="1421">
          <cell r="B1421" t="str">
            <v>984-C-2201-0700-13-0-2201007-02</v>
          </cell>
          <cell r="C1421" t="str">
            <v>984-C-2201-0700-13-0-2201007-02ET1</v>
          </cell>
          <cell r="D1421" t="str">
            <v>984</v>
          </cell>
          <cell r="E1421" t="str">
            <v>A</v>
          </cell>
          <cell r="F1421" t="str">
            <v>PRESTACIÓN DE SERVICIOS PROFESIONALES PARA APOYAR LOS PROCESOS DE RECLACIONADOS CON LA  IMPLEMENTACIÓN DE POLÍTICAS, PLANES Y PROYECTOS ESTRATÉGICOS Y PEDAGÓGICOS RELACIONADOS CON EDUCACIÓN INCLUSIVA Y DIVERSIDAD, EN PARTICULAR EL CUMPLIMIENTO DE LO DISPUESTO EN EL DECRETO 1421 DE 2017.</v>
          </cell>
          <cell r="G1421" t="str">
            <v>C-2201-0700-13-0-2201007-02</v>
          </cell>
          <cell r="H1421" t="str">
            <v>10</v>
          </cell>
          <cell r="I1421" t="str">
            <v>CSF</v>
          </cell>
          <cell r="J1421" t="str">
            <v>Ok Distribución Pto</v>
          </cell>
          <cell r="K1421">
            <v>31137415</v>
          </cell>
          <cell r="L1421" t="str">
            <v>Inversión</v>
          </cell>
          <cell r="M1421" t="str">
            <v>Calidad EPBM</v>
          </cell>
          <cell r="N1421" t="str">
            <v>Mejoramiento de la calidad educativa preescolar, básica y media. Nacional</v>
          </cell>
          <cell r="O1421" t="str">
            <v>Calidad</v>
          </cell>
          <cell r="P1421" t="str">
            <v>VEPBM</v>
          </cell>
          <cell r="Q1421" t="str">
            <v>SUBDIRECCIÓN DE FOMENTO DE COMPETENCIAS</v>
          </cell>
          <cell r="R1421" t="str">
            <v>Contratación Directa</v>
          </cell>
          <cell r="S1421" t="str">
            <v>2 PES</v>
          </cell>
          <cell r="T1421" t="str">
            <v>ET1</v>
          </cell>
        </row>
        <row r="1422">
          <cell r="B1422" t="str">
            <v>985-C-2201-0700-13-0-2201007-02</v>
          </cell>
          <cell r="C1422" t="str">
            <v>985-C-2201-0700-13-0-2201007-02ET1</v>
          </cell>
          <cell r="D1422" t="str">
            <v>985</v>
          </cell>
          <cell r="E1422" t="str">
            <v>A</v>
          </cell>
          <cell r="F1422" t="str">
            <v>PRESTACIÓN DE SERVICIOS PROFESIONALES PARA ORIENTAR LA ESTRUCTURACIÓN, DIVULGACIÓN Y APROPIACIÓN DE LA POLITICA DE EDUCACIÓN INCLUSIVA Y  DIVERSIDAD EN LAS ENTIDADES TERRITORIALES CERTIFICADAS Y ESTABLECIMIENTOS EDUCATIVOS DEL PAÍS.</v>
          </cell>
          <cell r="G1422" t="str">
            <v>C-2201-0700-13-0-2201007-02</v>
          </cell>
          <cell r="H1422" t="str">
            <v>10</v>
          </cell>
          <cell r="I1422" t="str">
            <v>CSF</v>
          </cell>
          <cell r="J1422" t="str">
            <v>Ok Distribución Pto</v>
          </cell>
          <cell r="K1422">
            <v>52500000</v>
          </cell>
          <cell r="L1422" t="str">
            <v>Inversión</v>
          </cell>
          <cell r="M1422" t="str">
            <v>Calidad EPBM</v>
          </cell>
          <cell r="N1422" t="str">
            <v>Mejoramiento de la calidad educativa preescolar, básica y media. Nacional</v>
          </cell>
          <cell r="O1422" t="str">
            <v>Calidad</v>
          </cell>
          <cell r="P1422" t="str">
            <v>VEPBM</v>
          </cell>
          <cell r="Q1422" t="str">
            <v>SUBDIRECCIÓN DE FOMENTO DE COMPETENCIAS</v>
          </cell>
          <cell r="R1422" t="str">
            <v>Contratación Directa</v>
          </cell>
          <cell r="S1422" t="str">
            <v>2 PES</v>
          </cell>
          <cell r="T1422" t="str">
            <v>ET1</v>
          </cell>
        </row>
        <row r="1423">
          <cell r="B1423" t="str">
            <v>986-C-2201-0700-13-0-2201007-02</v>
          </cell>
          <cell r="C1423" t="str">
            <v>986-C-2201-0700-13-0-2201007-02ET1</v>
          </cell>
          <cell r="D1423" t="str">
            <v>986</v>
          </cell>
          <cell r="E1423" t="str">
            <v>A</v>
          </cell>
          <cell r="F1423" t="str">
            <v>PRESTACIÓN DE SERVICIOS PROFESIONALES PARA APOYAR LOS PROCESOS DE ESTRUCTURACIÓN, ELABORACIÓN Y SEGUIMIENTO A LA IMPLEMENTACIÓN DE POLÍTICAS, PLANES Y PROYECTOS ESTRATÉGICOS Y PEDAGÓGICOS RELACIONADOS CON EDUCACIÓN INCLUSIVA Y DIVERSIDAD.</v>
          </cell>
          <cell r="G1423" t="str">
            <v>C-2201-0700-13-0-2201007-02</v>
          </cell>
          <cell r="H1423" t="str">
            <v>10</v>
          </cell>
          <cell r="I1423" t="str">
            <v>CSF</v>
          </cell>
          <cell r="J1423" t="str">
            <v>Ok Distribución Pto</v>
          </cell>
          <cell r="K1423">
            <v>40500000</v>
          </cell>
          <cell r="L1423" t="str">
            <v>Inversión</v>
          </cell>
          <cell r="M1423" t="str">
            <v>Calidad EPBM</v>
          </cell>
          <cell r="N1423" t="str">
            <v>Mejoramiento de la calidad educativa preescolar, básica y media. Nacional</v>
          </cell>
          <cell r="O1423" t="str">
            <v>Calidad</v>
          </cell>
          <cell r="P1423" t="str">
            <v>VEPBM</v>
          </cell>
          <cell r="Q1423" t="str">
            <v>SUBDIRECCIÓN DE FOMENTO DE COMPETENCIAS</v>
          </cell>
          <cell r="R1423" t="str">
            <v>Contratación Directa</v>
          </cell>
          <cell r="S1423" t="str">
            <v>2 PES</v>
          </cell>
          <cell r="T1423" t="str">
            <v>ET1</v>
          </cell>
        </row>
        <row r="1424">
          <cell r="B1424" t="str">
            <v>987-C-2201-0700-13-0-2201006-02</v>
          </cell>
          <cell r="C1424" t="str">
            <v>987-C-2201-0700-13-0-2201006-02ET4</v>
          </cell>
          <cell r="D1424" t="str">
            <v>987</v>
          </cell>
          <cell r="E1424" t="str">
            <v>A</v>
          </cell>
          <cell r="F1424" t="str">
            <v>PRESTACIÓN DE SERVICIOS PROFESIONALES PARA APOYAR PEDAGÓGICAMENTE LOS PROCESOS DE ESTRUCTURACIÓN, ELABORACIÓN Y SEGUIMIENTO A LA IMPLEMENTACIÓN DE POLÍTICAS, PLANES Y PROYECTOS ESTRATÉGICOS DE LA EDUCACIÓN MEDIA</v>
          </cell>
          <cell r="G1424" t="str">
            <v>C-2201-0700-13-0-2201006-02</v>
          </cell>
          <cell r="H1424" t="str">
            <v>10</v>
          </cell>
          <cell r="I1424" t="str">
            <v>CSF</v>
          </cell>
          <cell r="J1424" t="str">
            <v>Ok Distribución Pto</v>
          </cell>
          <cell r="K1424">
            <v>48000000</v>
          </cell>
          <cell r="L1424" t="str">
            <v>Inversión</v>
          </cell>
          <cell r="M1424" t="str">
            <v>Calidad EPBM</v>
          </cell>
          <cell r="N1424" t="str">
            <v>Mejoramiento de la calidad educativa preescolar, básica y media. Nacional</v>
          </cell>
          <cell r="O1424" t="str">
            <v>Calidad</v>
          </cell>
          <cell r="P1424" t="str">
            <v>VEPBM</v>
          </cell>
          <cell r="Q1424" t="str">
            <v>SUBDIRECCIÓN DE FOMENTO DE COMPETENCIAS</v>
          </cell>
          <cell r="R1424" t="str">
            <v>Contratación Directa</v>
          </cell>
          <cell r="S1424" t="str">
            <v>4 CON</v>
          </cell>
          <cell r="T1424" t="str">
            <v>ET4</v>
          </cell>
        </row>
        <row r="1425">
          <cell r="B1425" t="str">
            <v>988-C-2201-0700-13-0-2201007-02</v>
          </cell>
          <cell r="C1425" t="str">
            <v>988-C-2201-0700-13-0-2201007-02ET1</v>
          </cell>
          <cell r="D1425" t="str">
            <v>988</v>
          </cell>
          <cell r="E1425" t="str">
            <v>A</v>
          </cell>
          <cell r="F1425" t="str">
            <v>PRESTACIÓN DE SERVICIOS PROFESIONALES PARA APOYAR PEDAGÓGICAMENTE LOS PROCESOS DE ESTRUCTURACIÓN, ELABORACIÓN Y SEGUIMIENTO A LA IMPLEMENTACIÓN DE POLÍTICAS, PLANES Y PROYECTOS ESTRATÉGICOS DE LA EDUCACIÓN MEDIA</v>
          </cell>
          <cell r="G1425" t="str">
            <v>C-2201-0700-13-0-2201007-02</v>
          </cell>
          <cell r="H1425" t="str">
            <v>10</v>
          </cell>
          <cell r="I1425" t="str">
            <v>CSF</v>
          </cell>
          <cell r="J1425" t="str">
            <v>Ok Distribución Pto</v>
          </cell>
          <cell r="K1425">
            <v>40000000</v>
          </cell>
          <cell r="L1425" t="str">
            <v>Inversión</v>
          </cell>
          <cell r="M1425" t="str">
            <v>Calidad EPBM</v>
          </cell>
          <cell r="N1425" t="str">
            <v>Mejoramiento de la calidad educativa preescolar, básica y media. Nacional</v>
          </cell>
          <cell r="O1425" t="str">
            <v>Calidad</v>
          </cell>
          <cell r="P1425" t="str">
            <v>VEPBM</v>
          </cell>
          <cell r="Q1425" t="str">
            <v>SUBDIRECCIÓN DE FOMENTO DE COMPETENCIAS</v>
          </cell>
          <cell r="R1425" t="str">
            <v>Contratación Directa</v>
          </cell>
          <cell r="S1425" t="str">
            <v>2 PES</v>
          </cell>
          <cell r="T1425" t="str">
            <v>ET1</v>
          </cell>
        </row>
        <row r="1426">
          <cell r="B1426" t="str">
            <v>989-C-2201-0700-13-0-2201007-02</v>
          </cell>
          <cell r="C1426" t="str">
            <v>989-C-2201-0700-13-0-2201007-02ET1</v>
          </cell>
          <cell r="D1426" t="str">
            <v>989</v>
          </cell>
          <cell r="E1426" t="str">
            <v>A</v>
          </cell>
          <cell r="F1426" t="str">
            <v>PRESTACIÓN DE SERVICIOS PROFESIONALES PARA COORDINAR LA ESTRUCTURACIÓN, DESARROLLO E IMPLEMENTACIÓN DE LA ESTRATEGIA DE DOBLE TITULACIÓN ENTRE EL MINISTERIO DE EDUCACIÓN NACIONAL Y EL SENA.</v>
          </cell>
          <cell r="G1426" t="str">
            <v>C-2201-0700-13-0-2201007-02</v>
          </cell>
          <cell r="H1426" t="str">
            <v>10</v>
          </cell>
          <cell r="I1426" t="str">
            <v>CSF</v>
          </cell>
          <cell r="J1426" t="str">
            <v>Ok Distribución Pto</v>
          </cell>
          <cell r="K1426">
            <v>36000000</v>
          </cell>
          <cell r="L1426" t="str">
            <v>Inversión</v>
          </cell>
          <cell r="M1426" t="str">
            <v>Calidad EPBM</v>
          </cell>
          <cell r="N1426" t="str">
            <v>Mejoramiento de la calidad educativa preescolar, básica y media. Nacional</v>
          </cell>
          <cell r="O1426" t="str">
            <v>Calidad</v>
          </cell>
          <cell r="P1426" t="str">
            <v>VEPBM</v>
          </cell>
          <cell r="Q1426" t="str">
            <v>SUBDIRECCIÓN DE FOMENTO DE COMPETENCIAS</v>
          </cell>
          <cell r="R1426" t="str">
            <v>Contratación Directa</v>
          </cell>
          <cell r="S1426" t="str">
            <v>2 PES</v>
          </cell>
          <cell r="T1426" t="str">
            <v>ET1</v>
          </cell>
        </row>
        <row r="1427">
          <cell r="B1427" t="str">
            <v>99-C-2299-0700-9-0-2299054-02</v>
          </cell>
          <cell r="C1427" t="str">
            <v>99-C-2299-0700-9-0-2299054-02ET4</v>
          </cell>
          <cell r="D1427" t="str">
            <v>99</v>
          </cell>
          <cell r="E1427" t="str">
            <v>A</v>
          </cell>
          <cell r="F1427" t="str">
            <v>PRESTACIÓN DE SERVICIOS PROFESIONALES EN EL ACOMPAÑAMIENTO DEL DISEÑO, AJUSTE Y PUESTA EN MARCHA DE ESTRATEGIAS PARA LA IMPLEMENTACIÓN DE LO ESTABLECIDO EN EL ACUERDO FINAL PARA LA TERMINACIÓN DEL CONFLICTO Y LA CONSTRUCCIÓN DE UNA PAZ ESTABLE Y DURADERA EN MATERIA DE EDUCACIÓN</v>
          </cell>
          <cell r="G1427" t="str">
            <v>C-2299-0700-9-0-2299054-02</v>
          </cell>
          <cell r="H1427" t="str">
            <v>10</v>
          </cell>
          <cell r="I1427" t="str">
            <v>CSF</v>
          </cell>
          <cell r="J1427" t="str">
            <v>Ok Distribución Pto</v>
          </cell>
          <cell r="K1427">
            <v>137792480</v>
          </cell>
          <cell r="L1427" t="str">
            <v>Inversión</v>
          </cell>
          <cell r="M1427" t="str">
            <v>Planeación y Finanzas</v>
          </cell>
          <cell r="N1427" t="str">
            <v>Fortalecimiento de la planeación estratégica  del sector educativo  Nacional</v>
          </cell>
          <cell r="O1427" t="str">
            <v>Transversales</v>
          </cell>
          <cell r="P1427" t="str">
            <v>SGENERAL</v>
          </cell>
          <cell r="Q1427" t="str">
            <v>OFICINA ASESORA DE PLANEACIÓN Y FINANZAS</v>
          </cell>
          <cell r="R1427" t="str">
            <v>Contratación Directa</v>
          </cell>
          <cell r="S1427" t="str">
            <v>4 CON</v>
          </cell>
          <cell r="T1427" t="str">
            <v>ET4</v>
          </cell>
        </row>
        <row r="1428">
          <cell r="B1428" t="str">
            <v>990-C-2201-0700-13-0-2201007-02</v>
          </cell>
          <cell r="C1428" t="str">
            <v>990-C-2201-0700-13-0-2201007-02ET1</v>
          </cell>
          <cell r="D1428" t="str">
            <v>990</v>
          </cell>
          <cell r="E1428" t="str">
            <v>A</v>
          </cell>
          <cell r="F1428" t="str">
            <v>PRESTACIÓN DE SERVICIOS PROFESIONALES PARA APOYAR LA ESTRUCTURACIÓN Y SEGUIMIENTO A LA IMPLEMENTACIÓN DE LAS ESTRATEGIAS DE EDUCACIÓN MEDIA EN ORIENTACIÓN SOCIO-OCUPACIONAL, SISTEMA DE SEGUIMIENTO A EGRESADOS Y FORTALECIMIENTO DE COMPETENCIAS.</v>
          </cell>
          <cell r="G1428" t="str">
            <v>C-2201-0700-13-0-2201007-02</v>
          </cell>
          <cell r="H1428" t="str">
            <v>10</v>
          </cell>
          <cell r="I1428" t="str">
            <v>CSF</v>
          </cell>
          <cell r="J1428" t="str">
            <v>Ok Distribución Pto</v>
          </cell>
          <cell r="K1428">
            <v>33750000</v>
          </cell>
          <cell r="L1428" t="str">
            <v>Inversión</v>
          </cell>
          <cell r="M1428" t="str">
            <v>Calidad EPBM</v>
          </cell>
          <cell r="N1428" t="str">
            <v>Mejoramiento de la calidad educativa preescolar, básica y media. Nacional</v>
          </cell>
          <cell r="O1428" t="str">
            <v>Calidad</v>
          </cell>
          <cell r="P1428" t="str">
            <v>VEPBM</v>
          </cell>
          <cell r="Q1428" t="str">
            <v>SUBDIRECCIÓN DE FOMENTO DE COMPETENCIAS</v>
          </cell>
          <cell r="R1428" t="str">
            <v>Contratación Directa</v>
          </cell>
          <cell r="S1428" t="str">
            <v>2 PES</v>
          </cell>
          <cell r="T1428" t="str">
            <v>ET1</v>
          </cell>
        </row>
        <row r="1429">
          <cell r="B1429" t="str">
            <v>991-C-2201-0700-13-0-2201007-02</v>
          </cell>
          <cell r="C1429" t="str">
            <v>991-C-2201-0700-13-0-2201007-02ET1</v>
          </cell>
          <cell r="D1429" t="str">
            <v>991</v>
          </cell>
          <cell r="E1429" t="str">
            <v>A</v>
          </cell>
          <cell r="F1429" t="str">
            <v>PRESTACIÓN DE SERVICIOS PROFESIONALES PARA APOYAR LA EJECUCIÓN Y EL SEGUIMIENTO A LAS ACTIVIDADES TÉCNICAS, ADMINISTRATIVAS Y FINANCIERAS DEL PROYECTO DE FORTALECIMIENTO DE LA EDUCACIÓN MEDIA.</v>
          </cell>
          <cell r="G1429" t="str">
            <v>C-2201-0700-13-0-2201007-02</v>
          </cell>
          <cell r="H1429" t="str">
            <v>10</v>
          </cell>
          <cell r="I1429" t="str">
            <v>CSF</v>
          </cell>
          <cell r="J1429" t="str">
            <v>Ok Distribución Pto</v>
          </cell>
          <cell r="K1429">
            <v>30720780</v>
          </cell>
          <cell r="L1429" t="str">
            <v>Inversión</v>
          </cell>
          <cell r="M1429" t="str">
            <v>Calidad EPBM</v>
          </cell>
          <cell r="N1429" t="str">
            <v>Mejoramiento de la calidad educativa preescolar, básica y media. Nacional</v>
          </cell>
          <cell r="O1429" t="str">
            <v>Calidad</v>
          </cell>
          <cell r="P1429" t="str">
            <v>VEPBM</v>
          </cell>
          <cell r="Q1429" t="str">
            <v>SUBDIRECCIÓN DE FOMENTO DE COMPETENCIAS</v>
          </cell>
          <cell r="R1429" t="str">
            <v>Contratación Directa</v>
          </cell>
          <cell r="S1429" t="str">
            <v>2 PES</v>
          </cell>
          <cell r="T1429" t="str">
            <v>ET1</v>
          </cell>
        </row>
        <row r="1430">
          <cell r="B1430" t="str">
            <v>992-C-2201-0700-13-0-2201007-02</v>
          </cell>
          <cell r="C1430" t="str">
            <v>992-C-2201-0700-13-0-2201007-02ET1</v>
          </cell>
          <cell r="D1430" t="str">
            <v>992</v>
          </cell>
          <cell r="E1430" t="str">
            <v>A</v>
          </cell>
          <cell r="F1430" t="str">
            <v>PRESTACIÓN DE SERVICIOS PROFESIONALES PARA APOYAR PEDAGÓGICAMENTE Y TÉCNICAMENTE LAS ESTRATEGIAS PARA EL FORTALECIMIENTO DE LA EDUCACIÓN MEDIA A NIVEL NACIONAL.</v>
          </cell>
          <cell r="G1430" t="str">
            <v>C-2201-0700-13-0-2201007-02</v>
          </cell>
          <cell r="H1430" t="str">
            <v>10</v>
          </cell>
          <cell r="I1430" t="str">
            <v>CSF</v>
          </cell>
          <cell r="J1430" t="str">
            <v>Ok Distribución Pto</v>
          </cell>
          <cell r="K1430">
            <v>28023674</v>
          </cell>
          <cell r="L1430" t="str">
            <v>Inversión</v>
          </cell>
          <cell r="M1430" t="str">
            <v>Calidad EPBM</v>
          </cell>
          <cell r="N1430" t="str">
            <v>Mejoramiento de la calidad educativa preescolar, básica y media. Nacional</v>
          </cell>
          <cell r="O1430" t="str">
            <v>Calidad</v>
          </cell>
          <cell r="P1430" t="str">
            <v>VEPBM</v>
          </cell>
          <cell r="Q1430" t="str">
            <v>SUBDIRECCIÓN DE FOMENTO DE COMPETENCIAS</v>
          </cell>
          <cell r="R1430" t="str">
            <v>Contratación Directa</v>
          </cell>
          <cell r="S1430" t="str">
            <v>2 PES</v>
          </cell>
          <cell r="T1430" t="str">
            <v>ET1</v>
          </cell>
        </row>
        <row r="1431">
          <cell r="B1431" t="str">
            <v>993-C-2201-0700-13-0-2201006-02</v>
          </cell>
          <cell r="C1431" t="str">
            <v>993-C-2201-0700-13-0-2201006-02ET4</v>
          </cell>
          <cell r="D1431" t="str">
            <v>993</v>
          </cell>
          <cell r="E1431" t="str">
            <v>A</v>
          </cell>
          <cell r="F1431" t="str">
            <v xml:space="preserve"> PRESTACIÓN DE SERVICIOS PROFESIONALES PARA APOYAR TÈCNICAMENTE LA ESTRUCTURACIÓN E IMPLEMENTACIÓN DE ESTRATEGIAS PARA EL FORTALECIMIENTO DEL SISTEMA NACIONAL DE CONVIVENCIA ESCOLAR Y LA EDUCACIÓN PARA LA PAZ</v>
          </cell>
          <cell r="G1431" t="str">
            <v>C-2201-0700-13-0-2201006-02</v>
          </cell>
          <cell r="H1431" t="str">
            <v>10</v>
          </cell>
          <cell r="I1431" t="str">
            <v>CSF</v>
          </cell>
          <cell r="J1431" t="str">
            <v>Ok Distribución Pto</v>
          </cell>
          <cell r="K1431">
            <v>48000000</v>
          </cell>
          <cell r="L1431" t="str">
            <v>Inversión</v>
          </cell>
          <cell r="M1431" t="str">
            <v>Calidad EPBM</v>
          </cell>
          <cell r="N1431" t="str">
            <v>Mejoramiento de la calidad educativa preescolar, básica y media. Nacional</v>
          </cell>
          <cell r="O1431" t="str">
            <v>Calidad</v>
          </cell>
          <cell r="P1431" t="str">
            <v>VEPBM</v>
          </cell>
          <cell r="Q1431" t="str">
            <v>SUBDIRECCIÓN DE FOMENTO DE COMPETENCIAS</v>
          </cell>
          <cell r="R1431" t="str">
            <v>Contratación Directa</v>
          </cell>
          <cell r="S1431" t="str">
            <v>4 CON</v>
          </cell>
          <cell r="T1431" t="str">
            <v>ET4</v>
          </cell>
        </row>
        <row r="1432">
          <cell r="B1432" t="str">
            <v>994-C-2201-0700-13-0-2201007-02</v>
          </cell>
          <cell r="C1432" t="str">
            <v>994-C-2201-0700-13-0-2201007-02ET1</v>
          </cell>
          <cell r="D1432" t="str">
            <v>994</v>
          </cell>
          <cell r="E1432" t="str">
            <v>A</v>
          </cell>
          <cell r="F1432" t="str">
            <v xml:space="preserve"> PRESTACIÓN DE SERVICIOS PROFESIONALES PARA APOYAR TÈCNICAMENTE LA ESTRUCTURACIÓN E IMPLEMENTACIÓN DE ESTRATEGIAS PARA EL FORTALECIMIENTO DEL SISTEMA NACIONAL DE CONVIVENCIA ESCOLAR Y LA EDUCACIÓN PARA LA PAZ</v>
          </cell>
          <cell r="G1432" t="str">
            <v>C-2201-0700-13-0-2201007-02</v>
          </cell>
          <cell r="H1432" t="str">
            <v>10</v>
          </cell>
          <cell r="I1432" t="str">
            <v>CSF</v>
          </cell>
          <cell r="J1432" t="str">
            <v>Ok Distribución Pto</v>
          </cell>
          <cell r="K1432">
            <v>32000000</v>
          </cell>
          <cell r="L1432" t="str">
            <v>Inversión</v>
          </cell>
          <cell r="M1432" t="str">
            <v>Calidad EPBM</v>
          </cell>
          <cell r="N1432" t="str">
            <v>Mejoramiento de la calidad educativa preescolar, básica y media. Nacional</v>
          </cell>
          <cell r="O1432" t="str">
            <v>Calidad</v>
          </cell>
          <cell r="P1432" t="str">
            <v>VEPBM</v>
          </cell>
          <cell r="Q1432" t="str">
            <v>SUBDIRECCIÓN DE FOMENTO DE COMPETENCIAS</v>
          </cell>
          <cell r="R1432" t="str">
            <v>Contratación Directa</v>
          </cell>
          <cell r="S1432" t="str">
            <v>2 PES</v>
          </cell>
          <cell r="T1432" t="str">
            <v>ET1</v>
          </cell>
        </row>
        <row r="1433">
          <cell r="B1433" t="str">
            <v>995-C-2201-0700-13-0-2201006-02</v>
          </cell>
          <cell r="C1433" t="str">
            <v>995-C-2201-0700-13-0-2201006-02ET4</v>
          </cell>
          <cell r="D1433" t="str">
            <v>995</v>
          </cell>
          <cell r="E1433" t="str">
            <v>A</v>
          </cell>
          <cell r="F1433" t="str">
            <v>PRESTACIÓN DE SERVICIOS PROFESIONALES PARA APOYAR  EL PROCESO DE SOCIALIZACIÓN  Y APROPACIÓN DEL SISTEMA NACIONAL DE CONVIVENCIA ESCOLAR EN LAS ENTIDADES TERRITORIALES CERTIFICADAS.</v>
          </cell>
          <cell r="G1433" t="str">
            <v>C-2201-0700-13-0-2201006-02</v>
          </cell>
          <cell r="H1433" t="str">
            <v>10</v>
          </cell>
          <cell r="I1433" t="str">
            <v>CSF</v>
          </cell>
          <cell r="J1433" t="str">
            <v>Ok Distribución Pto</v>
          </cell>
          <cell r="K1433">
            <v>43284720</v>
          </cell>
          <cell r="L1433" t="str">
            <v>Inversión</v>
          </cell>
          <cell r="M1433" t="str">
            <v>Calidad EPBM</v>
          </cell>
          <cell r="N1433" t="str">
            <v>Mejoramiento de la calidad educativa preescolar, básica y media. Nacional</v>
          </cell>
          <cell r="O1433" t="str">
            <v>Calidad</v>
          </cell>
          <cell r="P1433" t="str">
            <v>VEPBM</v>
          </cell>
          <cell r="Q1433" t="str">
            <v>SUBDIRECCIÓN DE FOMENTO DE COMPETENCIAS</v>
          </cell>
          <cell r="R1433" t="str">
            <v>Contratación Directa</v>
          </cell>
          <cell r="S1433" t="str">
            <v>4 CON</v>
          </cell>
          <cell r="T1433" t="str">
            <v>ET4</v>
          </cell>
        </row>
        <row r="1434">
          <cell r="B1434" t="str">
            <v>996-C-2201-0700-13-0-2201007-02</v>
          </cell>
          <cell r="C1434" t="str">
            <v>996-C-2201-0700-13-0-2201007-02ET1</v>
          </cell>
          <cell r="D1434" t="str">
            <v>996</v>
          </cell>
          <cell r="E1434" t="str">
            <v>A</v>
          </cell>
          <cell r="F1434" t="str">
            <v xml:space="preserve">PRESTACIÓN DE SERVICIOS PROFESIONALES PARA APOYAR  EL PROCESO DE SOCIALIZACIÓN  Y APROPACIÓN DEL SISTEMA NACIONAL DE CONVIVENCIA ESCOLAR EN LAS ENTIDADES TERRITORIALES CERTIFICADAS._x000D_
 </v>
          </cell>
          <cell r="G1434" t="str">
            <v>C-2201-0700-13-0-2201007-02</v>
          </cell>
          <cell r="H1434" t="str">
            <v>10</v>
          </cell>
          <cell r="I1434" t="str">
            <v>CSF</v>
          </cell>
          <cell r="J1434" t="str">
            <v>Ok Distribución Pto</v>
          </cell>
          <cell r="K1434">
            <v>36070600</v>
          </cell>
          <cell r="L1434" t="str">
            <v>Inversión</v>
          </cell>
          <cell r="M1434" t="str">
            <v>Calidad EPBM</v>
          </cell>
          <cell r="N1434" t="str">
            <v>Mejoramiento de la calidad educativa preescolar, básica y media. Nacional</v>
          </cell>
          <cell r="O1434" t="str">
            <v>Calidad</v>
          </cell>
          <cell r="P1434" t="str">
            <v>VEPBM</v>
          </cell>
          <cell r="Q1434" t="str">
            <v>SUBDIRECCIÓN DE FOMENTO DE COMPETENCIAS</v>
          </cell>
          <cell r="R1434" t="str">
            <v>Contratación Directa</v>
          </cell>
          <cell r="S1434" t="str">
            <v>2 PES</v>
          </cell>
          <cell r="T1434" t="str">
            <v>ET1</v>
          </cell>
        </row>
        <row r="1435">
          <cell r="B1435" t="str">
            <v>997-C-2201-0700-13-0-2201007-02</v>
          </cell>
          <cell r="C1435" t="str">
            <v>997-C-2201-0700-13-0-2201007-02ET1</v>
          </cell>
          <cell r="D1435" t="str">
            <v>997</v>
          </cell>
          <cell r="E1435" t="str">
            <v>A</v>
          </cell>
          <cell r="F1435" t="str">
            <v xml:space="preserve">PRESTACIÓN DE SERVICIOS PROFESIONALES PARA APOYAR A LA SUBDIRECCIÓN DE FOMENTO DE COMPETENCIAS, EN EL DESARROLLO, IMPLEMENTACIÓN, SEGUIMIENTO Y EVALUACIÓN DE LAS LÍNEAS ESTRATÉGICAS  DE LOS PROGRAMAS Y PROYECTOS DEL  PLAN NACIONAL DE LECTURA Y ESCRITURA. PNLE </v>
          </cell>
          <cell r="G1435" t="str">
            <v>C-2201-0700-13-0-2201007-02</v>
          </cell>
          <cell r="H1435" t="str">
            <v>10</v>
          </cell>
          <cell r="I1435" t="str">
            <v>CSF</v>
          </cell>
          <cell r="J1435" t="str">
            <v>Ok Distribución Pto</v>
          </cell>
          <cell r="K1435">
            <v>27503833</v>
          </cell>
          <cell r="L1435" t="str">
            <v>Inversión</v>
          </cell>
          <cell r="M1435" t="str">
            <v>Calidad EPBM</v>
          </cell>
          <cell r="N1435" t="str">
            <v>Mejoramiento de la calidad educativa preescolar, básica y media. Nacional</v>
          </cell>
          <cell r="O1435" t="str">
            <v>Calidad</v>
          </cell>
          <cell r="P1435" t="str">
            <v>VEPBM</v>
          </cell>
          <cell r="Q1435" t="str">
            <v>SUBDIRECCIÓN DE FOMENTO DE COMPETENCIAS</v>
          </cell>
          <cell r="R1435" t="str">
            <v>Contratación Directa</v>
          </cell>
          <cell r="S1435" t="str">
            <v>2 PES</v>
          </cell>
          <cell r="T1435" t="str">
            <v>ET1</v>
          </cell>
        </row>
        <row r="1436">
          <cell r="B1436" t="str">
            <v>998-C-2201-0700-13-0-2201007-02</v>
          </cell>
          <cell r="C1436" t="str">
            <v>998-C-2201-0700-13-0-2201007-02ET1</v>
          </cell>
          <cell r="D1436" t="str">
            <v>998</v>
          </cell>
          <cell r="E1436" t="str">
            <v>A</v>
          </cell>
          <cell r="F1436" t="str">
            <v>PRESTACIÓN DE SERVICIOS PROFESIONALES PARA APOYAR LOS PROCESOS DE ESTRUCTURACIÓN, IMPLEMENTACIÓN Y SEGUIMIENTO A PLANES, ESTRATEGIAS Y ACCIONES PEDAGÓGICAS REQUERIDAS PARA FORTALECER LA APROPIACIÓN DE LAS LÍNEAS ESTRATÉGICAS DEL PLAN NACIONAL DE LECTURA PNLE.</v>
          </cell>
          <cell r="G1436" t="str">
            <v>C-2201-0700-13-0-2201007-02</v>
          </cell>
          <cell r="H1436" t="str">
            <v>10</v>
          </cell>
          <cell r="I1436" t="str">
            <v>CSF</v>
          </cell>
          <cell r="J1436" t="str">
            <v>Ok Distribución Pto</v>
          </cell>
          <cell r="K1436">
            <v>32702500</v>
          </cell>
          <cell r="L1436" t="str">
            <v>Inversión</v>
          </cell>
          <cell r="M1436" t="str">
            <v>Calidad EPBM</v>
          </cell>
          <cell r="N1436" t="str">
            <v>Mejoramiento de la calidad educativa preescolar, básica y media. Nacional</v>
          </cell>
          <cell r="O1436" t="str">
            <v>Calidad</v>
          </cell>
          <cell r="P1436" t="str">
            <v>VEPBM</v>
          </cell>
          <cell r="Q1436" t="str">
            <v>SUBDIRECCIÓN DE FOMENTO DE COMPETENCIAS</v>
          </cell>
          <cell r="R1436" t="str">
            <v>Contratación Directa</v>
          </cell>
          <cell r="S1436" t="str">
            <v>2 PES</v>
          </cell>
          <cell r="T1436" t="str">
            <v>ET1</v>
          </cell>
        </row>
        <row r="1437">
          <cell r="B1437" t="str">
            <v>999-C-2201-0700-13-0-2201006-02</v>
          </cell>
          <cell r="C1437" t="str">
            <v>999-C-2201-0700-13-0-2201006-02ET4</v>
          </cell>
          <cell r="D1437" t="str">
            <v>999</v>
          </cell>
          <cell r="E1437" t="str">
            <v>A</v>
          </cell>
          <cell r="F1437" t="str">
            <v>PRESTACIÓN DE SERVICIOS PROFESIONALES PARA ORIENTAR LA IMPLEMENTACIÓN DE LAS LÍNEAS Y PROGRAMAS ESTRATÉGICAS DEL PLAAN NACIONAL DE LECTURA Y ESCRITURA - PNLE.</v>
          </cell>
          <cell r="G1437" t="str">
            <v>C-2201-0700-13-0-2201006-02</v>
          </cell>
          <cell r="H1437" t="str">
            <v>10</v>
          </cell>
          <cell r="I1437" t="str">
            <v>CSF</v>
          </cell>
          <cell r="J1437" t="str">
            <v>Ok Distribución Pto</v>
          </cell>
          <cell r="K1437">
            <v>119000000</v>
          </cell>
          <cell r="L1437" t="str">
            <v>Inversión</v>
          </cell>
          <cell r="M1437" t="str">
            <v>Calidad EPBM</v>
          </cell>
          <cell r="N1437" t="str">
            <v>Mejoramiento de la calidad educativa preescolar, básica y media. Nacional</v>
          </cell>
          <cell r="O1437" t="str">
            <v>Calidad</v>
          </cell>
          <cell r="P1437" t="str">
            <v>VEPBM</v>
          </cell>
          <cell r="Q1437" t="str">
            <v>SUBDIRECCIÓN DE FOMENTO DE COMPETENCIAS</v>
          </cell>
          <cell r="R1437" t="str">
            <v>Contratación Directa</v>
          </cell>
          <cell r="S1437" t="str">
            <v>4 CON</v>
          </cell>
          <cell r="T1437" t="str">
            <v>ET4</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lio"/>
      <sheetName val="agsosto"/>
      <sheetName val="septiembre"/>
      <sheetName val="octubre"/>
      <sheetName val="noviembre"/>
      <sheetName val="diciembre"/>
      <sheetName val="Hoja1"/>
      <sheetName val="Clasificación Inversión"/>
      <sheetName val="Resolución"/>
      <sheetName val="Tabla Dinamica"/>
      <sheetName val="SIIF"/>
      <sheetName val="jun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ficha 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Hoja13"/>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MAYO 2"/>
      <sheetName val="JUNIO"/>
      <sheetName val="agosto"/>
      <sheetName val="septiembre"/>
      <sheetName val="octubre"/>
      <sheetName val="noviembre"/>
      <sheetName val="diciembre"/>
      <sheetName val="Hoja13"/>
      <sheetName val="Hoja1"/>
      <sheetName val="Clasificación Inversión"/>
      <sheetName val="Resolución"/>
      <sheetName val="Tabla Dinamica"/>
      <sheetName val="SI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AB0A9-D879-48F7-8EF5-375FA56FDFEF}">
  <sheetPr>
    <tabColor theme="8" tint="0.39997558519241921"/>
  </sheetPr>
  <dimension ref="A1:AF10"/>
  <sheetViews>
    <sheetView showGridLines="0" tabSelected="1" topLeftCell="X1" zoomScale="60" zoomScaleNormal="60" workbookViewId="0">
      <selection activeCell="AF6" sqref="AF6"/>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45.7109375" customWidth="1"/>
    <col min="7" max="7" width="30.28515625" customWidth="1"/>
    <col min="8" max="8" width="29.28515625" customWidth="1"/>
    <col min="9" max="9" width="24.5703125" customWidth="1"/>
    <col min="10" max="10" width="15.7109375" customWidth="1"/>
    <col min="11" max="11" width="18.85546875" customWidth="1"/>
    <col min="12" max="12" width="22" customWidth="1"/>
    <col min="13" max="14" width="16.85546875" customWidth="1"/>
    <col min="15" max="15" width="11.42578125" style="22" hidden="1" customWidth="1"/>
    <col min="16" max="16" width="18" style="22" customWidth="1"/>
    <col min="17" max="17" width="17.7109375" style="22" bestFit="1" customWidth="1"/>
    <col min="18" max="18" width="0" style="22" hidden="1" customWidth="1"/>
    <col min="19" max="19" width="20.5703125" style="22" hidden="1" customWidth="1"/>
    <col min="20" max="20" width="0"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8" max="29" width="21.42578125" customWidth="1"/>
    <col min="30" max="30" width="20.7109375" style="22" bestFit="1" customWidth="1"/>
    <col min="31" max="31" width="13" style="22" customWidth="1"/>
    <col min="32" max="32" width="61" style="22" customWidth="1"/>
    <col min="33" max="16384" width="11.42578125" style="22"/>
  </cols>
  <sheetData>
    <row r="1" spans="1:32" customFormat="1" ht="33.75" customHeight="1">
      <c r="A1" s="213"/>
      <c r="B1" s="354" t="s">
        <v>1239</v>
      </c>
      <c r="C1" s="354"/>
      <c r="D1" s="354"/>
      <c r="E1" s="354"/>
      <c r="F1" s="354"/>
      <c r="G1" s="354"/>
      <c r="H1" s="354"/>
      <c r="I1" s="354"/>
      <c r="J1" s="354"/>
      <c r="K1" s="354"/>
      <c r="L1" s="354"/>
      <c r="M1" s="354"/>
      <c r="N1" s="354"/>
      <c r="O1" s="354"/>
      <c r="P1" s="354"/>
      <c r="Q1" s="354"/>
      <c r="R1" s="214"/>
    </row>
    <row r="2" spans="1:32" customFormat="1" ht="51" customHeight="1">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32" customFormat="1" ht="51" customHeight="1">
      <c r="A3" s="215"/>
      <c r="B3" s="354"/>
      <c r="C3" s="354"/>
      <c r="D3" s="354"/>
      <c r="E3" s="354"/>
      <c r="F3" s="354"/>
      <c r="G3" s="354"/>
      <c r="H3" s="354"/>
      <c r="I3" s="354"/>
      <c r="J3" s="354"/>
      <c r="K3" s="354"/>
      <c r="L3" s="354"/>
      <c r="M3" s="354"/>
      <c r="N3" s="354"/>
      <c r="O3" s="354"/>
      <c r="P3" s="354"/>
      <c r="Q3" s="354"/>
      <c r="R3" s="22"/>
      <c r="S3" s="22"/>
      <c r="T3" s="22"/>
      <c r="AD3" s="351"/>
      <c r="AE3" s="351"/>
      <c r="AF3" s="351"/>
    </row>
    <row r="4" spans="1:32"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row>
    <row r="5" spans="1:32"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109" t="s">
        <v>198</v>
      </c>
      <c r="P5" s="109" t="s">
        <v>14</v>
      </c>
      <c r="Q5" s="109" t="s">
        <v>199</v>
      </c>
      <c r="R5" s="109" t="s">
        <v>15</v>
      </c>
      <c r="S5" s="109" t="s">
        <v>16</v>
      </c>
      <c r="T5" s="109" t="s">
        <v>17</v>
      </c>
      <c r="U5" s="110" t="s">
        <v>18</v>
      </c>
      <c r="V5" s="110" t="s">
        <v>200</v>
      </c>
      <c r="W5" s="110" t="s">
        <v>10</v>
      </c>
      <c r="X5" s="110" t="s">
        <v>12</v>
      </c>
      <c r="Y5" s="110" t="s">
        <v>13</v>
      </c>
      <c r="Z5" s="110" t="s">
        <v>197</v>
      </c>
      <c r="AA5" s="110" t="s">
        <v>19</v>
      </c>
      <c r="AB5" s="110" t="s">
        <v>20</v>
      </c>
      <c r="AC5" s="239" t="s">
        <v>1219</v>
      </c>
      <c r="AD5" s="109" t="s">
        <v>14</v>
      </c>
      <c r="AE5" s="111" t="s">
        <v>199</v>
      </c>
      <c r="AF5" s="109" t="s">
        <v>15</v>
      </c>
    </row>
    <row r="6" spans="1:32" s="23" customFormat="1" ht="97.5" customHeight="1">
      <c r="A6" s="52">
        <v>290</v>
      </c>
      <c r="B6" s="93" t="s">
        <v>879</v>
      </c>
      <c r="C6" s="93" t="s">
        <v>966</v>
      </c>
      <c r="D6" s="93" t="s">
        <v>966</v>
      </c>
      <c r="E6" s="93" t="s">
        <v>967</v>
      </c>
      <c r="F6" s="93" t="s">
        <v>396</v>
      </c>
      <c r="G6" s="93" t="s">
        <v>402</v>
      </c>
      <c r="H6" s="93" t="s">
        <v>619</v>
      </c>
      <c r="I6" s="93" t="s">
        <v>620</v>
      </c>
      <c r="J6" s="93" t="s">
        <v>620</v>
      </c>
      <c r="K6" s="93"/>
      <c r="L6" s="117">
        <v>0</v>
      </c>
      <c r="M6" s="117">
        <v>0</v>
      </c>
      <c r="N6" s="117">
        <v>0</v>
      </c>
      <c r="O6" s="52" t="s">
        <v>621</v>
      </c>
      <c r="P6" s="216"/>
      <c r="Q6" s="216"/>
      <c r="R6" s="216"/>
      <c r="S6" s="216"/>
      <c r="T6" s="216"/>
      <c r="U6" s="93" t="s">
        <v>624</v>
      </c>
      <c r="V6" s="93" t="s">
        <v>968</v>
      </c>
      <c r="W6" s="93" t="s">
        <v>859</v>
      </c>
      <c r="X6" s="160">
        <v>0</v>
      </c>
      <c r="Y6" s="124">
        <v>0.95</v>
      </c>
      <c r="Z6" s="124"/>
      <c r="AA6" s="93" t="s">
        <v>624</v>
      </c>
      <c r="AB6" s="93" t="s">
        <v>969</v>
      </c>
      <c r="AC6" s="93" t="s">
        <v>1231</v>
      </c>
      <c r="AD6" s="125">
        <v>0.2641</v>
      </c>
      <c r="AE6" s="36">
        <f>(AD6-$X$6)/($Y$6-$X$6)</f>
        <v>0.27800000000000002</v>
      </c>
      <c r="AF6" s="169" t="s">
        <v>970</v>
      </c>
    </row>
    <row r="7" spans="1:32" s="23" customFormat="1" ht="137.25" customHeight="1">
      <c r="A7" s="52">
        <v>295</v>
      </c>
      <c r="B7" s="93" t="s">
        <v>879</v>
      </c>
      <c r="C7" s="93" t="s">
        <v>966</v>
      </c>
      <c r="D7" s="93" t="s">
        <v>966</v>
      </c>
      <c r="E7" s="93" t="s">
        <v>967</v>
      </c>
      <c r="F7" s="93" t="s">
        <v>659</v>
      </c>
      <c r="G7" s="93" t="s">
        <v>402</v>
      </c>
      <c r="H7" s="93" t="s">
        <v>619</v>
      </c>
      <c r="I7" s="93" t="s">
        <v>620</v>
      </c>
      <c r="J7" s="93" t="s">
        <v>620</v>
      </c>
      <c r="K7" s="93"/>
      <c r="L7" s="117">
        <v>0</v>
      </c>
      <c r="M7" s="117">
        <v>0</v>
      </c>
      <c r="N7" s="117">
        <v>0</v>
      </c>
      <c r="O7" s="52" t="s">
        <v>621</v>
      </c>
      <c r="P7" s="216"/>
      <c r="Q7" s="216"/>
      <c r="R7" s="216"/>
      <c r="S7" s="216"/>
      <c r="T7" s="216"/>
      <c r="U7" s="93" t="s">
        <v>624</v>
      </c>
      <c r="V7" s="93" t="s">
        <v>974</v>
      </c>
      <c r="W7" s="93" t="s">
        <v>859</v>
      </c>
      <c r="X7" s="160">
        <v>0</v>
      </c>
      <c r="Y7" s="124">
        <v>0.9</v>
      </c>
      <c r="Z7" s="124"/>
      <c r="AA7" s="93" t="s">
        <v>624</v>
      </c>
      <c r="AB7" s="93" t="s">
        <v>975</v>
      </c>
      <c r="AC7" s="93" t="s">
        <v>1234</v>
      </c>
      <c r="AD7" s="125">
        <v>0.48499999999999999</v>
      </c>
      <c r="AE7" s="36">
        <f>(AD7-$X$7)/($Y$7-$X$7)</f>
        <v>0.53888888888888886</v>
      </c>
      <c r="AF7" s="169" t="s">
        <v>976</v>
      </c>
    </row>
    <row r="8" spans="1:32" s="23" customFormat="1" ht="124.5" customHeight="1">
      <c r="A8" s="52">
        <v>297</v>
      </c>
      <c r="B8" s="93" t="s">
        <v>879</v>
      </c>
      <c r="C8" s="93" t="s">
        <v>966</v>
      </c>
      <c r="D8" s="93" t="s">
        <v>966</v>
      </c>
      <c r="E8" s="93" t="s">
        <v>967</v>
      </c>
      <c r="F8" s="93" t="s">
        <v>977</v>
      </c>
      <c r="G8" s="93" t="s">
        <v>402</v>
      </c>
      <c r="H8" s="93" t="s">
        <v>619</v>
      </c>
      <c r="I8" s="93" t="s">
        <v>620</v>
      </c>
      <c r="J8" s="93" t="s">
        <v>620</v>
      </c>
      <c r="K8" s="93"/>
      <c r="L8" s="117">
        <v>0</v>
      </c>
      <c r="M8" s="117">
        <v>0</v>
      </c>
      <c r="N8" s="117">
        <v>0</v>
      </c>
      <c r="O8" s="52" t="s">
        <v>621</v>
      </c>
      <c r="P8" s="216"/>
      <c r="Q8" s="216"/>
      <c r="R8" s="216"/>
      <c r="S8" s="216"/>
      <c r="T8" s="216"/>
      <c r="U8" s="93" t="s">
        <v>624</v>
      </c>
      <c r="V8" s="93" t="s">
        <v>978</v>
      </c>
      <c r="W8" s="93" t="s">
        <v>859</v>
      </c>
      <c r="X8" s="160">
        <v>0</v>
      </c>
      <c r="Y8" s="124">
        <v>1</v>
      </c>
      <c r="Z8" s="124"/>
      <c r="AA8" s="93" t="s">
        <v>624</v>
      </c>
      <c r="AB8" s="93" t="s">
        <v>979</v>
      </c>
      <c r="AC8" s="93" t="s">
        <v>1231</v>
      </c>
      <c r="AD8" s="125">
        <v>0.34410000000000002</v>
      </c>
      <c r="AE8" s="36">
        <f>(AD8-$X$8)/($Y$8-$X$8)</f>
        <v>0.34410000000000002</v>
      </c>
      <c r="AF8" s="169" t="s">
        <v>980</v>
      </c>
    </row>
    <row r="9" spans="1:32" s="23" customFormat="1" ht="108" customHeight="1">
      <c r="A9" s="52">
        <v>299</v>
      </c>
      <c r="B9" s="93" t="s">
        <v>879</v>
      </c>
      <c r="C9" s="93" t="s">
        <v>966</v>
      </c>
      <c r="D9" s="93" t="s">
        <v>966</v>
      </c>
      <c r="E9" s="93" t="s">
        <v>967</v>
      </c>
      <c r="F9" s="93" t="s">
        <v>659</v>
      </c>
      <c r="G9" s="93" t="s">
        <v>402</v>
      </c>
      <c r="H9" s="93" t="s">
        <v>619</v>
      </c>
      <c r="I9" s="93" t="s">
        <v>620</v>
      </c>
      <c r="J9" s="93" t="s">
        <v>620</v>
      </c>
      <c r="K9" s="93"/>
      <c r="L9" s="117">
        <v>0</v>
      </c>
      <c r="M9" s="117">
        <v>0</v>
      </c>
      <c r="N9" s="117">
        <v>0</v>
      </c>
      <c r="O9" s="52" t="s">
        <v>621</v>
      </c>
      <c r="P9" s="216"/>
      <c r="Q9" s="216"/>
      <c r="R9" s="216"/>
      <c r="S9" s="216"/>
      <c r="T9" s="216"/>
      <c r="U9" s="93" t="s">
        <v>624</v>
      </c>
      <c r="V9" s="170" t="s">
        <v>981</v>
      </c>
      <c r="W9" s="93" t="s">
        <v>859</v>
      </c>
      <c r="X9" s="160">
        <v>0</v>
      </c>
      <c r="Y9" s="124">
        <v>1</v>
      </c>
      <c r="Z9" s="124"/>
      <c r="AA9" s="93" t="s">
        <v>624</v>
      </c>
      <c r="AB9" s="93" t="s">
        <v>982</v>
      </c>
      <c r="AC9" s="93" t="s">
        <v>1231</v>
      </c>
      <c r="AD9" s="125">
        <v>0.46300000000000002</v>
      </c>
      <c r="AE9" s="36">
        <f>(AD9-$X$9)/($Y$9-$X$9)</f>
        <v>0.46300000000000002</v>
      </c>
      <c r="AF9" s="169" t="s">
        <v>983</v>
      </c>
    </row>
    <row r="10" spans="1:32" s="23" customFormat="1" ht="62.25" customHeight="1">
      <c r="A10" s="52">
        <v>301</v>
      </c>
      <c r="B10" s="93" t="s">
        <v>879</v>
      </c>
      <c r="C10" s="93" t="s">
        <v>966</v>
      </c>
      <c r="D10" s="93" t="s">
        <v>966</v>
      </c>
      <c r="E10" s="93" t="s">
        <v>967</v>
      </c>
      <c r="F10" s="93" t="s">
        <v>659</v>
      </c>
      <c r="G10" s="93" t="s">
        <v>402</v>
      </c>
      <c r="H10" s="93" t="s">
        <v>619</v>
      </c>
      <c r="I10" s="93" t="s">
        <v>620</v>
      </c>
      <c r="J10" s="93" t="s">
        <v>620</v>
      </c>
      <c r="K10" s="93"/>
      <c r="L10" s="117">
        <v>0</v>
      </c>
      <c r="M10" s="117">
        <v>0</v>
      </c>
      <c r="N10" s="117">
        <v>0</v>
      </c>
      <c r="O10" s="52" t="s">
        <v>621</v>
      </c>
      <c r="P10" s="216"/>
      <c r="Q10" s="216"/>
      <c r="R10" s="216"/>
      <c r="S10" s="216"/>
      <c r="T10" s="216"/>
      <c r="U10" s="93" t="s">
        <v>624</v>
      </c>
      <c r="V10" s="170" t="s">
        <v>984</v>
      </c>
      <c r="W10" s="93" t="s">
        <v>859</v>
      </c>
      <c r="X10" s="160">
        <v>0</v>
      </c>
      <c r="Y10" s="124">
        <v>0.95</v>
      </c>
      <c r="Z10" s="124"/>
      <c r="AA10" s="93" t="s">
        <v>624</v>
      </c>
      <c r="AB10" s="93" t="s">
        <v>985</v>
      </c>
      <c r="AC10" s="93" t="s">
        <v>1231</v>
      </c>
      <c r="AD10" s="125">
        <v>0.54110000000000003</v>
      </c>
      <c r="AE10" s="36">
        <f>(AD10-$X$10)/($Y$10-$X$10)</f>
        <v>0.56957894736842107</v>
      </c>
      <c r="AF10" s="169" t="s">
        <v>986</v>
      </c>
    </row>
  </sheetData>
  <autoFilter ref="A5:XCI10" xr:uid="{BCC8D16B-1623-4556-9739-5040EBB176C9}"/>
  <mergeCells count="3">
    <mergeCell ref="AD2:AF3"/>
    <mergeCell ref="U4:AF4"/>
    <mergeCell ref="B1:Q3"/>
  </mergeCells>
  <dataValidations count="1">
    <dataValidation type="textLength" allowBlank="1" showInputMessage="1" showErrorMessage="1" errorTitle="NO COINCIDE CON EL RANGO" error="Recuerda que debes escribir mínimo 100 caracteres máximo 1000" sqref="AF6:AF10 R6:R10" xr:uid="{468CE611-6658-40FF-B207-5E406B63F7FB}">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9695575-4105-43BE-9BAA-4C710AC8E8D6}">
          <x14:formula1>
            <xm:f>'C:\Users\mtamayo\mineducacion.gov.co\PAI2019 - Documentos\SG\Sub de Talento Humano\[PAI-STH.xlsx]Hoja13'!#REF!</xm:f>
          </x14:formula1>
          <xm:sqref>S6:S10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BCF2-98E6-4A49-A233-A95F581653FB}">
  <sheetPr>
    <tabColor theme="8" tint="0.39997558519241921"/>
  </sheetPr>
  <dimension ref="A1:XDM134"/>
  <sheetViews>
    <sheetView topLeftCell="U1" zoomScale="70" zoomScaleNormal="70" workbookViewId="0">
      <selection activeCell="AJ6" sqref="AJ6"/>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31.28515625" customWidth="1"/>
    <col min="7" max="7" width="30.28515625" customWidth="1"/>
    <col min="8" max="8" width="29.28515625" customWidth="1"/>
    <col min="9" max="9" width="24.5703125" customWidth="1"/>
    <col min="10" max="10" width="23.5703125" hidden="1" customWidth="1"/>
    <col min="11" max="11" width="15.7109375" customWidth="1"/>
    <col min="12" max="12" width="18.85546875" hidden="1" customWidth="1"/>
    <col min="13" max="13" width="22" customWidth="1"/>
    <col min="14" max="15" width="16.85546875" customWidth="1"/>
    <col min="16" max="16" width="27.28515625" hidden="1" customWidth="1"/>
    <col min="17" max="17" width="27.140625" hidden="1" customWidth="1"/>
    <col min="18" max="18" width="13.7109375" hidden="1" customWidth="1"/>
    <col min="19" max="19" width="0" style="22" hidden="1" customWidth="1"/>
    <col min="20" max="20" width="18" style="22" customWidth="1"/>
    <col min="21" max="21" width="17.7109375" style="22" bestFit="1" customWidth="1"/>
    <col min="22" max="22" width="0" style="22" hidden="1" customWidth="1"/>
    <col min="23" max="23" width="20.5703125" style="22" hidden="1" customWidth="1"/>
    <col min="24" max="24" width="0" style="22" hidden="1" customWidth="1"/>
    <col min="25" max="25" width="21.42578125" customWidth="1"/>
    <col min="26" max="26" width="25.7109375" customWidth="1"/>
    <col min="27" max="27" width="33.28515625" customWidth="1"/>
    <col min="28" max="28" width="24.85546875" bestFit="1" customWidth="1"/>
    <col min="29" max="29" width="23" bestFit="1" customWidth="1"/>
    <col min="30" max="30" width="17.140625" customWidth="1"/>
    <col min="32" max="33" width="21.42578125" customWidth="1"/>
    <col min="34" max="34" width="20.7109375" style="22" bestFit="1" customWidth="1"/>
    <col min="35" max="35" width="13" style="22" customWidth="1"/>
    <col min="36" max="36" width="61" style="22" customWidth="1"/>
    <col min="37" max="16384" width="11.42578125" style="22"/>
  </cols>
  <sheetData>
    <row r="1" spans="1:36" customFormat="1" ht="33.75" customHeight="1">
      <c r="A1" s="213"/>
      <c r="B1" s="354" t="s">
        <v>1239</v>
      </c>
      <c r="C1" s="354"/>
      <c r="D1" s="354"/>
      <c r="E1" s="354"/>
      <c r="F1" s="354"/>
      <c r="G1" s="354"/>
      <c r="H1" s="354"/>
      <c r="I1" s="354"/>
      <c r="J1" s="354"/>
      <c r="K1" s="354"/>
      <c r="L1" s="354"/>
      <c r="M1" s="354"/>
      <c r="N1" s="354"/>
      <c r="O1" s="354"/>
      <c r="P1" s="354"/>
      <c r="Q1" s="354"/>
      <c r="R1" s="354"/>
      <c r="S1" s="354"/>
      <c r="T1" s="354"/>
      <c r="U1" s="354"/>
      <c r="V1" s="214"/>
    </row>
    <row r="2" spans="1:36" customFormat="1" ht="51" customHeight="1">
      <c r="A2" s="215"/>
      <c r="B2" s="354"/>
      <c r="C2" s="354"/>
      <c r="D2" s="354"/>
      <c r="E2" s="354"/>
      <c r="F2" s="354"/>
      <c r="G2" s="354"/>
      <c r="H2" s="354"/>
      <c r="I2" s="354"/>
      <c r="J2" s="354"/>
      <c r="K2" s="354"/>
      <c r="L2" s="354"/>
      <c r="M2" s="354"/>
      <c r="N2" s="354"/>
      <c r="O2" s="354"/>
      <c r="P2" s="354"/>
      <c r="Q2" s="354"/>
      <c r="R2" s="354"/>
      <c r="S2" s="354"/>
      <c r="T2" s="354"/>
      <c r="U2" s="354"/>
      <c r="V2" s="22"/>
      <c r="W2" s="22"/>
      <c r="X2" s="22"/>
      <c r="AH2" s="350" t="s">
        <v>1240</v>
      </c>
      <c r="AI2" s="350"/>
      <c r="AJ2" s="350"/>
    </row>
    <row r="3" spans="1:36" customFormat="1" ht="51" customHeight="1">
      <c r="A3" s="215"/>
      <c r="B3" s="354"/>
      <c r="C3" s="354"/>
      <c r="D3" s="354"/>
      <c r="E3" s="354"/>
      <c r="F3" s="354"/>
      <c r="G3" s="354"/>
      <c r="H3" s="354"/>
      <c r="I3" s="354"/>
      <c r="J3" s="354"/>
      <c r="K3" s="354"/>
      <c r="L3" s="354"/>
      <c r="M3" s="354"/>
      <c r="N3" s="354"/>
      <c r="O3" s="354"/>
      <c r="P3" s="354"/>
      <c r="Q3" s="354"/>
      <c r="R3" s="354"/>
      <c r="S3" s="354"/>
      <c r="T3" s="354"/>
      <c r="U3" s="354"/>
      <c r="V3" s="22"/>
      <c r="W3" s="22"/>
      <c r="X3" s="22"/>
      <c r="AH3" s="351"/>
      <c r="AI3" s="351"/>
      <c r="AJ3" s="351"/>
    </row>
    <row r="4" spans="1:36"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1"/>
      <c r="U4" s="211"/>
      <c r="V4" s="211"/>
      <c r="W4" s="211"/>
      <c r="X4" s="212"/>
      <c r="Y4" s="352" t="s">
        <v>2</v>
      </c>
      <c r="Z4" s="353"/>
      <c r="AA4" s="353"/>
      <c r="AB4" s="353"/>
      <c r="AC4" s="353"/>
      <c r="AD4" s="353"/>
      <c r="AE4" s="353"/>
      <c r="AF4" s="353"/>
      <c r="AG4" s="353"/>
      <c r="AH4" s="353"/>
      <c r="AI4" s="353"/>
      <c r="AJ4" s="353"/>
    </row>
    <row r="5" spans="1:36" s="246" customFormat="1" ht="52.5" customHeight="1">
      <c r="A5" s="234" t="s">
        <v>4</v>
      </c>
      <c r="B5" s="235" t="s">
        <v>193</v>
      </c>
      <c r="C5" s="235" t="s">
        <v>194</v>
      </c>
      <c r="D5" s="235" t="s">
        <v>5</v>
      </c>
      <c r="E5" s="235" t="s">
        <v>195</v>
      </c>
      <c r="F5" s="235" t="s">
        <v>6</v>
      </c>
      <c r="G5" s="236" t="s">
        <v>7</v>
      </c>
      <c r="H5" s="237" t="s">
        <v>8</v>
      </c>
      <c r="I5" s="237" t="s">
        <v>9</v>
      </c>
      <c r="J5" s="237" t="s">
        <v>599</v>
      </c>
      <c r="K5" s="237" t="s">
        <v>10</v>
      </c>
      <c r="L5" s="237" t="s">
        <v>1227</v>
      </c>
      <c r="M5" s="237" t="s">
        <v>11</v>
      </c>
      <c r="N5" s="237" t="s">
        <v>12</v>
      </c>
      <c r="O5" s="237" t="s">
        <v>196</v>
      </c>
      <c r="P5" s="237" t="s">
        <v>600</v>
      </c>
      <c r="Q5" s="237" t="s">
        <v>601</v>
      </c>
      <c r="R5" s="238" t="s">
        <v>602</v>
      </c>
      <c r="S5" s="109" t="s">
        <v>198</v>
      </c>
      <c r="T5" s="109" t="s">
        <v>14</v>
      </c>
      <c r="U5" s="109" t="s">
        <v>199</v>
      </c>
      <c r="V5" s="109" t="s">
        <v>15</v>
      </c>
      <c r="W5" s="109" t="s">
        <v>16</v>
      </c>
      <c r="X5" s="109" t="s">
        <v>17</v>
      </c>
      <c r="Y5" s="110" t="s">
        <v>18</v>
      </c>
      <c r="Z5" s="110" t="s">
        <v>200</v>
      </c>
      <c r="AA5" s="110" t="s">
        <v>10</v>
      </c>
      <c r="AB5" s="110" t="s">
        <v>12</v>
      </c>
      <c r="AC5" s="110" t="s">
        <v>13</v>
      </c>
      <c r="AD5" s="110" t="s">
        <v>197</v>
      </c>
      <c r="AE5" s="110" t="s">
        <v>19</v>
      </c>
      <c r="AF5" s="110" t="s">
        <v>20</v>
      </c>
      <c r="AG5" s="239" t="s">
        <v>1219</v>
      </c>
      <c r="AH5" s="109" t="s">
        <v>14</v>
      </c>
      <c r="AI5" s="111" t="s">
        <v>199</v>
      </c>
      <c r="AJ5" s="109" t="s">
        <v>15</v>
      </c>
    </row>
    <row r="6" spans="1:36" ht="69.75" customHeight="1">
      <c r="A6" s="260">
        <v>919</v>
      </c>
      <c r="B6" s="259" t="s">
        <v>616</v>
      </c>
      <c r="C6" s="259" t="s">
        <v>657</v>
      </c>
      <c r="D6" s="259" t="s">
        <v>657</v>
      </c>
      <c r="E6" s="259" t="s">
        <v>39</v>
      </c>
      <c r="F6" s="259" t="s">
        <v>659</v>
      </c>
      <c r="G6" s="259" t="s">
        <v>402</v>
      </c>
      <c r="H6" s="259" t="s">
        <v>619</v>
      </c>
      <c r="I6" s="259" t="s">
        <v>676</v>
      </c>
      <c r="J6" s="259" t="s">
        <v>660</v>
      </c>
      <c r="K6" s="260" t="s">
        <v>646</v>
      </c>
      <c r="L6" s="260"/>
      <c r="M6" s="260">
        <v>1</v>
      </c>
      <c r="N6" s="260">
        <v>0</v>
      </c>
      <c r="O6" s="260">
        <v>1</v>
      </c>
      <c r="P6" s="261">
        <v>0</v>
      </c>
      <c r="Q6" s="260"/>
      <c r="R6" s="260"/>
      <c r="S6" s="260" t="s">
        <v>621</v>
      </c>
      <c r="T6" s="255">
        <v>0.2</v>
      </c>
      <c r="U6" s="217">
        <f>T6/O6</f>
        <v>0.2</v>
      </c>
      <c r="V6" s="256" t="s">
        <v>677</v>
      </c>
      <c r="W6" s="253"/>
      <c r="X6" s="253"/>
      <c r="Y6" s="259" t="s">
        <v>661</v>
      </c>
      <c r="Z6" s="259" t="s">
        <v>678</v>
      </c>
      <c r="AA6" s="259" t="s">
        <v>646</v>
      </c>
      <c r="AB6" s="262">
        <v>0</v>
      </c>
      <c r="AC6" s="262">
        <v>100</v>
      </c>
      <c r="AD6" s="262"/>
      <c r="AE6" s="259" t="s">
        <v>624</v>
      </c>
      <c r="AF6" s="259" t="s">
        <v>679</v>
      </c>
      <c r="AG6" s="259" t="s">
        <v>1235</v>
      </c>
      <c r="AH6" s="255">
        <v>0</v>
      </c>
      <c r="AI6" s="217">
        <f>(AH6-$AB$6)/($AC$6-$AB$6)</f>
        <v>0</v>
      </c>
      <c r="AJ6" s="263" t="s">
        <v>680</v>
      </c>
    </row>
    <row r="7" spans="1:36" ht="114" customHeight="1">
      <c r="A7" s="260">
        <v>925</v>
      </c>
      <c r="B7" s="259" t="s">
        <v>616</v>
      </c>
      <c r="C7" s="259" t="s">
        <v>657</v>
      </c>
      <c r="D7" s="259" t="s">
        <v>657</v>
      </c>
      <c r="E7" s="259" t="s">
        <v>39</v>
      </c>
      <c r="F7" s="259" t="s">
        <v>396</v>
      </c>
      <c r="G7" s="259" t="s">
        <v>402</v>
      </c>
      <c r="H7" s="259" t="s">
        <v>619</v>
      </c>
      <c r="I7" s="259" t="s">
        <v>620</v>
      </c>
      <c r="J7" s="259" t="s">
        <v>660</v>
      </c>
      <c r="K7" s="260"/>
      <c r="L7" s="260"/>
      <c r="M7" s="260"/>
      <c r="N7" s="260"/>
      <c r="O7" s="260"/>
      <c r="P7" s="261">
        <v>0</v>
      </c>
      <c r="Q7" s="260"/>
      <c r="R7" s="260"/>
      <c r="S7" s="260" t="s">
        <v>621</v>
      </c>
      <c r="T7" s="253"/>
      <c r="U7" s="253"/>
      <c r="V7" s="253"/>
      <c r="W7" s="253"/>
      <c r="X7" s="253"/>
      <c r="Y7" s="259" t="s">
        <v>681</v>
      </c>
      <c r="Z7" s="259" t="s">
        <v>682</v>
      </c>
      <c r="AA7" s="259" t="s">
        <v>646</v>
      </c>
      <c r="AB7" s="264">
        <v>529946929958</v>
      </c>
      <c r="AC7" s="264">
        <v>1529946929958</v>
      </c>
      <c r="AD7" s="264"/>
      <c r="AE7" s="259" t="s">
        <v>624</v>
      </c>
      <c r="AF7" s="259" t="s">
        <v>683</v>
      </c>
      <c r="AG7" s="259" t="s">
        <v>1235</v>
      </c>
      <c r="AH7" s="265">
        <f>AB7</f>
        <v>529946929958</v>
      </c>
      <c r="AI7" s="217">
        <f>(AH7-$AB$7)/($AC$7-$AB$7)</f>
        <v>0</v>
      </c>
      <c r="AJ7" s="266"/>
    </row>
    <row r="8" spans="1:36" ht="93" customHeight="1">
      <c r="A8" s="260">
        <v>930</v>
      </c>
      <c r="B8" s="259" t="s">
        <v>616</v>
      </c>
      <c r="C8" s="259" t="s">
        <v>657</v>
      </c>
      <c r="D8" s="259" t="s">
        <v>657</v>
      </c>
      <c r="E8" s="259" t="s">
        <v>39</v>
      </c>
      <c r="F8" s="259" t="s">
        <v>396</v>
      </c>
      <c r="G8" s="259" t="s">
        <v>402</v>
      </c>
      <c r="H8" s="259" t="s">
        <v>619</v>
      </c>
      <c r="I8" s="259" t="s">
        <v>676</v>
      </c>
      <c r="J8" s="259" t="s">
        <v>660</v>
      </c>
      <c r="K8" s="260"/>
      <c r="L8" s="260"/>
      <c r="M8" s="260"/>
      <c r="N8" s="260"/>
      <c r="O8" s="260"/>
      <c r="P8" s="261">
        <v>0</v>
      </c>
      <c r="Q8" s="260"/>
      <c r="R8" s="260"/>
      <c r="S8" s="260" t="s">
        <v>621</v>
      </c>
      <c r="T8" s="253"/>
      <c r="U8" s="253"/>
      <c r="V8" s="253"/>
      <c r="W8" s="253"/>
      <c r="X8" s="253"/>
      <c r="Y8" s="259" t="s">
        <v>684</v>
      </c>
      <c r="Z8" s="259" t="s">
        <v>685</v>
      </c>
      <c r="AA8" s="259" t="s">
        <v>646</v>
      </c>
      <c r="AB8" s="262">
        <v>0</v>
      </c>
      <c r="AC8" s="262">
        <v>100</v>
      </c>
      <c r="AD8" s="262"/>
      <c r="AE8" s="259" t="s">
        <v>624</v>
      </c>
      <c r="AF8" s="259" t="s">
        <v>686</v>
      </c>
      <c r="AG8" s="259" t="s">
        <v>1235</v>
      </c>
      <c r="AH8" s="255">
        <v>100</v>
      </c>
      <c r="AI8" s="217">
        <f>(AH8-$AB$8)/($AC$8-$AB$8)</f>
        <v>1</v>
      </c>
      <c r="AJ8" s="266" t="s">
        <v>687</v>
      </c>
    </row>
    <row r="9" spans="1:36" ht="104.25" customHeight="1">
      <c r="A9" s="260">
        <v>931</v>
      </c>
      <c r="B9" s="259" t="s">
        <v>616</v>
      </c>
      <c r="C9" s="259" t="s">
        <v>657</v>
      </c>
      <c r="D9" s="259" t="s">
        <v>657</v>
      </c>
      <c r="E9" s="259" t="s">
        <v>39</v>
      </c>
      <c r="F9" s="259" t="s">
        <v>659</v>
      </c>
      <c r="G9" s="259" t="s">
        <v>402</v>
      </c>
      <c r="H9" s="259" t="s">
        <v>619</v>
      </c>
      <c r="I9" s="259" t="s">
        <v>676</v>
      </c>
      <c r="J9" s="259" t="s">
        <v>660</v>
      </c>
      <c r="K9" s="260"/>
      <c r="L9" s="260"/>
      <c r="M9" s="260"/>
      <c r="N9" s="260"/>
      <c r="O9" s="260"/>
      <c r="P9" s="261">
        <v>0</v>
      </c>
      <c r="Q9" s="260"/>
      <c r="R9" s="260"/>
      <c r="S9" s="260" t="s">
        <v>621</v>
      </c>
      <c r="T9" s="253"/>
      <c r="U9" s="253"/>
      <c r="V9" s="253"/>
      <c r="W9" s="253"/>
      <c r="X9" s="253"/>
      <c r="Y9" s="259" t="s">
        <v>684</v>
      </c>
      <c r="Z9" s="259" t="s">
        <v>688</v>
      </c>
      <c r="AA9" s="259" t="s">
        <v>646</v>
      </c>
      <c r="AB9" s="262">
        <v>0</v>
      </c>
      <c r="AC9" s="262">
        <v>100</v>
      </c>
      <c r="AD9" s="262"/>
      <c r="AE9" s="259"/>
      <c r="AF9" s="259"/>
      <c r="AG9" s="259" t="s">
        <v>1235</v>
      </c>
      <c r="AH9" s="255">
        <v>60</v>
      </c>
      <c r="AI9" s="217">
        <f>(AH9-$AB$9)/($AC$9-$AB$9)</f>
        <v>0.6</v>
      </c>
      <c r="AJ9" s="266" t="s">
        <v>689</v>
      </c>
    </row>
    <row r="10" spans="1:36" ht="117" customHeight="1">
      <c r="A10" s="260">
        <v>932</v>
      </c>
      <c r="B10" s="259" t="s">
        <v>616</v>
      </c>
      <c r="C10" s="259" t="s">
        <v>657</v>
      </c>
      <c r="D10" s="259" t="s">
        <v>657</v>
      </c>
      <c r="E10" s="259" t="s">
        <v>39</v>
      </c>
      <c r="F10" s="259" t="s">
        <v>659</v>
      </c>
      <c r="G10" s="259" t="s">
        <v>402</v>
      </c>
      <c r="H10" s="259" t="s">
        <v>619</v>
      </c>
      <c r="I10" s="259" t="s">
        <v>676</v>
      </c>
      <c r="J10" s="259" t="s">
        <v>660</v>
      </c>
      <c r="K10" s="260"/>
      <c r="L10" s="260"/>
      <c r="M10" s="260"/>
      <c r="N10" s="260"/>
      <c r="O10" s="260"/>
      <c r="P10" s="261">
        <v>0</v>
      </c>
      <c r="Q10" s="260"/>
      <c r="R10" s="260"/>
      <c r="S10" s="260" t="s">
        <v>621</v>
      </c>
      <c r="T10" s="253"/>
      <c r="U10" s="253"/>
      <c r="V10" s="253"/>
      <c r="W10" s="253"/>
      <c r="X10" s="253"/>
      <c r="Y10" s="259" t="s">
        <v>684</v>
      </c>
      <c r="Z10" s="259" t="s">
        <v>690</v>
      </c>
      <c r="AA10" s="259" t="s">
        <v>646</v>
      </c>
      <c r="AB10" s="262">
        <v>0</v>
      </c>
      <c r="AC10" s="262">
        <v>120</v>
      </c>
      <c r="AD10" s="262"/>
      <c r="AE10" s="259" t="s">
        <v>624</v>
      </c>
      <c r="AF10" s="259" t="s">
        <v>691</v>
      </c>
      <c r="AG10" s="259" t="s">
        <v>1235</v>
      </c>
      <c r="AH10" s="255">
        <v>30</v>
      </c>
      <c r="AI10" s="217">
        <f>(AH10-$AB$10)/($AC$10-$AB$10)</f>
        <v>0.25</v>
      </c>
      <c r="AJ10" s="266" t="s">
        <v>692</v>
      </c>
    </row>
    <row r="11" spans="1:36" ht="107.25" customHeight="1">
      <c r="A11" s="260">
        <v>933</v>
      </c>
      <c r="B11" s="259" t="s">
        <v>616</v>
      </c>
      <c r="C11" s="259" t="s">
        <v>657</v>
      </c>
      <c r="D11" s="259" t="s">
        <v>657</v>
      </c>
      <c r="E11" s="259" t="s">
        <v>39</v>
      </c>
      <c r="F11" s="259" t="s">
        <v>396</v>
      </c>
      <c r="G11" s="259" t="s">
        <v>402</v>
      </c>
      <c r="H11" s="259" t="s">
        <v>619</v>
      </c>
      <c r="I11" s="259" t="s">
        <v>620</v>
      </c>
      <c r="J11" s="259" t="s">
        <v>660</v>
      </c>
      <c r="K11" s="260"/>
      <c r="L11" s="260"/>
      <c r="M11" s="260"/>
      <c r="N11" s="260"/>
      <c r="O11" s="260"/>
      <c r="P11" s="261">
        <v>0</v>
      </c>
      <c r="Q11" s="260"/>
      <c r="R11" s="260"/>
      <c r="S11" s="260" t="s">
        <v>621</v>
      </c>
      <c r="T11" s="253"/>
      <c r="U11" s="253"/>
      <c r="V11" s="253"/>
      <c r="W11" s="253"/>
      <c r="X11" s="253"/>
      <c r="Y11" s="259" t="s">
        <v>693</v>
      </c>
      <c r="Z11" s="267" t="s">
        <v>694</v>
      </c>
      <c r="AA11" s="260" t="s">
        <v>646</v>
      </c>
      <c r="AB11" s="262">
        <v>0</v>
      </c>
      <c r="AC11" s="262">
        <v>1</v>
      </c>
      <c r="AD11" s="262"/>
      <c r="AE11" s="260" t="s">
        <v>624</v>
      </c>
      <c r="AF11" s="260" t="s">
        <v>695</v>
      </c>
      <c r="AG11" s="259" t="s">
        <v>1235</v>
      </c>
      <c r="AH11" s="255">
        <v>0</v>
      </c>
      <c r="AI11" s="217">
        <f>(AH11-$AB$11)/($AC$11-$AB$11)</f>
        <v>0</v>
      </c>
      <c r="AJ11" s="268" t="s">
        <v>696</v>
      </c>
    </row>
    <row r="12" spans="1:36" ht="124.5" customHeight="1">
      <c r="A12" s="260">
        <v>934</v>
      </c>
      <c r="B12" s="259" t="s">
        <v>616</v>
      </c>
      <c r="C12" s="259" t="s">
        <v>657</v>
      </c>
      <c r="D12" s="259" t="s">
        <v>657</v>
      </c>
      <c r="E12" s="259" t="s">
        <v>39</v>
      </c>
      <c r="F12" s="259" t="s">
        <v>697</v>
      </c>
      <c r="G12" s="259" t="s">
        <v>402</v>
      </c>
      <c r="H12" s="259" t="s">
        <v>619</v>
      </c>
      <c r="I12" s="259" t="s">
        <v>620</v>
      </c>
      <c r="J12" s="259" t="s">
        <v>660</v>
      </c>
      <c r="K12" s="260"/>
      <c r="L12" s="260"/>
      <c r="M12" s="260"/>
      <c r="N12" s="260"/>
      <c r="O12" s="260"/>
      <c r="P12" s="261">
        <v>0</v>
      </c>
      <c r="Q12" s="260"/>
      <c r="R12" s="260"/>
      <c r="S12" s="260" t="s">
        <v>621</v>
      </c>
      <c r="T12" s="253"/>
      <c r="U12" s="253"/>
      <c r="V12" s="253"/>
      <c r="W12" s="253"/>
      <c r="X12" s="253"/>
      <c r="Y12" s="259" t="s">
        <v>693</v>
      </c>
      <c r="Z12" s="267" t="s">
        <v>698</v>
      </c>
      <c r="AA12" s="260" t="s">
        <v>646</v>
      </c>
      <c r="AB12" s="262">
        <v>0</v>
      </c>
      <c r="AC12" s="262">
        <v>1</v>
      </c>
      <c r="AD12" s="262"/>
      <c r="AE12" s="260" t="s">
        <v>624</v>
      </c>
      <c r="AF12" s="260" t="s">
        <v>699</v>
      </c>
      <c r="AG12" s="259" t="s">
        <v>1235</v>
      </c>
      <c r="AH12" s="255">
        <v>0</v>
      </c>
      <c r="AI12" s="217">
        <f>(AH12-$AB$12)/($AC$12-$AB$12)</f>
        <v>0</v>
      </c>
      <c r="AJ12" s="269" t="s">
        <v>700</v>
      </c>
    </row>
    <row r="13" spans="1:36" ht="124.5" customHeight="1">
      <c r="A13" s="260">
        <v>935</v>
      </c>
      <c r="B13" s="259" t="s">
        <v>616</v>
      </c>
      <c r="C13" s="259" t="s">
        <v>657</v>
      </c>
      <c r="D13" s="259" t="s">
        <v>657</v>
      </c>
      <c r="E13" s="259" t="s">
        <v>39</v>
      </c>
      <c r="F13" s="259" t="s">
        <v>697</v>
      </c>
      <c r="G13" s="259" t="s">
        <v>402</v>
      </c>
      <c r="H13" s="259" t="s">
        <v>619</v>
      </c>
      <c r="I13" s="259" t="s">
        <v>620</v>
      </c>
      <c r="J13" s="259" t="s">
        <v>660</v>
      </c>
      <c r="K13" s="260"/>
      <c r="L13" s="260"/>
      <c r="M13" s="260"/>
      <c r="N13" s="260"/>
      <c r="O13" s="260"/>
      <c r="P13" s="261">
        <v>0</v>
      </c>
      <c r="Q13" s="260"/>
      <c r="R13" s="260"/>
      <c r="S13" s="260" t="s">
        <v>621</v>
      </c>
      <c r="T13" s="253"/>
      <c r="U13" s="253"/>
      <c r="V13" s="253"/>
      <c r="W13" s="253"/>
      <c r="X13" s="253"/>
      <c r="Y13" s="259" t="s">
        <v>701</v>
      </c>
      <c r="Z13" s="259" t="s">
        <v>702</v>
      </c>
      <c r="AA13" s="260" t="s">
        <v>646</v>
      </c>
      <c r="AB13" s="262">
        <v>0</v>
      </c>
      <c r="AC13" s="262">
        <v>100</v>
      </c>
      <c r="AD13" s="262"/>
      <c r="AE13" s="260" t="s">
        <v>624</v>
      </c>
      <c r="AF13" s="260" t="s">
        <v>699</v>
      </c>
      <c r="AG13" s="259" t="s">
        <v>1235</v>
      </c>
      <c r="AH13" s="255">
        <v>0</v>
      </c>
      <c r="AI13" s="217">
        <f>(AH13-$AB$13)/($AC$13-$AB$13)</f>
        <v>0</v>
      </c>
      <c r="AJ13" s="269" t="s">
        <v>703</v>
      </c>
    </row>
    <row r="14" spans="1:36" ht="72" customHeight="1">
      <c r="A14" s="260">
        <v>936</v>
      </c>
      <c r="B14" s="259" t="s">
        <v>616</v>
      </c>
      <c r="C14" s="259" t="s">
        <v>657</v>
      </c>
      <c r="D14" s="259" t="s">
        <v>657</v>
      </c>
      <c r="E14" s="259" t="s">
        <v>39</v>
      </c>
      <c r="F14" s="259" t="s">
        <v>396</v>
      </c>
      <c r="G14" s="259" t="s">
        <v>402</v>
      </c>
      <c r="H14" s="259" t="s">
        <v>619</v>
      </c>
      <c r="I14" s="259" t="s">
        <v>620</v>
      </c>
      <c r="J14" s="259" t="s">
        <v>660</v>
      </c>
      <c r="K14" s="260"/>
      <c r="L14" s="260"/>
      <c r="M14" s="260"/>
      <c r="N14" s="260"/>
      <c r="O14" s="260"/>
      <c r="P14" s="261">
        <v>0</v>
      </c>
      <c r="Q14" s="260"/>
      <c r="R14" s="260"/>
      <c r="S14" s="260" t="s">
        <v>621</v>
      </c>
      <c r="T14" s="253"/>
      <c r="U14" s="253"/>
      <c r="V14" s="253"/>
      <c r="W14" s="253"/>
      <c r="X14" s="253"/>
      <c r="Y14" s="259" t="s">
        <v>704</v>
      </c>
      <c r="Z14" s="259" t="s">
        <v>705</v>
      </c>
      <c r="AA14" s="260" t="s">
        <v>646</v>
      </c>
      <c r="AB14" s="262">
        <v>0</v>
      </c>
      <c r="AC14" s="262">
        <v>100</v>
      </c>
      <c r="AD14" s="262"/>
      <c r="AE14" s="260" t="s">
        <v>624</v>
      </c>
      <c r="AF14" s="260" t="s">
        <v>706</v>
      </c>
      <c r="AG14" s="259" t="s">
        <v>1235</v>
      </c>
      <c r="AH14" s="255">
        <v>100</v>
      </c>
      <c r="AI14" s="217">
        <f>(AH14-$AB$14)/($AC$14-$AB$14)</f>
        <v>1</v>
      </c>
      <c r="AJ14" s="268" t="s">
        <v>707</v>
      </c>
    </row>
    <row r="15" spans="1:36" ht="102" customHeight="1">
      <c r="A15" s="260">
        <v>937</v>
      </c>
      <c r="B15" s="259" t="s">
        <v>616</v>
      </c>
      <c r="C15" s="259" t="s">
        <v>657</v>
      </c>
      <c r="D15" s="259" t="s">
        <v>657</v>
      </c>
      <c r="E15" s="259" t="s">
        <v>39</v>
      </c>
      <c r="F15" s="259" t="s">
        <v>396</v>
      </c>
      <c r="G15" s="259" t="s">
        <v>402</v>
      </c>
      <c r="H15" s="259" t="s">
        <v>619</v>
      </c>
      <c r="I15" s="259" t="s">
        <v>620</v>
      </c>
      <c r="J15" s="259" t="s">
        <v>660</v>
      </c>
      <c r="K15" s="260"/>
      <c r="L15" s="260"/>
      <c r="M15" s="260"/>
      <c r="N15" s="260"/>
      <c r="O15" s="260"/>
      <c r="P15" s="261">
        <v>0</v>
      </c>
      <c r="Q15" s="260"/>
      <c r="R15" s="260"/>
      <c r="S15" s="260" t="s">
        <v>621</v>
      </c>
      <c r="T15" s="253"/>
      <c r="U15" s="253"/>
      <c r="V15" s="253"/>
      <c r="W15" s="253"/>
      <c r="X15" s="253"/>
      <c r="Y15" s="259" t="s">
        <v>704</v>
      </c>
      <c r="Z15" s="259" t="s">
        <v>708</v>
      </c>
      <c r="AA15" s="260" t="s">
        <v>646</v>
      </c>
      <c r="AB15" s="262">
        <v>0</v>
      </c>
      <c r="AC15" s="262">
        <v>100</v>
      </c>
      <c r="AD15" s="262"/>
      <c r="AE15" s="260" t="s">
        <v>624</v>
      </c>
      <c r="AF15" s="260" t="s">
        <v>709</v>
      </c>
      <c r="AG15" s="259" t="s">
        <v>1235</v>
      </c>
      <c r="AH15" s="255">
        <v>100</v>
      </c>
      <c r="AI15" s="217">
        <f>(AH15-$AB$15)/($AC$15-$AB$15)</f>
        <v>1</v>
      </c>
      <c r="AJ15" s="269" t="s">
        <v>710</v>
      </c>
    </row>
    <row r="16" spans="1:36" ht="91.5" customHeight="1">
      <c r="A16" s="260">
        <v>942</v>
      </c>
      <c r="B16" s="259" t="s">
        <v>616</v>
      </c>
      <c r="C16" s="259" t="s">
        <v>657</v>
      </c>
      <c r="D16" s="259" t="s">
        <v>657</v>
      </c>
      <c r="E16" s="259" t="s">
        <v>39</v>
      </c>
      <c r="F16" s="259" t="s">
        <v>40</v>
      </c>
      <c r="G16" s="259" t="s">
        <v>402</v>
      </c>
      <c r="H16" s="259" t="s">
        <v>619</v>
      </c>
      <c r="I16" s="259" t="s">
        <v>620</v>
      </c>
      <c r="J16" s="259" t="s">
        <v>660</v>
      </c>
      <c r="K16" s="260"/>
      <c r="L16" s="260"/>
      <c r="M16" s="260"/>
      <c r="N16" s="260"/>
      <c r="O16" s="260"/>
      <c r="P16" s="261">
        <v>0</v>
      </c>
      <c r="Q16" s="260"/>
      <c r="R16" s="260"/>
      <c r="S16" s="260" t="s">
        <v>621</v>
      </c>
      <c r="T16" s="253"/>
      <c r="U16" s="253"/>
      <c r="V16" s="253"/>
      <c r="W16" s="253"/>
      <c r="X16" s="253"/>
      <c r="Y16" s="259" t="s">
        <v>711</v>
      </c>
      <c r="Z16" s="259" t="s">
        <v>712</v>
      </c>
      <c r="AA16" s="259" t="s">
        <v>646</v>
      </c>
      <c r="AB16" s="270">
        <v>0</v>
      </c>
      <c r="AC16" s="270">
        <v>1</v>
      </c>
      <c r="AD16" s="270"/>
      <c r="AE16" s="259" t="s">
        <v>624</v>
      </c>
      <c r="AF16" s="259" t="s">
        <v>713</v>
      </c>
      <c r="AG16" s="259" t="s">
        <v>1235</v>
      </c>
      <c r="AH16" s="262">
        <v>0</v>
      </c>
      <c r="AI16" s="217">
        <f>(AH16-$AB$16)/($AC$16-$AB$16)</f>
        <v>0</v>
      </c>
      <c r="AJ16" s="266" t="s">
        <v>714</v>
      </c>
    </row>
    <row r="17" spans="1:36" ht="91.5" customHeight="1">
      <c r="A17" s="260">
        <v>943</v>
      </c>
      <c r="B17" s="259" t="s">
        <v>616</v>
      </c>
      <c r="C17" s="259" t="s">
        <v>657</v>
      </c>
      <c r="D17" s="259" t="s">
        <v>657</v>
      </c>
      <c r="E17" s="259" t="s">
        <v>39</v>
      </c>
      <c r="F17" s="259" t="s">
        <v>659</v>
      </c>
      <c r="G17" s="259" t="s">
        <v>402</v>
      </c>
      <c r="H17" s="259" t="s">
        <v>619</v>
      </c>
      <c r="I17" s="259" t="s">
        <v>620</v>
      </c>
      <c r="J17" s="259" t="s">
        <v>660</v>
      </c>
      <c r="K17" s="260"/>
      <c r="L17" s="260"/>
      <c r="M17" s="260"/>
      <c r="N17" s="260"/>
      <c r="O17" s="260"/>
      <c r="P17" s="261">
        <v>0</v>
      </c>
      <c r="Q17" s="260"/>
      <c r="R17" s="260"/>
      <c r="S17" s="260" t="s">
        <v>621</v>
      </c>
      <c r="T17" s="253"/>
      <c r="U17" s="253"/>
      <c r="V17" s="253"/>
      <c r="W17" s="253"/>
      <c r="X17" s="253"/>
      <c r="Y17" s="259" t="s">
        <v>711</v>
      </c>
      <c r="Z17" s="259" t="s">
        <v>715</v>
      </c>
      <c r="AA17" s="259" t="s">
        <v>646</v>
      </c>
      <c r="AB17" s="262">
        <v>0</v>
      </c>
      <c r="AC17" s="262">
        <v>9</v>
      </c>
      <c r="AD17" s="270"/>
      <c r="AE17" s="259" t="s">
        <v>624</v>
      </c>
      <c r="AF17" s="259" t="s">
        <v>716</v>
      </c>
      <c r="AG17" s="259" t="s">
        <v>1235</v>
      </c>
      <c r="AH17" s="271">
        <v>0.1</v>
      </c>
      <c r="AI17" s="217">
        <f>(AH17-$AB$17)/($AC$17-$AB$17)</f>
        <v>1.1111111111111112E-2</v>
      </c>
      <c r="AJ17" s="266" t="s">
        <v>717</v>
      </c>
    </row>
    <row r="18" spans="1:36" ht="91.5" customHeight="1">
      <c r="A18" s="260" t="s">
        <v>718</v>
      </c>
      <c r="B18" s="259" t="s">
        <v>616</v>
      </c>
      <c r="C18" s="259" t="s">
        <v>657</v>
      </c>
      <c r="D18" s="259" t="s">
        <v>657</v>
      </c>
      <c r="E18" s="259" t="s">
        <v>39</v>
      </c>
      <c r="F18" s="259" t="s">
        <v>659</v>
      </c>
      <c r="G18" s="259" t="s">
        <v>402</v>
      </c>
      <c r="H18" s="259" t="s">
        <v>619</v>
      </c>
      <c r="I18" s="259" t="s">
        <v>620</v>
      </c>
      <c r="J18" s="259" t="s">
        <v>660</v>
      </c>
      <c r="K18" s="260"/>
      <c r="L18" s="260"/>
      <c r="M18" s="260"/>
      <c r="N18" s="260"/>
      <c r="O18" s="260"/>
      <c r="P18" s="261">
        <v>0</v>
      </c>
      <c r="Q18" s="260"/>
      <c r="R18" s="260"/>
      <c r="S18" s="260" t="s">
        <v>621</v>
      </c>
      <c r="T18" s="253"/>
      <c r="U18" s="253"/>
      <c r="V18" s="253"/>
      <c r="W18" s="253"/>
      <c r="X18" s="253"/>
      <c r="Y18" s="259" t="s">
        <v>711</v>
      </c>
      <c r="Z18" s="259" t="s">
        <v>719</v>
      </c>
      <c r="AA18" s="259" t="s">
        <v>646</v>
      </c>
      <c r="AB18" s="262">
        <v>0</v>
      </c>
      <c r="AC18" s="262">
        <v>2</v>
      </c>
      <c r="AD18" s="270"/>
      <c r="AE18" s="259" t="s">
        <v>624</v>
      </c>
      <c r="AF18" s="259" t="s">
        <v>720</v>
      </c>
      <c r="AG18" s="259" t="s">
        <v>1235</v>
      </c>
      <c r="AH18" s="262">
        <v>0</v>
      </c>
      <c r="AI18" s="217">
        <f>(AH18-$AB$18)/($AC$18-$AB$18)</f>
        <v>0</v>
      </c>
      <c r="AJ18" s="266" t="s">
        <v>721</v>
      </c>
    </row>
    <row r="19" spans="1:36" ht="128.25" customHeight="1">
      <c r="A19" s="260">
        <v>944</v>
      </c>
      <c r="B19" s="259" t="s">
        <v>616</v>
      </c>
      <c r="C19" s="259" t="s">
        <v>657</v>
      </c>
      <c r="D19" s="259" t="s">
        <v>657</v>
      </c>
      <c r="E19" s="259" t="s">
        <v>39</v>
      </c>
      <c r="F19" s="259" t="s">
        <v>697</v>
      </c>
      <c r="G19" s="259" t="s">
        <v>402</v>
      </c>
      <c r="H19" s="259" t="s">
        <v>619</v>
      </c>
      <c r="I19" s="259" t="s">
        <v>620</v>
      </c>
      <c r="J19" s="259" t="s">
        <v>660</v>
      </c>
      <c r="K19" s="260"/>
      <c r="L19" s="260"/>
      <c r="M19" s="260"/>
      <c r="N19" s="260"/>
      <c r="O19" s="260"/>
      <c r="P19" s="261">
        <v>0</v>
      </c>
      <c r="Q19" s="260"/>
      <c r="R19" s="260"/>
      <c r="S19" s="260" t="s">
        <v>621</v>
      </c>
      <c r="T19" s="253"/>
      <c r="U19" s="253"/>
      <c r="V19" s="253"/>
      <c r="W19" s="253"/>
      <c r="X19" s="253"/>
      <c r="Y19" s="259" t="s">
        <v>722</v>
      </c>
      <c r="Z19" s="259" t="s">
        <v>723</v>
      </c>
      <c r="AA19" s="259" t="s">
        <v>724</v>
      </c>
      <c r="AB19" s="262">
        <v>0</v>
      </c>
      <c r="AC19" s="262">
        <v>1</v>
      </c>
      <c r="AD19" s="262"/>
      <c r="AE19" s="259" t="s">
        <v>624</v>
      </c>
      <c r="AF19" s="259" t="s">
        <v>725</v>
      </c>
      <c r="AG19" s="259" t="s">
        <v>1235</v>
      </c>
      <c r="AH19" s="271">
        <v>0</v>
      </c>
      <c r="AI19" s="217">
        <f>(AH19-$AB$19)/($AC$19-$AB$19)</f>
        <v>0</v>
      </c>
      <c r="AJ19" s="266" t="s">
        <v>726</v>
      </c>
    </row>
    <row r="20" spans="1:36" ht="133.5" customHeight="1">
      <c r="A20" s="260">
        <v>945</v>
      </c>
      <c r="B20" s="259" t="s">
        <v>616</v>
      </c>
      <c r="C20" s="259" t="s">
        <v>657</v>
      </c>
      <c r="D20" s="259" t="s">
        <v>657</v>
      </c>
      <c r="E20" s="259" t="s">
        <v>39</v>
      </c>
      <c r="F20" s="259" t="s">
        <v>659</v>
      </c>
      <c r="G20" s="259" t="s">
        <v>402</v>
      </c>
      <c r="H20" s="259" t="s">
        <v>619</v>
      </c>
      <c r="I20" s="259" t="s">
        <v>620</v>
      </c>
      <c r="J20" s="259" t="s">
        <v>660</v>
      </c>
      <c r="K20" s="260"/>
      <c r="L20" s="260"/>
      <c r="M20" s="260"/>
      <c r="N20" s="260"/>
      <c r="O20" s="260"/>
      <c r="P20" s="261">
        <v>0</v>
      </c>
      <c r="Q20" s="260"/>
      <c r="R20" s="260"/>
      <c r="S20" s="260" t="s">
        <v>621</v>
      </c>
      <c r="T20" s="253"/>
      <c r="U20" s="253"/>
      <c r="V20" s="253"/>
      <c r="W20" s="253"/>
      <c r="X20" s="253"/>
      <c r="Y20" s="259" t="s">
        <v>722</v>
      </c>
      <c r="Z20" s="259" t="s">
        <v>723</v>
      </c>
      <c r="AA20" s="259" t="s">
        <v>724</v>
      </c>
      <c r="AB20" s="270">
        <v>0</v>
      </c>
      <c r="AC20" s="270">
        <v>0.01</v>
      </c>
      <c r="AD20" s="270"/>
      <c r="AE20" s="259"/>
      <c r="AF20" s="259"/>
      <c r="AG20" s="259" t="s">
        <v>1235</v>
      </c>
      <c r="AH20" s="271">
        <v>0</v>
      </c>
      <c r="AI20" s="217">
        <f>(AH20-$AB$20)/($AC$20-$AB$20)</f>
        <v>0</v>
      </c>
      <c r="AJ20" s="266" t="s">
        <v>726</v>
      </c>
    </row>
    <row r="21" spans="1:36" ht="115.5" customHeight="1">
      <c r="A21" s="260">
        <v>946</v>
      </c>
      <c r="B21" s="259" t="s">
        <v>616</v>
      </c>
      <c r="C21" s="259" t="s">
        <v>657</v>
      </c>
      <c r="D21" s="259" t="s">
        <v>657</v>
      </c>
      <c r="E21" s="259" t="s">
        <v>39</v>
      </c>
      <c r="F21" s="259" t="s">
        <v>659</v>
      </c>
      <c r="G21" s="259" t="s">
        <v>402</v>
      </c>
      <c r="H21" s="259" t="s">
        <v>619</v>
      </c>
      <c r="I21" s="259" t="s">
        <v>620</v>
      </c>
      <c r="J21" s="259" t="s">
        <v>660</v>
      </c>
      <c r="K21" s="260"/>
      <c r="L21" s="260"/>
      <c r="M21" s="260"/>
      <c r="N21" s="260"/>
      <c r="O21" s="260"/>
      <c r="P21" s="261">
        <v>0</v>
      </c>
      <c r="Q21" s="260"/>
      <c r="R21" s="260"/>
      <c r="S21" s="260" t="s">
        <v>621</v>
      </c>
      <c r="T21" s="253"/>
      <c r="U21" s="253"/>
      <c r="V21" s="253"/>
      <c r="W21" s="253"/>
      <c r="X21" s="253"/>
      <c r="Y21" s="259" t="s">
        <v>722</v>
      </c>
      <c r="Z21" s="259" t="s">
        <v>727</v>
      </c>
      <c r="AA21" s="259" t="s">
        <v>646</v>
      </c>
      <c r="AB21" s="270">
        <v>0</v>
      </c>
      <c r="AC21" s="270">
        <v>1</v>
      </c>
      <c r="AD21" s="270"/>
      <c r="AE21" s="259" t="s">
        <v>624</v>
      </c>
      <c r="AF21" s="259" t="s">
        <v>728</v>
      </c>
      <c r="AG21" s="259" t="s">
        <v>1235</v>
      </c>
      <c r="AH21" s="271">
        <v>1</v>
      </c>
      <c r="AI21" s="217">
        <f>(AH21-$AB$21)/($AC$21-$AB$21)</f>
        <v>1</v>
      </c>
      <c r="AJ21" s="263" t="s">
        <v>729</v>
      </c>
    </row>
    <row r="22" spans="1:36" ht="155.25" customHeight="1">
      <c r="A22" s="260">
        <v>947</v>
      </c>
      <c r="B22" s="259" t="s">
        <v>616</v>
      </c>
      <c r="C22" s="259" t="s">
        <v>657</v>
      </c>
      <c r="D22" s="259" t="s">
        <v>657</v>
      </c>
      <c r="E22" s="272" t="s">
        <v>39</v>
      </c>
      <c r="F22" s="259" t="s">
        <v>659</v>
      </c>
      <c r="G22" s="259" t="s">
        <v>402</v>
      </c>
      <c r="H22" s="259" t="s">
        <v>619</v>
      </c>
      <c r="I22" s="259" t="s">
        <v>620</v>
      </c>
      <c r="J22" s="259" t="s">
        <v>660</v>
      </c>
      <c r="K22" s="260"/>
      <c r="L22" s="260"/>
      <c r="M22" s="260"/>
      <c r="N22" s="260"/>
      <c r="O22" s="260"/>
      <c r="P22" s="261">
        <v>0</v>
      </c>
      <c r="Q22" s="260"/>
      <c r="R22" s="260"/>
      <c r="S22" s="260" t="s">
        <v>621</v>
      </c>
      <c r="T22" s="253"/>
      <c r="U22" s="253"/>
      <c r="V22" s="253"/>
      <c r="W22" s="253"/>
      <c r="X22" s="253"/>
      <c r="Y22" s="259" t="s">
        <v>722</v>
      </c>
      <c r="Z22" s="259" t="s">
        <v>730</v>
      </c>
      <c r="AA22" s="259" t="s">
        <v>646</v>
      </c>
      <c r="AB22" s="270">
        <v>0</v>
      </c>
      <c r="AC22" s="270">
        <f>11/11</f>
        <v>1</v>
      </c>
      <c r="AD22" s="270"/>
      <c r="AE22" s="259" t="s">
        <v>624</v>
      </c>
      <c r="AF22" s="259" t="s">
        <v>731</v>
      </c>
      <c r="AG22" s="259" t="s">
        <v>1235</v>
      </c>
      <c r="AH22" s="271">
        <v>0.4</v>
      </c>
      <c r="AI22" s="217">
        <f>(AH22-$AB$22)/($AC$22-$AB$22)</f>
        <v>0.4</v>
      </c>
      <c r="AJ22" s="273" t="s">
        <v>732</v>
      </c>
    </row>
    <row r="23" spans="1:36" ht="63" customHeight="1">
      <c r="A23" s="260" t="s">
        <v>733</v>
      </c>
      <c r="B23" s="259" t="s">
        <v>616</v>
      </c>
      <c r="C23" s="259" t="s">
        <v>657</v>
      </c>
      <c r="D23" s="259" t="s">
        <v>657</v>
      </c>
      <c r="E23" s="259" t="s">
        <v>39</v>
      </c>
      <c r="F23" s="259" t="s">
        <v>659</v>
      </c>
      <c r="G23" s="259" t="s">
        <v>402</v>
      </c>
      <c r="H23" s="259" t="s">
        <v>619</v>
      </c>
      <c r="I23" s="259" t="s">
        <v>620</v>
      </c>
      <c r="J23" s="259" t="s">
        <v>660</v>
      </c>
      <c r="K23" s="260"/>
      <c r="L23" s="260"/>
      <c r="M23" s="260"/>
      <c r="N23" s="260"/>
      <c r="O23" s="260"/>
      <c r="P23" s="261">
        <v>0</v>
      </c>
      <c r="Q23" s="260"/>
      <c r="R23" s="260"/>
      <c r="S23" s="260" t="s">
        <v>621</v>
      </c>
      <c r="T23" s="253"/>
      <c r="U23" s="253"/>
      <c r="V23" s="253"/>
      <c r="W23" s="253"/>
      <c r="X23" s="253"/>
      <c r="Y23" s="259" t="s">
        <v>722</v>
      </c>
      <c r="Z23" s="259" t="s">
        <v>734</v>
      </c>
      <c r="AA23" s="259" t="s">
        <v>646</v>
      </c>
      <c r="AB23" s="262">
        <v>0</v>
      </c>
      <c r="AC23" s="262">
        <v>3</v>
      </c>
      <c r="AD23" s="270"/>
      <c r="AE23" s="259" t="s">
        <v>624</v>
      </c>
      <c r="AF23" s="259" t="s">
        <v>735</v>
      </c>
      <c r="AG23" s="259" t="s">
        <v>1235</v>
      </c>
      <c r="AH23" s="255">
        <v>0</v>
      </c>
      <c r="AI23" s="217">
        <f>(AH23-$AB$23)/($AC$23-$AB$23)</f>
        <v>0</v>
      </c>
      <c r="AJ23" s="274" t="s">
        <v>736</v>
      </c>
    </row>
    <row r="24" spans="1:36" ht="63" customHeight="1">
      <c r="A24" s="260" t="s">
        <v>737</v>
      </c>
      <c r="B24" s="259" t="s">
        <v>616</v>
      </c>
      <c r="C24" s="259" t="s">
        <v>657</v>
      </c>
      <c r="D24" s="259" t="s">
        <v>657</v>
      </c>
      <c r="E24" s="259" t="s">
        <v>39</v>
      </c>
      <c r="F24" s="259" t="s">
        <v>659</v>
      </c>
      <c r="G24" s="259" t="s">
        <v>402</v>
      </c>
      <c r="H24" s="259" t="s">
        <v>619</v>
      </c>
      <c r="I24" s="259" t="s">
        <v>620</v>
      </c>
      <c r="J24" s="259" t="s">
        <v>660</v>
      </c>
      <c r="K24" s="260"/>
      <c r="L24" s="260"/>
      <c r="M24" s="260"/>
      <c r="N24" s="260"/>
      <c r="O24" s="260"/>
      <c r="P24" s="261">
        <v>0</v>
      </c>
      <c r="Q24" s="260"/>
      <c r="R24" s="260"/>
      <c r="S24" s="260" t="s">
        <v>621</v>
      </c>
      <c r="T24" s="253"/>
      <c r="U24" s="253"/>
      <c r="V24" s="253"/>
      <c r="W24" s="253"/>
      <c r="X24" s="253"/>
      <c r="Y24" s="259" t="s">
        <v>722</v>
      </c>
      <c r="Z24" s="259" t="s">
        <v>738</v>
      </c>
      <c r="AA24" s="259" t="s">
        <v>646</v>
      </c>
      <c r="AB24" s="262">
        <v>0</v>
      </c>
      <c r="AC24" s="262">
        <v>4</v>
      </c>
      <c r="AD24" s="270"/>
      <c r="AE24" s="259" t="s">
        <v>624</v>
      </c>
      <c r="AF24" s="259" t="s">
        <v>739</v>
      </c>
      <c r="AG24" s="259" t="s">
        <v>1235</v>
      </c>
      <c r="AH24" s="255">
        <v>1</v>
      </c>
      <c r="AI24" s="217">
        <f>(AH24-$AB$24)/($AC$24-$AB$24)</f>
        <v>0.25</v>
      </c>
      <c r="AJ24" s="253"/>
    </row>
    <row r="25" spans="1:36" ht="147" customHeight="1">
      <c r="A25" s="260">
        <v>948</v>
      </c>
      <c r="B25" s="259" t="s">
        <v>616</v>
      </c>
      <c r="C25" s="259" t="s">
        <v>657</v>
      </c>
      <c r="D25" s="259" t="s">
        <v>657</v>
      </c>
      <c r="E25" s="259" t="s">
        <v>39</v>
      </c>
      <c r="F25" s="259" t="s">
        <v>40</v>
      </c>
      <c r="G25" s="259" t="s">
        <v>402</v>
      </c>
      <c r="H25" s="259" t="s">
        <v>619</v>
      </c>
      <c r="I25" s="259" t="s">
        <v>620</v>
      </c>
      <c r="J25" s="259" t="s">
        <v>660</v>
      </c>
      <c r="K25" s="260"/>
      <c r="L25" s="260"/>
      <c r="M25" s="260"/>
      <c r="N25" s="260"/>
      <c r="O25" s="260"/>
      <c r="P25" s="261">
        <v>0</v>
      </c>
      <c r="Q25" s="260"/>
      <c r="R25" s="260"/>
      <c r="S25" s="260" t="s">
        <v>621</v>
      </c>
      <c r="T25" s="253"/>
      <c r="U25" s="253"/>
      <c r="V25" s="253"/>
      <c r="W25" s="253"/>
      <c r="X25" s="253"/>
      <c r="Y25" s="259" t="s">
        <v>740</v>
      </c>
      <c r="Z25" s="259" t="s">
        <v>741</v>
      </c>
      <c r="AA25" s="259" t="s">
        <v>646</v>
      </c>
      <c r="AB25" s="262">
        <v>0</v>
      </c>
      <c r="AC25" s="262">
        <v>2</v>
      </c>
      <c r="AD25" s="270"/>
      <c r="AE25" s="259" t="s">
        <v>624</v>
      </c>
      <c r="AF25" s="259" t="s">
        <v>742</v>
      </c>
      <c r="AG25" s="259" t="s">
        <v>1235</v>
      </c>
      <c r="AH25" s="275">
        <v>0</v>
      </c>
      <c r="AI25" s="217">
        <f>(AH25-$AB$25)/($AC$25-$AB$25)</f>
        <v>0</v>
      </c>
      <c r="AJ25" s="276" t="s">
        <v>743</v>
      </c>
    </row>
    <row r="26" spans="1:36" customFormat="1" ht="240.75" customHeight="1">
      <c r="A26" s="260">
        <v>178</v>
      </c>
      <c r="B26" s="259" t="s">
        <v>616</v>
      </c>
      <c r="C26" s="259" t="s">
        <v>848</v>
      </c>
      <c r="D26" s="259" t="s">
        <v>848</v>
      </c>
      <c r="E26" s="259" t="s">
        <v>39</v>
      </c>
      <c r="F26" s="259" t="s">
        <v>659</v>
      </c>
      <c r="G26" s="259" t="s">
        <v>402</v>
      </c>
      <c r="H26" s="259" t="s">
        <v>619</v>
      </c>
      <c r="I26" s="259" t="s">
        <v>620</v>
      </c>
      <c r="J26" s="259" t="s">
        <v>850</v>
      </c>
      <c r="K26" s="260"/>
      <c r="L26" s="260"/>
      <c r="M26" s="260"/>
      <c r="N26" s="260"/>
      <c r="O26" s="260"/>
      <c r="P26" s="261">
        <v>0</v>
      </c>
      <c r="Q26" s="260"/>
      <c r="R26" s="260"/>
      <c r="S26" s="260" t="s">
        <v>851</v>
      </c>
      <c r="T26" s="257"/>
      <c r="U26" s="257"/>
      <c r="V26" s="258"/>
      <c r="W26" s="258"/>
      <c r="X26" s="257"/>
      <c r="Y26" s="259" t="s">
        <v>852</v>
      </c>
      <c r="Z26" s="277" t="s">
        <v>863</v>
      </c>
      <c r="AA26" s="259" t="s">
        <v>859</v>
      </c>
      <c r="AB26" s="270">
        <v>0</v>
      </c>
      <c r="AC26" s="270">
        <v>1</v>
      </c>
      <c r="AD26" s="270"/>
      <c r="AE26" s="259" t="s">
        <v>855</v>
      </c>
      <c r="AF26" s="259" t="s">
        <v>856</v>
      </c>
      <c r="AG26" s="259" t="s">
        <v>1221</v>
      </c>
      <c r="AH26" s="278">
        <v>0.56999999999999995</v>
      </c>
      <c r="AI26" s="279">
        <f>(AH26-$AB$26)/($AC$26-$AB$26)</f>
        <v>0.56999999999999995</v>
      </c>
      <c r="AJ26" s="276" t="s">
        <v>864</v>
      </c>
    </row>
    <row r="27" spans="1:36" customFormat="1" ht="75">
      <c r="A27" s="260">
        <v>220</v>
      </c>
      <c r="B27" s="259" t="s">
        <v>616</v>
      </c>
      <c r="C27" s="259" t="s">
        <v>848</v>
      </c>
      <c r="D27" s="259" t="s">
        <v>848</v>
      </c>
      <c r="E27" s="259" t="s">
        <v>39</v>
      </c>
      <c r="F27" s="259" t="s">
        <v>659</v>
      </c>
      <c r="G27" s="259" t="s">
        <v>402</v>
      </c>
      <c r="H27" s="259" t="s">
        <v>619</v>
      </c>
      <c r="I27" s="259" t="s">
        <v>620</v>
      </c>
      <c r="J27" s="259" t="s">
        <v>850</v>
      </c>
      <c r="K27" s="260"/>
      <c r="L27" s="260"/>
      <c r="M27" s="260"/>
      <c r="N27" s="260"/>
      <c r="O27" s="260"/>
      <c r="P27" s="261">
        <v>0</v>
      </c>
      <c r="Q27" s="260"/>
      <c r="R27" s="260"/>
      <c r="S27" s="260" t="s">
        <v>851</v>
      </c>
      <c r="T27" s="257"/>
      <c r="U27" s="257"/>
      <c r="V27" s="258"/>
      <c r="W27" s="258"/>
      <c r="X27" s="257"/>
      <c r="Y27" s="259" t="s">
        <v>876</v>
      </c>
      <c r="Z27" s="277" t="s">
        <v>877</v>
      </c>
      <c r="AA27" s="259" t="s">
        <v>867</v>
      </c>
      <c r="AB27" s="270">
        <v>0</v>
      </c>
      <c r="AC27" s="270">
        <v>0.7</v>
      </c>
      <c r="AD27" s="270"/>
      <c r="AE27" s="259" t="s">
        <v>855</v>
      </c>
      <c r="AF27" s="259" t="s">
        <v>856</v>
      </c>
      <c r="AG27" s="259" t="s">
        <v>1221</v>
      </c>
      <c r="AH27" s="280">
        <f>(41+18+9*100%)/96</f>
        <v>0.70833333333333337</v>
      </c>
      <c r="AI27" s="217">
        <f>(AH27-$AB$27)/($AC$27-$AB$27)</f>
        <v>1.0119047619047621</v>
      </c>
      <c r="AJ27" s="281" t="s">
        <v>878</v>
      </c>
    </row>
    <row r="28" spans="1:36" s="23" customFormat="1" ht="98.25" customHeight="1">
      <c r="A28" s="260">
        <v>291</v>
      </c>
      <c r="B28" s="259" t="s">
        <v>879</v>
      </c>
      <c r="C28" s="259" t="s">
        <v>966</v>
      </c>
      <c r="D28" s="259" t="s">
        <v>966</v>
      </c>
      <c r="E28" s="259" t="s">
        <v>39</v>
      </c>
      <c r="F28" s="259" t="s">
        <v>396</v>
      </c>
      <c r="G28" s="259" t="s">
        <v>402</v>
      </c>
      <c r="H28" s="259" t="s">
        <v>619</v>
      </c>
      <c r="I28" s="259" t="s">
        <v>620</v>
      </c>
      <c r="J28" s="259" t="s">
        <v>940</v>
      </c>
      <c r="K28" s="259" t="s">
        <v>620</v>
      </c>
      <c r="L28" s="259"/>
      <c r="M28" s="260">
        <v>0</v>
      </c>
      <c r="N28" s="260">
        <v>0</v>
      </c>
      <c r="O28" s="260">
        <v>0</v>
      </c>
      <c r="P28" s="261">
        <v>0</v>
      </c>
      <c r="Q28" s="260"/>
      <c r="R28" s="260"/>
      <c r="S28" s="260" t="s">
        <v>621</v>
      </c>
      <c r="T28" s="258"/>
      <c r="U28" s="258"/>
      <c r="V28" s="258"/>
      <c r="W28" s="258"/>
      <c r="X28" s="258"/>
      <c r="Y28" s="259" t="s">
        <v>624</v>
      </c>
      <c r="Z28" s="259" t="s">
        <v>971</v>
      </c>
      <c r="AA28" s="259" t="s">
        <v>859</v>
      </c>
      <c r="AB28" s="262">
        <v>0</v>
      </c>
      <c r="AC28" s="270">
        <v>1</v>
      </c>
      <c r="AD28" s="270"/>
      <c r="AE28" s="259" t="s">
        <v>624</v>
      </c>
      <c r="AF28" s="259" t="s">
        <v>972</v>
      </c>
      <c r="AG28" s="259" t="s">
        <v>1221</v>
      </c>
      <c r="AH28" s="282">
        <v>0.21</v>
      </c>
      <c r="AI28" s="217">
        <f>(AH28-$AB$28)/($AC$28-$AB$28)</f>
        <v>0.21</v>
      </c>
      <c r="AJ28" s="283" t="s">
        <v>973</v>
      </c>
    </row>
    <row r="29" spans="1:36" s="178" customFormat="1" ht="76.5" customHeight="1">
      <c r="A29" s="228">
        <v>551</v>
      </c>
      <c r="B29" s="230" t="s">
        <v>36</v>
      </c>
      <c r="C29" s="230" t="s">
        <v>37</v>
      </c>
      <c r="D29" s="230" t="s">
        <v>38</v>
      </c>
      <c r="E29" s="230" t="s">
        <v>39</v>
      </c>
      <c r="F29" s="230" t="s">
        <v>40</v>
      </c>
      <c r="G29" s="230" t="s">
        <v>41</v>
      </c>
      <c r="H29" s="230" t="s">
        <v>42</v>
      </c>
      <c r="I29" s="230" t="s">
        <v>205</v>
      </c>
      <c r="J29" s="230" t="s">
        <v>1033</v>
      </c>
      <c r="K29" s="228" t="s">
        <v>43</v>
      </c>
      <c r="L29" s="228" t="s">
        <v>1235</v>
      </c>
      <c r="M29" s="228">
        <v>144000</v>
      </c>
      <c r="N29" s="228">
        <v>0</v>
      </c>
      <c r="O29" s="228">
        <v>98000</v>
      </c>
      <c r="P29" s="261" t="e">
        <f>(SUMIF(J6:J134,"Formaciondocente",(#REF!)))/1000000</f>
        <v>#REF!</v>
      </c>
      <c r="Q29" s="261" t="e">
        <f>SUMIF($J$6:$J$134,"FORMACIONDOCENTE",(#REF!))</f>
        <v>#REF!</v>
      </c>
      <c r="R29" s="270" t="e">
        <f>Q29/P29</f>
        <v>#REF!</v>
      </c>
      <c r="S29" s="260" t="s">
        <v>621</v>
      </c>
      <c r="T29" s="228">
        <f>N29</f>
        <v>0</v>
      </c>
      <c r="U29" s="217">
        <f>(T29-N29)/(O29-N29)</f>
        <v>0</v>
      </c>
      <c r="V29" s="230"/>
      <c r="W29" s="228"/>
      <c r="X29" s="228"/>
      <c r="Y29" s="230" t="s">
        <v>44</v>
      </c>
      <c r="Z29" s="230" t="s">
        <v>45</v>
      </c>
      <c r="AA29" s="230" t="s">
        <v>46</v>
      </c>
      <c r="AB29" s="217">
        <v>0</v>
      </c>
      <c r="AC29" s="217">
        <v>1</v>
      </c>
      <c r="AD29" s="284">
        <f>AC29-AB29</f>
        <v>1</v>
      </c>
      <c r="AE29" s="230" t="s">
        <v>206</v>
      </c>
      <c r="AF29" s="230" t="s">
        <v>47</v>
      </c>
      <c r="AG29" s="228" t="s">
        <v>1220</v>
      </c>
      <c r="AH29" s="285">
        <v>0.22539999999999999</v>
      </c>
      <c r="AI29" s="217">
        <f>(AH29-$AB$29)/($AC$29-$AB$29)</f>
        <v>0.22539999999999999</v>
      </c>
      <c r="AJ29" s="286" t="s">
        <v>1034</v>
      </c>
    </row>
    <row r="30" spans="1:36" s="178" customFormat="1" ht="141.75">
      <c r="A30" s="228">
        <v>556</v>
      </c>
      <c r="B30" s="230" t="s">
        <v>36</v>
      </c>
      <c r="C30" s="230" t="s">
        <v>37</v>
      </c>
      <c r="D30" s="230" t="s">
        <v>38</v>
      </c>
      <c r="E30" s="230" t="s">
        <v>39</v>
      </c>
      <c r="F30" s="230" t="s">
        <v>40</v>
      </c>
      <c r="G30" s="230" t="s">
        <v>41</v>
      </c>
      <c r="H30" s="230" t="s">
        <v>42</v>
      </c>
      <c r="I30" s="230" t="s">
        <v>205</v>
      </c>
      <c r="J30" s="230" t="s">
        <v>1033</v>
      </c>
      <c r="K30" s="228" t="s">
        <v>43</v>
      </c>
      <c r="L30" s="228"/>
      <c r="M30" s="228"/>
      <c r="N30" s="228"/>
      <c r="O30" s="228"/>
      <c r="P30" s="261">
        <v>0</v>
      </c>
      <c r="Q30" s="228"/>
      <c r="R30" s="228"/>
      <c r="S30" s="260" t="s">
        <v>621</v>
      </c>
      <c r="T30" s="231"/>
      <c r="U30" s="230"/>
      <c r="V30" s="232"/>
      <c r="W30" s="228"/>
      <c r="X30" s="228"/>
      <c r="Y30" s="230" t="s">
        <v>44</v>
      </c>
      <c r="Z30" s="230" t="s">
        <v>207</v>
      </c>
      <c r="AA30" s="230" t="s">
        <v>46</v>
      </c>
      <c r="AB30" s="284">
        <v>0</v>
      </c>
      <c r="AC30" s="284">
        <v>5000</v>
      </c>
      <c r="AD30" s="284">
        <f t="shared" ref="AD30:AD32" si="0">AC30-AB30</f>
        <v>5000</v>
      </c>
      <c r="AE30" s="230" t="s">
        <v>208</v>
      </c>
      <c r="AF30" s="230" t="s">
        <v>51</v>
      </c>
      <c r="AG30" s="230" t="s">
        <v>1221</v>
      </c>
      <c r="AH30" s="287">
        <v>8446</v>
      </c>
      <c r="AI30" s="217">
        <f>(AH30-$AB$30)/($AC$30-$AB$30)</f>
        <v>1.6892</v>
      </c>
      <c r="AJ30" s="286" t="s">
        <v>1035</v>
      </c>
    </row>
    <row r="31" spans="1:36" s="178" customFormat="1" ht="141.75">
      <c r="A31" s="228">
        <v>557</v>
      </c>
      <c r="B31" s="230" t="s">
        <v>36</v>
      </c>
      <c r="C31" s="230" t="s">
        <v>37</v>
      </c>
      <c r="D31" s="230" t="s">
        <v>38</v>
      </c>
      <c r="E31" s="230" t="s">
        <v>39</v>
      </c>
      <c r="F31" s="230" t="s">
        <v>40</v>
      </c>
      <c r="G31" s="230" t="s">
        <v>41</v>
      </c>
      <c r="H31" s="230" t="s">
        <v>42</v>
      </c>
      <c r="I31" s="230" t="s">
        <v>205</v>
      </c>
      <c r="J31" s="230" t="s">
        <v>1033</v>
      </c>
      <c r="K31" s="228" t="s">
        <v>43</v>
      </c>
      <c r="L31" s="228"/>
      <c r="M31" s="228"/>
      <c r="N31" s="228"/>
      <c r="O31" s="228"/>
      <c r="P31" s="261">
        <v>0</v>
      </c>
      <c r="Q31" s="228"/>
      <c r="R31" s="228"/>
      <c r="S31" s="260" t="s">
        <v>621</v>
      </c>
      <c r="T31" s="231"/>
      <c r="U31" s="230"/>
      <c r="V31" s="232"/>
      <c r="W31" s="228"/>
      <c r="X31" s="228"/>
      <c r="Y31" s="230" t="s">
        <v>44</v>
      </c>
      <c r="Z31" s="230" t="s">
        <v>53</v>
      </c>
      <c r="AA31" s="230" t="s">
        <v>46</v>
      </c>
      <c r="AB31" s="217">
        <v>0</v>
      </c>
      <c r="AC31" s="217">
        <v>1</v>
      </c>
      <c r="AD31" s="284">
        <f t="shared" si="0"/>
        <v>1</v>
      </c>
      <c r="AE31" s="230" t="s">
        <v>209</v>
      </c>
      <c r="AF31" s="230" t="s">
        <v>54</v>
      </c>
      <c r="AG31" s="230" t="s">
        <v>1220</v>
      </c>
      <c r="AH31" s="288">
        <v>3.3368219999999997E-2</v>
      </c>
      <c r="AI31" s="217">
        <f>(AH31-$AB$31)/($AC$31-$AB$31)</f>
        <v>3.3368219999999997E-2</v>
      </c>
      <c r="AJ31" s="286" t="s">
        <v>1036</v>
      </c>
    </row>
    <row r="32" spans="1:36" s="178" customFormat="1" ht="189">
      <c r="A32" s="228">
        <v>558</v>
      </c>
      <c r="B32" s="230" t="s">
        <v>36</v>
      </c>
      <c r="C32" s="230" t="s">
        <v>37</v>
      </c>
      <c r="D32" s="230" t="s">
        <v>38</v>
      </c>
      <c r="E32" s="230" t="s">
        <v>39</v>
      </c>
      <c r="F32" s="230" t="s">
        <v>40</v>
      </c>
      <c r="G32" s="230" t="s">
        <v>41</v>
      </c>
      <c r="H32" s="230" t="s">
        <v>42</v>
      </c>
      <c r="I32" s="230" t="s">
        <v>205</v>
      </c>
      <c r="J32" s="230" t="s">
        <v>1033</v>
      </c>
      <c r="K32" s="228" t="s">
        <v>43</v>
      </c>
      <c r="L32" s="228"/>
      <c r="M32" s="228"/>
      <c r="N32" s="228"/>
      <c r="O32" s="228"/>
      <c r="P32" s="261">
        <v>0</v>
      </c>
      <c r="Q32" s="228"/>
      <c r="R32" s="228"/>
      <c r="S32" s="260" t="s">
        <v>621</v>
      </c>
      <c r="T32" s="231"/>
      <c r="U32" s="230"/>
      <c r="V32" s="232"/>
      <c r="W32" s="228"/>
      <c r="X32" s="228"/>
      <c r="Y32" s="230" t="s">
        <v>44</v>
      </c>
      <c r="Z32" s="230" t="s">
        <v>55</v>
      </c>
      <c r="AA32" s="230" t="s">
        <v>46</v>
      </c>
      <c r="AB32" s="284">
        <v>0</v>
      </c>
      <c r="AC32" s="228">
        <v>93000</v>
      </c>
      <c r="AD32" s="284">
        <f t="shared" si="0"/>
        <v>93000</v>
      </c>
      <c r="AE32" s="230" t="s">
        <v>210</v>
      </c>
      <c r="AF32" s="230" t="s">
        <v>211</v>
      </c>
      <c r="AG32" s="230" t="s">
        <v>1220</v>
      </c>
      <c r="AH32" s="287">
        <v>54343</v>
      </c>
      <c r="AI32" s="217">
        <f>(AH32-$AB$32)/($AC$32-$AB$32)</f>
        <v>0.58433333333333337</v>
      </c>
      <c r="AJ32" s="286" t="s">
        <v>1037</v>
      </c>
    </row>
    <row r="33" spans="1:36" s="178" customFormat="1" ht="189">
      <c r="A33" s="228">
        <v>582</v>
      </c>
      <c r="B33" s="230" t="s">
        <v>36</v>
      </c>
      <c r="C33" s="230" t="s">
        <v>37</v>
      </c>
      <c r="D33" s="230" t="s">
        <v>38</v>
      </c>
      <c r="E33" s="230" t="s">
        <v>39</v>
      </c>
      <c r="F33" s="230" t="s">
        <v>40</v>
      </c>
      <c r="G33" s="230" t="s">
        <v>41</v>
      </c>
      <c r="H33" s="230" t="s">
        <v>42</v>
      </c>
      <c r="I33" s="230" t="s">
        <v>205</v>
      </c>
      <c r="J33" s="230" t="s">
        <v>1033</v>
      </c>
      <c r="K33" s="228" t="s">
        <v>43</v>
      </c>
      <c r="L33" s="228"/>
      <c r="M33" s="228"/>
      <c r="N33" s="228"/>
      <c r="O33" s="228"/>
      <c r="P33" s="261">
        <v>0</v>
      </c>
      <c r="Q33" s="228"/>
      <c r="R33" s="228"/>
      <c r="S33" s="260" t="s">
        <v>621</v>
      </c>
      <c r="T33" s="231"/>
      <c r="U33" s="230"/>
      <c r="V33" s="232"/>
      <c r="W33" s="228"/>
      <c r="X33" s="228"/>
      <c r="Y33" s="230" t="s">
        <v>44</v>
      </c>
      <c r="Z33" s="230" t="s">
        <v>212</v>
      </c>
      <c r="AA33" s="230" t="s">
        <v>57</v>
      </c>
      <c r="AB33" s="284">
        <v>0</v>
      </c>
      <c r="AC33" s="228">
        <v>4300</v>
      </c>
      <c r="AD33" s="284">
        <f>AC33-AB33</f>
        <v>4300</v>
      </c>
      <c r="AE33" s="230" t="s">
        <v>213</v>
      </c>
      <c r="AF33" s="230" t="s">
        <v>214</v>
      </c>
      <c r="AG33" s="230" t="s">
        <v>1220</v>
      </c>
      <c r="AH33" s="287">
        <v>3565</v>
      </c>
      <c r="AI33" s="217">
        <f>(AH33-$AB$33)/($AC$33-$AB$33)</f>
        <v>0.82906976744186045</v>
      </c>
      <c r="AJ33" s="286" t="s">
        <v>1038</v>
      </c>
    </row>
    <row r="34" spans="1:36" s="178" customFormat="1" ht="141.75">
      <c r="A34" s="228">
        <v>586</v>
      </c>
      <c r="B34" s="230" t="s">
        <v>36</v>
      </c>
      <c r="C34" s="230" t="s">
        <v>37</v>
      </c>
      <c r="D34" s="230" t="s">
        <v>38</v>
      </c>
      <c r="E34" s="230" t="s">
        <v>39</v>
      </c>
      <c r="F34" s="230" t="s">
        <v>40</v>
      </c>
      <c r="G34" s="230" t="s">
        <v>41</v>
      </c>
      <c r="H34" s="230" t="s">
        <v>42</v>
      </c>
      <c r="I34" s="230" t="s">
        <v>205</v>
      </c>
      <c r="J34" s="230" t="s">
        <v>1033</v>
      </c>
      <c r="K34" s="228" t="s">
        <v>43</v>
      </c>
      <c r="L34" s="228"/>
      <c r="M34" s="228"/>
      <c r="N34" s="228"/>
      <c r="O34" s="228"/>
      <c r="P34" s="261">
        <v>0</v>
      </c>
      <c r="Q34" s="228"/>
      <c r="R34" s="228"/>
      <c r="S34" s="260" t="s">
        <v>621</v>
      </c>
      <c r="T34" s="231"/>
      <c r="U34" s="230"/>
      <c r="V34" s="232"/>
      <c r="W34" s="228"/>
      <c r="X34" s="228"/>
      <c r="Y34" s="230" t="s">
        <v>44</v>
      </c>
      <c r="Z34" s="230" t="s">
        <v>215</v>
      </c>
      <c r="AA34" s="230" t="s">
        <v>58</v>
      </c>
      <c r="AB34" s="284">
        <v>0</v>
      </c>
      <c r="AC34" s="289">
        <v>3234754</v>
      </c>
      <c r="AD34" s="284">
        <f>AC34-AB34</f>
        <v>3234754</v>
      </c>
      <c r="AE34" s="290" t="s">
        <v>216</v>
      </c>
      <c r="AF34" s="230" t="s">
        <v>59</v>
      </c>
      <c r="AG34" s="230" t="s">
        <v>1222</v>
      </c>
      <c r="AH34" s="291">
        <f>1630505</f>
        <v>1630505</v>
      </c>
      <c r="AI34" s="229">
        <f>(AH34-$AB$34)/($AC$34-$AB$34)</f>
        <v>0.50405842298981618</v>
      </c>
      <c r="AJ34" s="292" t="s">
        <v>1039</v>
      </c>
    </row>
    <row r="35" spans="1:36" s="178" customFormat="1" ht="141.75">
      <c r="A35" s="228">
        <v>587</v>
      </c>
      <c r="B35" s="230" t="s">
        <v>36</v>
      </c>
      <c r="C35" s="230" t="s">
        <v>37</v>
      </c>
      <c r="D35" s="230" t="s">
        <v>38</v>
      </c>
      <c r="E35" s="230" t="s">
        <v>39</v>
      </c>
      <c r="F35" s="230" t="s">
        <v>40</v>
      </c>
      <c r="G35" s="230" t="s">
        <v>41</v>
      </c>
      <c r="H35" s="293" t="s">
        <v>42</v>
      </c>
      <c r="I35" s="230" t="s">
        <v>205</v>
      </c>
      <c r="J35" s="230" t="s">
        <v>1033</v>
      </c>
      <c r="K35" s="228" t="s">
        <v>43</v>
      </c>
      <c r="L35" s="228"/>
      <c r="M35" s="228"/>
      <c r="N35" s="228"/>
      <c r="O35" s="228"/>
      <c r="P35" s="261">
        <v>0</v>
      </c>
      <c r="Q35" s="228"/>
      <c r="R35" s="228"/>
      <c r="S35" s="260" t="s">
        <v>621</v>
      </c>
      <c r="T35" s="231"/>
      <c r="U35" s="230"/>
      <c r="V35" s="232"/>
      <c r="W35" s="228"/>
      <c r="X35" s="228"/>
      <c r="Y35" s="230" t="s">
        <v>44</v>
      </c>
      <c r="Z35" s="230" t="s">
        <v>217</v>
      </c>
      <c r="AA35" s="230" t="s">
        <v>58</v>
      </c>
      <c r="AB35" s="284">
        <v>0</v>
      </c>
      <c r="AC35" s="294">
        <v>5154239</v>
      </c>
      <c r="AD35" s="284">
        <f>AC35-AB35</f>
        <v>5154239</v>
      </c>
      <c r="AE35" s="290" t="s">
        <v>216</v>
      </c>
      <c r="AF35" s="230" t="s">
        <v>59</v>
      </c>
      <c r="AG35" s="230" t="s">
        <v>1222</v>
      </c>
      <c r="AH35" s="291">
        <f>2572974</f>
        <v>2572974</v>
      </c>
      <c r="AI35" s="229">
        <f>(AH35-$AB$35)/($AC$35-$AB$35)</f>
        <v>0.49919571055979362</v>
      </c>
      <c r="AJ35" s="292" t="s">
        <v>1040</v>
      </c>
    </row>
    <row r="36" spans="1:36" s="178" customFormat="1" ht="126.75" customHeight="1">
      <c r="A36" s="228">
        <v>590</v>
      </c>
      <c r="B36" s="230" t="s">
        <v>36</v>
      </c>
      <c r="C36" s="230" t="s">
        <v>37</v>
      </c>
      <c r="D36" s="230" t="s">
        <v>60</v>
      </c>
      <c r="E36" s="230" t="s">
        <v>39</v>
      </c>
      <c r="F36" s="230" t="s">
        <v>40</v>
      </c>
      <c r="G36" s="230" t="s">
        <v>41</v>
      </c>
      <c r="H36" s="295" t="s">
        <v>61</v>
      </c>
      <c r="I36" s="230" t="s">
        <v>62</v>
      </c>
      <c r="J36" s="230" t="s">
        <v>1041</v>
      </c>
      <c r="K36" s="228" t="s">
        <v>63</v>
      </c>
      <c r="L36" s="228" t="s">
        <v>1237</v>
      </c>
      <c r="M36" s="217">
        <v>0.24</v>
      </c>
      <c r="N36" s="217">
        <v>0.12</v>
      </c>
      <c r="O36" s="217">
        <v>0.15</v>
      </c>
      <c r="P36" s="261" t="e">
        <f>(SUMIF(J6:J134,"JORNADAUNICA",(#REF!)))/1000000</f>
        <v>#REF!</v>
      </c>
      <c r="Q36" s="261" t="e">
        <f>SUMIF($J$6:$J$134,"JORNADAUNICA",(#REF!))</f>
        <v>#REF!</v>
      </c>
      <c r="R36" s="270" t="e">
        <f>Q36/P36</f>
        <v>#REF!</v>
      </c>
      <c r="S36" s="260" t="s">
        <v>621</v>
      </c>
      <c r="T36" s="233">
        <f>N36</f>
        <v>0.12</v>
      </c>
      <c r="U36" s="217">
        <f>(T36-N36)/(O36-N36)</f>
        <v>0</v>
      </c>
      <c r="V36" s="230"/>
      <c r="W36" s="228"/>
      <c r="X36" s="259"/>
      <c r="Y36" s="230" t="s">
        <v>64</v>
      </c>
      <c r="Z36" s="230" t="s">
        <v>218</v>
      </c>
      <c r="AA36" s="230" t="s">
        <v>65</v>
      </c>
      <c r="AB36" s="284">
        <v>0</v>
      </c>
      <c r="AC36" s="228">
        <v>1</v>
      </c>
      <c r="AD36" s="230" t="s">
        <v>66</v>
      </c>
      <c r="AE36" s="230" t="s">
        <v>100</v>
      </c>
      <c r="AF36" s="230" t="s">
        <v>67</v>
      </c>
      <c r="AG36" s="230" t="s">
        <v>1224</v>
      </c>
      <c r="AH36" s="296">
        <v>0</v>
      </c>
      <c r="AI36" s="217">
        <f>(AH36-$AB$36)/($AC$36-$AB$36)</f>
        <v>0</v>
      </c>
      <c r="AJ36" s="297" t="s">
        <v>1042</v>
      </c>
    </row>
    <row r="37" spans="1:36" s="178" customFormat="1" ht="189">
      <c r="A37" s="228">
        <v>593</v>
      </c>
      <c r="B37" s="230" t="s">
        <v>36</v>
      </c>
      <c r="C37" s="230" t="s">
        <v>37</v>
      </c>
      <c r="D37" s="230" t="s">
        <v>60</v>
      </c>
      <c r="E37" s="230" t="s">
        <v>39</v>
      </c>
      <c r="F37" s="230" t="s">
        <v>40</v>
      </c>
      <c r="G37" s="230" t="s">
        <v>41</v>
      </c>
      <c r="H37" s="295" t="s">
        <v>61</v>
      </c>
      <c r="I37" s="230" t="s">
        <v>62</v>
      </c>
      <c r="J37" s="230" t="s">
        <v>1041</v>
      </c>
      <c r="K37" s="228" t="s">
        <v>63</v>
      </c>
      <c r="L37" s="228"/>
      <c r="M37" s="228"/>
      <c r="N37" s="228"/>
      <c r="O37" s="228"/>
      <c r="P37" s="261">
        <v>0</v>
      </c>
      <c r="Q37" s="228"/>
      <c r="R37" s="228"/>
      <c r="S37" s="260" t="s">
        <v>621</v>
      </c>
      <c r="T37" s="231"/>
      <c r="U37" s="229"/>
      <c r="V37" s="232"/>
      <c r="W37" s="228"/>
      <c r="X37" s="228"/>
      <c r="Y37" s="230" t="s">
        <v>64</v>
      </c>
      <c r="Z37" s="230" t="s">
        <v>219</v>
      </c>
      <c r="AA37" s="230" t="s">
        <v>65</v>
      </c>
      <c r="AB37" s="284">
        <v>0</v>
      </c>
      <c r="AC37" s="228">
        <v>1</v>
      </c>
      <c r="AD37" s="284">
        <f>AC37-AB37</f>
        <v>1</v>
      </c>
      <c r="AE37" s="230" t="s">
        <v>68</v>
      </c>
      <c r="AF37" s="230" t="s">
        <v>69</v>
      </c>
      <c r="AG37" s="230" t="s">
        <v>1224</v>
      </c>
      <c r="AH37" s="296">
        <v>0</v>
      </c>
      <c r="AI37" s="217">
        <f>(AH37-$AB$37)/($AC$37-$AB$37)</f>
        <v>0</v>
      </c>
      <c r="AJ37" s="297" t="s">
        <v>1043</v>
      </c>
    </row>
    <row r="38" spans="1:36" s="178" customFormat="1" ht="157.5">
      <c r="A38" s="228">
        <v>596</v>
      </c>
      <c r="B38" s="230" t="s">
        <v>36</v>
      </c>
      <c r="C38" s="230" t="s">
        <v>37</v>
      </c>
      <c r="D38" s="230" t="s">
        <v>60</v>
      </c>
      <c r="E38" s="230" t="s">
        <v>39</v>
      </c>
      <c r="F38" s="230" t="s">
        <v>40</v>
      </c>
      <c r="G38" s="230" t="s">
        <v>41</v>
      </c>
      <c r="H38" s="295" t="s">
        <v>61</v>
      </c>
      <c r="I38" s="230" t="s">
        <v>62</v>
      </c>
      <c r="J38" s="230" t="s">
        <v>1041</v>
      </c>
      <c r="K38" s="228" t="s">
        <v>63</v>
      </c>
      <c r="L38" s="228"/>
      <c r="M38" s="228"/>
      <c r="N38" s="228"/>
      <c r="O38" s="228"/>
      <c r="P38" s="261">
        <v>0</v>
      </c>
      <c r="Q38" s="228"/>
      <c r="R38" s="228"/>
      <c r="S38" s="260" t="s">
        <v>621</v>
      </c>
      <c r="T38" s="231"/>
      <c r="U38" s="229"/>
      <c r="V38" s="232"/>
      <c r="W38" s="228"/>
      <c r="X38" s="228"/>
      <c r="Y38" s="230" t="s">
        <v>64</v>
      </c>
      <c r="Z38" s="230" t="s">
        <v>220</v>
      </c>
      <c r="AA38" s="230" t="s">
        <v>65</v>
      </c>
      <c r="AB38" s="284">
        <v>0</v>
      </c>
      <c r="AC38" s="228">
        <v>96</v>
      </c>
      <c r="AD38" s="284">
        <f>AC38-AB38</f>
        <v>96</v>
      </c>
      <c r="AE38" s="230" t="s">
        <v>66</v>
      </c>
      <c r="AF38" s="230" t="s">
        <v>221</v>
      </c>
      <c r="AG38" s="230" t="s">
        <v>1221</v>
      </c>
      <c r="AH38" s="296">
        <v>0</v>
      </c>
      <c r="AI38" s="229">
        <f>(AH38-$AB$38)/($AC$38-$AB$38)</f>
        <v>0</v>
      </c>
      <c r="AJ38" s="297" t="s">
        <v>1044</v>
      </c>
    </row>
    <row r="39" spans="1:36" s="178" customFormat="1" ht="126">
      <c r="A39" s="228">
        <v>604</v>
      </c>
      <c r="B39" s="230" t="s">
        <v>36</v>
      </c>
      <c r="C39" s="230" t="s">
        <v>37</v>
      </c>
      <c r="D39" s="230" t="s">
        <v>60</v>
      </c>
      <c r="E39" s="230" t="s">
        <v>39</v>
      </c>
      <c r="F39" s="230" t="s">
        <v>40</v>
      </c>
      <c r="G39" s="230" t="s">
        <v>41</v>
      </c>
      <c r="H39" s="295" t="s">
        <v>61</v>
      </c>
      <c r="I39" s="230" t="s">
        <v>154</v>
      </c>
      <c r="J39" s="230" t="s">
        <v>1045</v>
      </c>
      <c r="K39" s="228" t="s">
        <v>63</v>
      </c>
      <c r="L39" s="228"/>
      <c r="M39" s="228"/>
      <c r="N39" s="228"/>
      <c r="O39" s="228"/>
      <c r="P39" s="261">
        <v>0</v>
      </c>
      <c r="Q39" s="228"/>
      <c r="R39" s="228"/>
      <c r="S39" s="260" t="s">
        <v>621</v>
      </c>
      <c r="T39" s="231"/>
      <c r="U39" s="229"/>
      <c r="V39" s="232"/>
      <c r="W39" s="228"/>
      <c r="X39" s="228"/>
      <c r="Y39" s="230" t="s">
        <v>64</v>
      </c>
      <c r="Z39" s="230" t="s">
        <v>222</v>
      </c>
      <c r="AA39" s="230" t="s">
        <v>70</v>
      </c>
      <c r="AB39" s="284">
        <v>0</v>
      </c>
      <c r="AC39" s="298">
        <v>414848</v>
      </c>
      <c r="AD39" s="284">
        <f>AC39-AB39</f>
        <v>414848</v>
      </c>
      <c r="AE39" s="230" t="s">
        <v>223</v>
      </c>
      <c r="AF39" s="230" t="s">
        <v>224</v>
      </c>
      <c r="AG39" s="230" t="s">
        <v>1223</v>
      </c>
      <c r="AH39" s="299">
        <v>414848</v>
      </c>
      <c r="AI39" s="229">
        <f>(AH39-$AB$39)/($AC$39-$AB$39)</f>
        <v>1</v>
      </c>
      <c r="AJ39" s="300" t="s">
        <v>1046</v>
      </c>
    </row>
    <row r="40" spans="1:36" s="178" customFormat="1" ht="157.5">
      <c r="A40" s="228">
        <v>613</v>
      </c>
      <c r="B40" s="230" t="s">
        <v>36</v>
      </c>
      <c r="C40" s="230" t="s">
        <v>37</v>
      </c>
      <c r="D40" s="230" t="s">
        <v>60</v>
      </c>
      <c r="E40" s="230" t="s">
        <v>39</v>
      </c>
      <c r="F40" s="230" t="s">
        <v>40</v>
      </c>
      <c r="G40" s="230" t="s">
        <v>41</v>
      </c>
      <c r="H40" s="295" t="s">
        <v>61</v>
      </c>
      <c r="I40" s="230" t="s">
        <v>225</v>
      </c>
      <c r="J40" s="230" t="s">
        <v>1047</v>
      </c>
      <c r="K40" s="228" t="s">
        <v>63</v>
      </c>
      <c r="L40" s="228"/>
      <c r="M40" s="228"/>
      <c r="N40" s="228"/>
      <c r="O40" s="228"/>
      <c r="P40" s="261">
        <v>0</v>
      </c>
      <c r="Q40" s="228"/>
      <c r="R40" s="228"/>
      <c r="S40" s="260" t="s">
        <v>621</v>
      </c>
      <c r="T40" s="231"/>
      <c r="U40" s="229"/>
      <c r="V40" s="232"/>
      <c r="W40" s="228"/>
      <c r="X40" s="228"/>
      <c r="Y40" s="230" t="s">
        <v>64</v>
      </c>
      <c r="Z40" s="230" t="s">
        <v>226</v>
      </c>
      <c r="AA40" s="230" t="s">
        <v>70</v>
      </c>
      <c r="AB40" s="284">
        <v>0</v>
      </c>
      <c r="AC40" s="298">
        <v>1642596</v>
      </c>
      <c r="AD40" s="284">
        <f>AC40-AB40</f>
        <v>1642596</v>
      </c>
      <c r="AE40" s="290" t="s">
        <v>71</v>
      </c>
      <c r="AF40" s="230" t="s">
        <v>72</v>
      </c>
      <c r="AG40" s="230" t="s">
        <v>1222</v>
      </c>
      <c r="AH40" s="298">
        <v>1642596</v>
      </c>
      <c r="AI40" s="229">
        <f>(AH40-$AB$40)/($AC$40-$AB$40)</f>
        <v>1</v>
      </c>
      <c r="AJ40" s="300" t="s">
        <v>1048</v>
      </c>
    </row>
    <row r="41" spans="1:36" s="178" customFormat="1" ht="409.5">
      <c r="A41" s="228">
        <v>614</v>
      </c>
      <c r="B41" s="230" t="s">
        <v>36</v>
      </c>
      <c r="C41" s="230" t="s">
        <v>37</v>
      </c>
      <c r="D41" s="230" t="s">
        <v>38</v>
      </c>
      <c r="E41" s="230" t="s">
        <v>39</v>
      </c>
      <c r="F41" s="230" t="s">
        <v>40</v>
      </c>
      <c r="G41" s="230" t="s">
        <v>73</v>
      </c>
      <c r="H41" s="301" t="s">
        <v>42</v>
      </c>
      <c r="I41" s="230" t="s">
        <v>205</v>
      </c>
      <c r="J41" s="230" t="s">
        <v>1033</v>
      </c>
      <c r="K41" s="228" t="s">
        <v>43</v>
      </c>
      <c r="L41" s="228"/>
      <c r="M41" s="228"/>
      <c r="N41" s="228"/>
      <c r="O41" s="228"/>
      <c r="P41" s="261">
        <v>0</v>
      </c>
      <c r="Q41" s="228"/>
      <c r="R41" s="228"/>
      <c r="S41" s="260" t="s">
        <v>621</v>
      </c>
      <c r="T41" s="231"/>
      <c r="U41" s="229"/>
      <c r="V41" s="232"/>
      <c r="W41" s="228"/>
      <c r="X41" s="228"/>
      <c r="Y41" s="230" t="s">
        <v>74</v>
      </c>
      <c r="Z41" s="230" t="s">
        <v>75</v>
      </c>
      <c r="AA41" s="230" t="s">
        <v>150</v>
      </c>
      <c r="AB41" s="284">
        <v>0</v>
      </c>
      <c r="AC41" s="298">
        <v>1500</v>
      </c>
      <c r="AD41" s="284">
        <v>1500</v>
      </c>
      <c r="AE41" s="290" t="s">
        <v>227</v>
      </c>
      <c r="AF41" s="230" t="s">
        <v>228</v>
      </c>
      <c r="AG41" s="230" t="s">
        <v>1221</v>
      </c>
      <c r="AH41" s="296">
        <v>258</v>
      </c>
      <c r="AI41" s="229">
        <f>(AH41-$AB$41)/($AC$41-$AB$41)</f>
        <v>0.17199999999999999</v>
      </c>
      <c r="AJ41" s="297" t="s">
        <v>1049</v>
      </c>
    </row>
    <row r="42" spans="1:36" s="178" customFormat="1" ht="157.5">
      <c r="A42" s="228">
        <v>624</v>
      </c>
      <c r="B42" s="230" t="s">
        <v>36</v>
      </c>
      <c r="C42" s="230" t="s">
        <v>37</v>
      </c>
      <c r="D42" s="230" t="s">
        <v>38</v>
      </c>
      <c r="E42" s="230" t="s">
        <v>39</v>
      </c>
      <c r="F42" s="230" t="s">
        <v>40</v>
      </c>
      <c r="G42" s="230" t="s">
        <v>41</v>
      </c>
      <c r="H42" s="295" t="s">
        <v>61</v>
      </c>
      <c r="I42" s="230" t="s">
        <v>154</v>
      </c>
      <c r="J42" s="230" t="s">
        <v>1045</v>
      </c>
      <c r="K42" s="228" t="s">
        <v>63</v>
      </c>
      <c r="L42" s="228"/>
      <c r="M42" s="228"/>
      <c r="N42" s="228"/>
      <c r="O42" s="228"/>
      <c r="P42" s="261">
        <v>0</v>
      </c>
      <c r="Q42" s="228"/>
      <c r="R42" s="228"/>
      <c r="S42" s="260" t="s">
        <v>621</v>
      </c>
      <c r="T42" s="231"/>
      <c r="U42" s="229"/>
      <c r="V42" s="232"/>
      <c r="W42" s="228"/>
      <c r="X42" s="228"/>
      <c r="Y42" s="230" t="s">
        <v>74</v>
      </c>
      <c r="Z42" s="230" t="s">
        <v>229</v>
      </c>
      <c r="AA42" s="230" t="s">
        <v>230</v>
      </c>
      <c r="AB42" s="284">
        <v>0</v>
      </c>
      <c r="AC42" s="284">
        <v>178840</v>
      </c>
      <c r="AD42" s="284">
        <f t="shared" ref="AD42:AD47" si="1">AC42-AB42</f>
        <v>178840</v>
      </c>
      <c r="AE42" s="290" t="s">
        <v>231</v>
      </c>
      <c r="AF42" s="230" t="s">
        <v>72</v>
      </c>
      <c r="AG42" s="230" t="s">
        <v>1222</v>
      </c>
      <c r="AH42" s="299">
        <v>178840</v>
      </c>
      <c r="AI42" s="229">
        <f>(AH42-$AB$42)/($AC$42-$AB$42)</f>
        <v>1</v>
      </c>
      <c r="AJ42" s="300" t="s">
        <v>1050</v>
      </c>
    </row>
    <row r="43" spans="1:36" s="178" customFormat="1" ht="157.5">
      <c r="A43" s="228">
        <v>625</v>
      </c>
      <c r="B43" s="230" t="s">
        <v>36</v>
      </c>
      <c r="C43" s="230" t="s">
        <v>37</v>
      </c>
      <c r="D43" s="230" t="s">
        <v>38</v>
      </c>
      <c r="E43" s="230" t="s">
        <v>39</v>
      </c>
      <c r="F43" s="230" t="s">
        <v>40</v>
      </c>
      <c r="G43" s="230" t="s">
        <v>41</v>
      </c>
      <c r="H43" s="295" t="s">
        <v>61</v>
      </c>
      <c r="I43" s="230" t="s">
        <v>225</v>
      </c>
      <c r="J43" s="230" t="s">
        <v>1047</v>
      </c>
      <c r="K43" s="228" t="s">
        <v>63</v>
      </c>
      <c r="L43" s="228"/>
      <c r="M43" s="228"/>
      <c r="N43" s="228"/>
      <c r="O43" s="228"/>
      <c r="P43" s="261">
        <v>0</v>
      </c>
      <c r="Q43" s="228"/>
      <c r="R43" s="228"/>
      <c r="S43" s="260" t="s">
        <v>621</v>
      </c>
      <c r="T43" s="231"/>
      <c r="U43" s="229"/>
      <c r="V43" s="232"/>
      <c r="W43" s="228"/>
      <c r="X43" s="228"/>
      <c r="Y43" s="230" t="s">
        <v>74</v>
      </c>
      <c r="Z43" s="230" t="s">
        <v>232</v>
      </c>
      <c r="AA43" s="230" t="s">
        <v>230</v>
      </c>
      <c r="AB43" s="284">
        <v>0</v>
      </c>
      <c r="AC43" s="284">
        <v>779869</v>
      </c>
      <c r="AD43" s="284">
        <f t="shared" si="1"/>
        <v>779869</v>
      </c>
      <c r="AE43" s="290" t="s">
        <v>233</v>
      </c>
      <c r="AF43" s="230" t="s">
        <v>72</v>
      </c>
      <c r="AG43" s="230" t="s">
        <v>1222</v>
      </c>
      <c r="AH43" s="299">
        <v>779869</v>
      </c>
      <c r="AI43" s="229">
        <f>(AH43-$AB$43)/($AC$43-$AB$43)</f>
        <v>1</v>
      </c>
      <c r="AJ43" s="300" t="s">
        <v>1051</v>
      </c>
    </row>
    <row r="44" spans="1:36" s="178" customFormat="1" ht="173.25">
      <c r="A44" s="228">
        <v>626</v>
      </c>
      <c r="B44" s="230" t="s">
        <v>36</v>
      </c>
      <c r="C44" s="230" t="s">
        <v>37</v>
      </c>
      <c r="D44" s="230" t="s">
        <v>60</v>
      </c>
      <c r="E44" s="230" t="s">
        <v>39</v>
      </c>
      <c r="F44" s="230" t="s">
        <v>40</v>
      </c>
      <c r="G44" s="230" t="s">
        <v>41</v>
      </c>
      <c r="H44" s="295" t="s">
        <v>61</v>
      </c>
      <c r="I44" s="230" t="s">
        <v>62</v>
      </c>
      <c r="J44" s="230" t="s">
        <v>1041</v>
      </c>
      <c r="K44" s="228" t="s">
        <v>63</v>
      </c>
      <c r="L44" s="228"/>
      <c r="M44" s="228"/>
      <c r="N44" s="228"/>
      <c r="O44" s="228"/>
      <c r="P44" s="261">
        <v>0</v>
      </c>
      <c r="Q44" s="228"/>
      <c r="R44" s="228"/>
      <c r="S44" s="260" t="s">
        <v>621</v>
      </c>
      <c r="T44" s="231"/>
      <c r="U44" s="229"/>
      <c r="V44" s="232"/>
      <c r="W44" s="228"/>
      <c r="X44" s="228"/>
      <c r="Y44" s="230" t="s">
        <v>76</v>
      </c>
      <c r="Z44" s="230" t="s">
        <v>234</v>
      </c>
      <c r="AA44" s="230" t="s">
        <v>150</v>
      </c>
      <c r="AB44" s="284">
        <v>0</v>
      </c>
      <c r="AC44" s="284">
        <v>1500</v>
      </c>
      <c r="AD44" s="284">
        <f t="shared" si="1"/>
        <v>1500</v>
      </c>
      <c r="AE44" s="230" t="s">
        <v>235</v>
      </c>
      <c r="AF44" s="230" t="s">
        <v>78</v>
      </c>
      <c r="AG44" s="230" t="s">
        <v>1221</v>
      </c>
      <c r="AH44" s="292">
        <v>0</v>
      </c>
      <c r="AI44" s="217">
        <f>(AH44-$AB$44)/($AC$44-$AB$44)</f>
        <v>0</v>
      </c>
      <c r="AJ44" s="302" t="s">
        <v>1052</v>
      </c>
    </row>
    <row r="45" spans="1:36" s="178" customFormat="1" ht="157.5">
      <c r="A45" s="228">
        <v>631</v>
      </c>
      <c r="B45" s="230" t="s">
        <v>36</v>
      </c>
      <c r="C45" s="230" t="s">
        <v>37</v>
      </c>
      <c r="D45" s="230" t="s">
        <v>60</v>
      </c>
      <c r="E45" s="230" t="s">
        <v>39</v>
      </c>
      <c r="F45" s="230" t="s">
        <v>40</v>
      </c>
      <c r="G45" s="230" t="s">
        <v>41</v>
      </c>
      <c r="H45" s="295" t="s">
        <v>61</v>
      </c>
      <c r="I45" s="230" t="s">
        <v>62</v>
      </c>
      <c r="J45" s="230" t="s">
        <v>1041</v>
      </c>
      <c r="K45" s="228" t="s">
        <v>63</v>
      </c>
      <c r="L45" s="228"/>
      <c r="M45" s="228"/>
      <c r="N45" s="228"/>
      <c r="O45" s="228"/>
      <c r="P45" s="261">
        <v>0</v>
      </c>
      <c r="Q45" s="228"/>
      <c r="R45" s="228"/>
      <c r="S45" s="260" t="s">
        <v>621</v>
      </c>
      <c r="T45" s="231"/>
      <c r="U45" s="229"/>
      <c r="V45" s="232"/>
      <c r="W45" s="228"/>
      <c r="X45" s="228"/>
      <c r="Y45" s="230" t="s">
        <v>76</v>
      </c>
      <c r="Z45" s="230" t="s">
        <v>236</v>
      </c>
      <c r="AA45" s="230" t="s">
        <v>77</v>
      </c>
      <c r="AB45" s="284">
        <v>0</v>
      </c>
      <c r="AC45" s="284">
        <v>500</v>
      </c>
      <c r="AD45" s="284">
        <f t="shared" si="1"/>
        <v>500</v>
      </c>
      <c r="AE45" s="230" t="s">
        <v>79</v>
      </c>
      <c r="AF45" s="230" t="s">
        <v>80</v>
      </c>
      <c r="AG45" s="230" t="s">
        <v>1221</v>
      </c>
      <c r="AH45" s="287">
        <v>0</v>
      </c>
      <c r="AI45" s="217">
        <f>(AH45-$AB$45)/($AC$45-$AB$45)</f>
        <v>0</v>
      </c>
      <c r="AJ45" s="302" t="s">
        <v>1052</v>
      </c>
    </row>
    <row r="46" spans="1:36" s="178" customFormat="1" ht="283.5">
      <c r="A46" s="228">
        <v>636</v>
      </c>
      <c r="B46" s="230" t="s">
        <v>36</v>
      </c>
      <c r="C46" s="230" t="s">
        <v>37</v>
      </c>
      <c r="D46" s="230" t="s">
        <v>60</v>
      </c>
      <c r="E46" s="230" t="s">
        <v>39</v>
      </c>
      <c r="F46" s="230" t="s">
        <v>40</v>
      </c>
      <c r="G46" s="230" t="s">
        <v>81</v>
      </c>
      <c r="H46" s="230" t="s">
        <v>42</v>
      </c>
      <c r="I46" s="230" t="s">
        <v>82</v>
      </c>
      <c r="J46" s="230" t="s">
        <v>1053</v>
      </c>
      <c r="K46" s="228" t="s">
        <v>43</v>
      </c>
      <c r="L46" s="228" t="s">
        <v>1235</v>
      </c>
      <c r="M46" s="228">
        <v>4000</v>
      </c>
      <c r="N46" s="228">
        <v>1000</v>
      </c>
      <c r="O46" s="228">
        <v>2000</v>
      </c>
      <c r="P46" s="261" t="e">
        <f>(SUMIF(J6:J134,"ENTORNOSESCOLARES",(#REF!)))/1000000</f>
        <v>#REF!</v>
      </c>
      <c r="Q46" s="261" t="e">
        <f>SUMIF($J$6:$J$134,"ENTORNOSESCOLARES",(#REF!))</f>
        <v>#REF!</v>
      </c>
      <c r="R46" s="270" t="e">
        <f>Q46/P46</f>
        <v>#REF!</v>
      </c>
      <c r="S46" s="260" t="s">
        <v>621</v>
      </c>
      <c r="T46" s="228">
        <f>N46</f>
        <v>1000</v>
      </c>
      <c r="U46" s="217">
        <f>(T46-N46)/(O46-N46)</f>
        <v>0</v>
      </c>
      <c r="V46" s="281"/>
      <c r="W46" s="260"/>
      <c r="X46" s="267"/>
      <c r="Y46" s="230" t="s">
        <v>83</v>
      </c>
      <c r="Z46" s="230" t="s">
        <v>237</v>
      </c>
      <c r="AA46" s="230" t="s">
        <v>84</v>
      </c>
      <c r="AB46" s="284">
        <v>0</v>
      </c>
      <c r="AC46" s="228">
        <v>96</v>
      </c>
      <c r="AD46" s="284">
        <f t="shared" si="1"/>
        <v>96</v>
      </c>
      <c r="AE46" s="230" t="s">
        <v>85</v>
      </c>
      <c r="AF46" s="230" t="s">
        <v>86</v>
      </c>
      <c r="AG46" s="230" t="s">
        <v>1221</v>
      </c>
      <c r="AH46" s="292">
        <v>30</v>
      </c>
      <c r="AI46" s="217">
        <f>(AH46-$AB$46)/($AC$46-$AB$46)</f>
        <v>0.3125</v>
      </c>
      <c r="AJ46" s="303" t="s">
        <v>1054</v>
      </c>
    </row>
    <row r="47" spans="1:36" s="178" customFormat="1" ht="283.5">
      <c r="A47" s="228">
        <v>642</v>
      </c>
      <c r="B47" s="230" t="s">
        <v>36</v>
      </c>
      <c r="C47" s="230" t="s">
        <v>37</v>
      </c>
      <c r="D47" s="230" t="s">
        <v>60</v>
      </c>
      <c r="E47" s="230" t="s">
        <v>39</v>
      </c>
      <c r="F47" s="230" t="s">
        <v>40</v>
      </c>
      <c r="G47" s="230" t="s">
        <v>81</v>
      </c>
      <c r="H47" s="230" t="s">
        <v>42</v>
      </c>
      <c r="I47" s="230" t="s">
        <v>82</v>
      </c>
      <c r="J47" s="230" t="s">
        <v>1053</v>
      </c>
      <c r="K47" s="228" t="s">
        <v>43</v>
      </c>
      <c r="L47" s="228"/>
      <c r="M47" s="228"/>
      <c r="N47" s="228"/>
      <c r="O47" s="228"/>
      <c r="P47" s="261">
        <v>0</v>
      </c>
      <c r="Q47" s="228"/>
      <c r="R47" s="228"/>
      <c r="S47" s="260" t="s">
        <v>621</v>
      </c>
      <c r="T47" s="231"/>
      <c r="U47" s="229"/>
      <c r="V47" s="232"/>
      <c r="W47" s="228"/>
      <c r="X47" s="228"/>
      <c r="Y47" s="230" t="s">
        <v>83</v>
      </c>
      <c r="Z47" s="230" t="s">
        <v>238</v>
      </c>
      <c r="AA47" s="230" t="s">
        <v>87</v>
      </c>
      <c r="AB47" s="284">
        <v>0</v>
      </c>
      <c r="AC47" s="228">
        <v>2000</v>
      </c>
      <c r="AD47" s="284">
        <f t="shared" si="1"/>
        <v>2000</v>
      </c>
      <c r="AE47" s="230" t="s">
        <v>239</v>
      </c>
      <c r="AF47" s="230" t="s">
        <v>88</v>
      </c>
      <c r="AG47" s="230" t="s">
        <v>1221</v>
      </c>
      <c r="AH47" s="287">
        <v>1028</v>
      </c>
      <c r="AI47" s="217">
        <f>(AH47-$AB$47)/($AC$47-$AB$47)</f>
        <v>0.51400000000000001</v>
      </c>
      <c r="AJ47" s="303" t="s">
        <v>1055</v>
      </c>
    </row>
    <row r="48" spans="1:36" s="178" customFormat="1" ht="104.25" customHeight="1">
      <c r="A48" s="228">
        <v>645</v>
      </c>
      <c r="B48" s="230" t="s">
        <v>36</v>
      </c>
      <c r="C48" s="230" t="s">
        <v>37</v>
      </c>
      <c r="D48" s="230" t="s">
        <v>60</v>
      </c>
      <c r="E48" s="230" t="s">
        <v>39</v>
      </c>
      <c r="F48" s="230" t="s">
        <v>40</v>
      </c>
      <c r="G48" s="230" t="s">
        <v>81</v>
      </c>
      <c r="H48" s="230" t="s">
        <v>42</v>
      </c>
      <c r="I48" s="230" t="s">
        <v>82</v>
      </c>
      <c r="J48" s="230" t="s">
        <v>1053</v>
      </c>
      <c r="K48" s="228" t="s">
        <v>43</v>
      </c>
      <c r="L48" s="228"/>
      <c r="M48" s="228"/>
      <c r="N48" s="228"/>
      <c r="O48" s="228"/>
      <c r="P48" s="261">
        <v>0</v>
      </c>
      <c r="Q48" s="228"/>
      <c r="R48" s="228"/>
      <c r="S48" s="260" t="s">
        <v>621</v>
      </c>
      <c r="T48" s="231"/>
      <c r="U48" s="229"/>
      <c r="V48" s="232"/>
      <c r="W48" s="228"/>
      <c r="X48" s="228"/>
      <c r="Y48" s="230" t="s">
        <v>83</v>
      </c>
      <c r="Z48" s="230" t="s">
        <v>240</v>
      </c>
      <c r="AA48" s="230" t="s">
        <v>89</v>
      </c>
      <c r="AB48" s="284">
        <v>0</v>
      </c>
      <c r="AC48" s="228">
        <v>200</v>
      </c>
      <c r="AD48" s="284">
        <f t="shared" ref="AD48:AD51" si="2">AC48-AB48</f>
        <v>200</v>
      </c>
      <c r="AE48" s="230" t="s">
        <v>90</v>
      </c>
      <c r="AF48" s="230" t="s">
        <v>91</v>
      </c>
      <c r="AG48" s="230" t="s">
        <v>1221</v>
      </c>
      <c r="AH48" s="292">
        <v>0</v>
      </c>
      <c r="AI48" s="217">
        <f>(AH48-$AB$48)/($AC$48-$AB$48)</f>
        <v>0</v>
      </c>
      <c r="AJ48" s="303" t="s">
        <v>1056</v>
      </c>
    </row>
    <row r="49" spans="1:36" s="178" customFormat="1" ht="68.25" customHeight="1">
      <c r="A49" s="228">
        <v>646</v>
      </c>
      <c r="B49" s="230" t="s">
        <v>36</v>
      </c>
      <c r="C49" s="230" t="s">
        <v>37</v>
      </c>
      <c r="D49" s="230" t="s">
        <v>60</v>
      </c>
      <c r="E49" s="230" t="s">
        <v>39</v>
      </c>
      <c r="F49" s="230" t="s">
        <v>40</v>
      </c>
      <c r="G49" s="230" t="s">
        <v>81</v>
      </c>
      <c r="H49" s="230" t="s">
        <v>42</v>
      </c>
      <c r="I49" s="230" t="s">
        <v>82</v>
      </c>
      <c r="J49" s="230" t="s">
        <v>1053</v>
      </c>
      <c r="K49" s="228" t="s">
        <v>43</v>
      </c>
      <c r="L49" s="228"/>
      <c r="M49" s="228"/>
      <c r="N49" s="228"/>
      <c r="O49" s="228"/>
      <c r="P49" s="261">
        <v>0</v>
      </c>
      <c r="Q49" s="228"/>
      <c r="R49" s="228"/>
      <c r="S49" s="260" t="s">
        <v>621</v>
      </c>
      <c r="T49" s="231"/>
      <c r="U49" s="229"/>
      <c r="V49" s="232"/>
      <c r="W49" s="228"/>
      <c r="X49" s="228"/>
      <c r="Y49" s="230" t="s">
        <v>83</v>
      </c>
      <c r="Z49" s="230" t="s">
        <v>241</v>
      </c>
      <c r="AA49" s="230" t="s">
        <v>92</v>
      </c>
      <c r="AB49" s="217">
        <v>0</v>
      </c>
      <c r="AC49" s="217">
        <v>0.05</v>
      </c>
      <c r="AD49" s="284">
        <f t="shared" si="2"/>
        <v>0.05</v>
      </c>
      <c r="AE49" s="230" t="s">
        <v>93</v>
      </c>
      <c r="AF49" s="230" t="s">
        <v>94</v>
      </c>
      <c r="AG49" s="230" t="s">
        <v>1221</v>
      </c>
      <c r="AH49" s="292">
        <v>0</v>
      </c>
      <c r="AI49" s="217">
        <f>(AH49-$AB$49)/($AC$49-$AB$49)</f>
        <v>0</v>
      </c>
      <c r="AJ49" s="303" t="s">
        <v>1057</v>
      </c>
    </row>
    <row r="50" spans="1:36" s="179" customFormat="1" ht="189">
      <c r="A50" s="228">
        <v>647</v>
      </c>
      <c r="B50" s="230" t="s">
        <v>36</v>
      </c>
      <c r="C50" s="230" t="s">
        <v>37</v>
      </c>
      <c r="D50" s="230" t="s">
        <v>60</v>
      </c>
      <c r="E50" s="230" t="s">
        <v>39</v>
      </c>
      <c r="F50" s="230" t="s">
        <v>40</v>
      </c>
      <c r="G50" s="230" t="s">
        <v>95</v>
      </c>
      <c r="H50" s="295" t="s">
        <v>61</v>
      </c>
      <c r="I50" s="230" t="s">
        <v>96</v>
      </c>
      <c r="J50" s="230" t="s">
        <v>1058</v>
      </c>
      <c r="K50" s="228" t="s">
        <v>63</v>
      </c>
      <c r="L50" s="228" t="s">
        <v>1236</v>
      </c>
      <c r="M50" s="228">
        <v>33.4</v>
      </c>
      <c r="N50" s="228">
        <v>35.4</v>
      </c>
      <c r="O50" s="228">
        <f>N50-0.5</f>
        <v>34.9</v>
      </c>
      <c r="P50" s="261" t="e">
        <f>(SUMIF(J6:J134,"BRECHAPRUEBASSABER",(#REF!)))/1000000</f>
        <v>#REF!</v>
      </c>
      <c r="Q50" s="261" t="e">
        <f>SUMIF($J$6:$J$134,"BRECHAPRUEBASSABER",(#REF!))</f>
        <v>#REF!</v>
      </c>
      <c r="R50" s="270" t="e">
        <f>Q50/P50</f>
        <v>#REF!</v>
      </c>
      <c r="S50" s="260" t="s">
        <v>621</v>
      </c>
      <c r="T50" s="228">
        <f>N50</f>
        <v>35.4</v>
      </c>
      <c r="U50" s="217">
        <f>(N50-T50)/(N50-O50)</f>
        <v>0</v>
      </c>
      <c r="V50" s="230"/>
      <c r="W50" s="260"/>
      <c r="X50" s="259"/>
      <c r="Y50" s="230" t="s">
        <v>97</v>
      </c>
      <c r="Z50" s="230" t="s">
        <v>98</v>
      </c>
      <c r="AA50" s="230" t="s">
        <v>99</v>
      </c>
      <c r="AB50" s="228">
        <v>0</v>
      </c>
      <c r="AC50" s="228">
        <v>3</v>
      </c>
      <c r="AD50" s="284">
        <f t="shared" si="2"/>
        <v>3</v>
      </c>
      <c r="AE50" s="230" t="s">
        <v>100</v>
      </c>
      <c r="AF50" s="230" t="s">
        <v>101</v>
      </c>
      <c r="AG50" s="230" t="s">
        <v>1221</v>
      </c>
      <c r="AH50" s="292"/>
      <c r="AI50" s="217">
        <f>(AH50-$AB$50)/($AC$50-$AB$50)</f>
        <v>0</v>
      </c>
      <c r="AJ50" s="263"/>
    </row>
    <row r="51" spans="1:36" s="178" customFormat="1" ht="204.75">
      <c r="A51" s="228">
        <v>648</v>
      </c>
      <c r="B51" s="230" t="s">
        <v>36</v>
      </c>
      <c r="C51" s="230" t="s">
        <v>37</v>
      </c>
      <c r="D51" s="230" t="s">
        <v>60</v>
      </c>
      <c r="E51" s="230" t="s">
        <v>39</v>
      </c>
      <c r="F51" s="230" t="s">
        <v>40</v>
      </c>
      <c r="G51" s="230" t="s">
        <v>95</v>
      </c>
      <c r="H51" s="295" t="s">
        <v>61</v>
      </c>
      <c r="I51" s="230" t="s">
        <v>96</v>
      </c>
      <c r="J51" s="230" t="s">
        <v>1058</v>
      </c>
      <c r="K51" s="228" t="s">
        <v>63</v>
      </c>
      <c r="L51" s="228"/>
      <c r="M51" s="228"/>
      <c r="N51" s="228"/>
      <c r="O51" s="228"/>
      <c r="P51" s="261">
        <v>0</v>
      </c>
      <c r="Q51" s="228"/>
      <c r="R51" s="228"/>
      <c r="S51" s="260" t="s">
        <v>621</v>
      </c>
      <c r="T51" s="231"/>
      <c r="U51" s="229"/>
      <c r="V51" s="232"/>
      <c r="W51" s="228"/>
      <c r="X51" s="228"/>
      <c r="Y51" s="230" t="s">
        <v>97</v>
      </c>
      <c r="Z51" s="230" t="s">
        <v>102</v>
      </c>
      <c r="AA51" s="230" t="s">
        <v>103</v>
      </c>
      <c r="AB51" s="284">
        <v>0</v>
      </c>
      <c r="AC51" s="228">
        <v>30</v>
      </c>
      <c r="AD51" s="284">
        <f t="shared" si="2"/>
        <v>30</v>
      </c>
      <c r="AE51" s="230" t="s">
        <v>104</v>
      </c>
      <c r="AF51" s="230" t="s">
        <v>105</v>
      </c>
      <c r="AG51" s="230" t="s">
        <v>1221</v>
      </c>
      <c r="AH51" s="292"/>
      <c r="AI51" s="217">
        <f>(AH51-$AB$51)/($AC$51-$AB$51)</f>
        <v>0</v>
      </c>
      <c r="AJ51" s="304"/>
    </row>
    <row r="52" spans="1:36" s="178" customFormat="1" ht="141.75">
      <c r="A52" s="228">
        <v>655</v>
      </c>
      <c r="B52" s="230" t="s">
        <v>36</v>
      </c>
      <c r="C52" s="230" t="s">
        <v>37</v>
      </c>
      <c r="D52" s="230" t="s">
        <v>60</v>
      </c>
      <c r="E52" s="230" t="s">
        <v>39</v>
      </c>
      <c r="F52" s="230" t="s">
        <v>40</v>
      </c>
      <c r="G52" s="230" t="s">
        <v>41</v>
      </c>
      <c r="H52" s="295" t="s">
        <v>61</v>
      </c>
      <c r="I52" s="230" t="s">
        <v>96</v>
      </c>
      <c r="J52" s="230" t="s">
        <v>1058</v>
      </c>
      <c r="K52" s="228" t="s">
        <v>63</v>
      </c>
      <c r="L52" s="228"/>
      <c r="M52" s="228"/>
      <c r="N52" s="228"/>
      <c r="O52" s="228"/>
      <c r="P52" s="261">
        <v>0</v>
      </c>
      <c r="Q52" s="228"/>
      <c r="R52" s="228"/>
      <c r="S52" s="260" t="s">
        <v>621</v>
      </c>
      <c r="T52" s="231"/>
      <c r="U52" s="229"/>
      <c r="V52" s="232"/>
      <c r="W52" s="228"/>
      <c r="X52" s="228"/>
      <c r="Y52" s="230" t="s">
        <v>97</v>
      </c>
      <c r="Z52" s="230" t="s">
        <v>106</v>
      </c>
      <c r="AA52" s="230" t="s">
        <v>107</v>
      </c>
      <c r="AB52" s="284">
        <v>0</v>
      </c>
      <c r="AC52" s="228">
        <v>1</v>
      </c>
      <c r="AD52" s="284">
        <f>AC52-AB52</f>
        <v>1</v>
      </c>
      <c r="AE52" s="230" t="s">
        <v>100</v>
      </c>
      <c r="AF52" s="230" t="s">
        <v>108</v>
      </c>
      <c r="AG52" s="230" t="s">
        <v>1221</v>
      </c>
      <c r="AH52" s="292"/>
      <c r="AI52" s="217">
        <f>(AH52-$AB$52)/($AC$52-$AB$52)</f>
        <v>0</v>
      </c>
      <c r="AJ52" s="304"/>
    </row>
    <row r="53" spans="1:36" s="178" customFormat="1" ht="173.25">
      <c r="A53" s="228">
        <v>665</v>
      </c>
      <c r="B53" s="230" t="s">
        <v>36</v>
      </c>
      <c r="C53" s="230" t="s">
        <v>37</v>
      </c>
      <c r="D53" s="230" t="s">
        <v>60</v>
      </c>
      <c r="E53" s="230" t="s">
        <v>39</v>
      </c>
      <c r="F53" s="230" t="s">
        <v>40</v>
      </c>
      <c r="G53" s="230" t="s">
        <v>73</v>
      </c>
      <c r="H53" s="230" t="s">
        <v>42</v>
      </c>
      <c r="I53" s="230" t="s">
        <v>205</v>
      </c>
      <c r="J53" s="230" t="s">
        <v>1033</v>
      </c>
      <c r="K53" s="228" t="s">
        <v>43</v>
      </c>
      <c r="L53" s="228"/>
      <c r="M53" s="228"/>
      <c r="N53" s="228"/>
      <c r="O53" s="228"/>
      <c r="P53" s="261">
        <v>0</v>
      </c>
      <c r="Q53" s="228"/>
      <c r="R53" s="228"/>
      <c r="S53" s="260" t="s">
        <v>621</v>
      </c>
      <c r="T53" s="231"/>
      <c r="U53" s="229"/>
      <c r="V53" s="232"/>
      <c r="W53" s="228"/>
      <c r="X53" s="228"/>
      <c r="Y53" s="230" t="s">
        <v>109</v>
      </c>
      <c r="Z53" s="230" t="s">
        <v>242</v>
      </c>
      <c r="AA53" s="230" t="s">
        <v>110</v>
      </c>
      <c r="AB53" s="284">
        <v>0</v>
      </c>
      <c r="AC53" s="228">
        <v>96</v>
      </c>
      <c r="AD53" s="284">
        <f>AC53-AB53</f>
        <v>96</v>
      </c>
      <c r="AE53" s="230" t="s">
        <v>111</v>
      </c>
      <c r="AF53" s="230" t="s">
        <v>112</v>
      </c>
      <c r="AG53" s="230" t="s">
        <v>1221</v>
      </c>
      <c r="AH53" s="292">
        <v>66</v>
      </c>
      <c r="AI53" s="217">
        <f>(AH53-$AB$53)/($AC$53-$AB$53)</f>
        <v>0.6875</v>
      </c>
      <c r="AJ53" s="263" t="s">
        <v>1059</v>
      </c>
    </row>
    <row r="54" spans="1:36" s="178" customFormat="1" ht="173.25">
      <c r="A54" s="228">
        <v>669</v>
      </c>
      <c r="B54" s="230" t="s">
        <v>36</v>
      </c>
      <c r="C54" s="230" t="s">
        <v>37</v>
      </c>
      <c r="D54" s="230" t="s">
        <v>60</v>
      </c>
      <c r="E54" s="230" t="s">
        <v>39</v>
      </c>
      <c r="F54" s="230" t="s">
        <v>40</v>
      </c>
      <c r="G54" s="230" t="s">
        <v>73</v>
      </c>
      <c r="H54" s="230" t="s">
        <v>42</v>
      </c>
      <c r="I54" s="230" t="s">
        <v>205</v>
      </c>
      <c r="J54" s="230" t="s">
        <v>1033</v>
      </c>
      <c r="K54" s="228" t="s">
        <v>43</v>
      </c>
      <c r="L54" s="228"/>
      <c r="M54" s="228"/>
      <c r="N54" s="228"/>
      <c r="O54" s="228"/>
      <c r="P54" s="261">
        <v>0</v>
      </c>
      <c r="Q54" s="228"/>
      <c r="R54" s="228"/>
      <c r="S54" s="260" t="s">
        <v>621</v>
      </c>
      <c r="T54" s="231"/>
      <c r="U54" s="229"/>
      <c r="V54" s="232"/>
      <c r="W54" s="228"/>
      <c r="X54" s="228"/>
      <c r="Y54" s="230" t="s">
        <v>109</v>
      </c>
      <c r="Z54" s="230" t="s">
        <v>113</v>
      </c>
      <c r="AA54" s="230" t="s">
        <v>114</v>
      </c>
      <c r="AB54" s="284">
        <v>0</v>
      </c>
      <c r="AC54" s="228">
        <v>387</v>
      </c>
      <c r="AD54" s="284">
        <f>AC54-AB54</f>
        <v>387</v>
      </c>
      <c r="AE54" s="230" t="s">
        <v>115</v>
      </c>
      <c r="AF54" s="230" t="s">
        <v>116</v>
      </c>
      <c r="AG54" s="230" t="s">
        <v>1221</v>
      </c>
      <c r="AH54" s="287">
        <v>0</v>
      </c>
      <c r="AI54" s="217">
        <f>(AH54-$AB$54)/($AC$54-$AB$54)</f>
        <v>0</v>
      </c>
      <c r="AJ54" s="263" t="s">
        <v>1060</v>
      </c>
    </row>
    <row r="55" spans="1:36" s="178" customFormat="1" ht="173.25">
      <c r="A55" s="228">
        <v>673</v>
      </c>
      <c r="B55" s="230" t="s">
        <v>36</v>
      </c>
      <c r="C55" s="230" t="s">
        <v>37</v>
      </c>
      <c r="D55" s="230" t="s">
        <v>60</v>
      </c>
      <c r="E55" s="230" t="s">
        <v>39</v>
      </c>
      <c r="F55" s="230" t="s">
        <v>40</v>
      </c>
      <c r="G55" s="230" t="s">
        <v>73</v>
      </c>
      <c r="H55" s="230" t="s">
        <v>42</v>
      </c>
      <c r="I55" s="230" t="s">
        <v>205</v>
      </c>
      <c r="J55" s="230" t="s">
        <v>1033</v>
      </c>
      <c r="K55" s="228" t="s">
        <v>43</v>
      </c>
      <c r="L55" s="228"/>
      <c r="M55" s="228"/>
      <c r="N55" s="228"/>
      <c r="O55" s="228"/>
      <c r="P55" s="261">
        <v>0</v>
      </c>
      <c r="Q55" s="228"/>
      <c r="R55" s="228"/>
      <c r="S55" s="260" t="s">
        <v>621</v>
      </c>
      <c r="T55" s="231"/>
      <c r="U55" s="229"/>
      <c r="V55" s="232"/>
      <c r="W55" s="228"/>
      <c r="X55" s="228"/>
      <c r="Y55" s="230" t="s">
        <v>109</v>
      </c>
      <c r="Z55" s="230" t="s">
        <v>117</v>
      </c>
      <c r="AA55" s="230" t="s">
        <v>118</v>
      </c>
      <c r="AB55" s="284">
        <v>0</v>
      </c>
      <c r="AC55" s="228">
        <v>5000</v>
      </c>
      <c r="AD55" s="284">
        <f t="shared" ref="AD55:AD56" si="3">AC55-AB55</f>
        <v>5000</v>
      </c>
      <c r="AE55" s="230" t="s">
        <v>100</v>
      </c>
      <c r="AF55" s="230" t="s">
        <v>119</v>
      </c>
      <c r="AG55" s="230" t="s">
        <v>1221</v>
      </c>
      <c r="AH55" s="287">
        <v>4709</v>
      </c>
      <c r="AI55" s="217">
        <f>(AH55-$AB$55)/($AC$55-$AB$55)</f>
        <v>0.94179999999999997</v>
      </c>
      <c r="AJ55" s="305" t="s">
        <v>1061</v>
      </c>
    </row>
    <row r="56" spans="1:36" s="178" customFormat="1" ht="173.25">
      <c r="A56" s="228">
        <v>674</v>
      </c>
      <c r="B56" s="230" t="s">
        <v>36</v>
      </c>
      <c r="C56" s="230" t="s">
        <v>37</v>
      </c>
      <c r="D56" s="230" t="s">
        <v>60</v>
      </c>
      <c r="E56" s="230" t="s">
        <v>39</v>
      </c>
      <c r="F56" s="230" t="s">
        <v>40</v>
      </c>
      <c r="G56" s="230" t="s">
        <v>73</v>
      </c>
      <c r="H56" s="230" t="s">
        <v>42</v>
      </c>
      <c r="I56" s="230" t="s">
        <v>205</v>
      </c>
      <c r="J56" s="230" t="s">
        <v>1033</v>
      </c>
      <c r="K56" s="228" t="s">
        <v>43</v>
      </c>
      <c r="L56" s="228"/>
      <c r="M56" s="228"/>
      <c r="N56" s="228"/>
      <c r="O56" s="228"/>
      <c r="P56" s="261">
        <v>0</v>
      </c>
      <c r="Q56" s="228"/>
      <c r="R56" s="228"/>
      <c r="S56" s="260" t="s">
        <v>621</v>
      </c>
      <c r="T56" s="231"/>
      <c r="U56" s="229"/>
      <c r="V56" s="232"/>
      <c r="W56" s="228"/>
      <c r="X56" s="228"/>
      <c r="Y56" s="230" t="s">
        <v>109</v>
      </c>
      <c r="Z56" s="230" t="s">
        <v>120</v>
      </c>
      <c r="AA56" s="230" t="s">
        <v>121</v>
      </c>
      <c r="AB56" s="284">
        <v>0</v>
      </c>
      <c r="AC56" s="228">
        <v>200</v>
      </c>
      <c r="AD56" s="284">
        <f t="shared" si="3"/>
        <v>200</v>
      </c>
      <c r="AE56" s="230" t="s">
        <v>122</v>
      </c>
      <c r="AF56" s="230" t="s">
        <v>123</v>
      </c>
      <c r="AG56" s="230" t="s">
        <v>1221</v>
      </c>
      <c r="AH56" s="287">
        <v>0</v>
      </c>
      <c r="AI56" s="217">
        <f>(AH56-$AB$56)/($AC$56-$AB$56)</f>
        <v>0</v>
      </c>
      <c r="AJ56" s="305" t="s">
        <v>1062</v>
      </c>
    </row>
    <row r="57" spans="1:36" s="178" customFormat="1" ht="173.25">
      <c r="A57" s="228">
        <v>681</v>
      </c>
      <c r="B57" s="230" t="s">
        <v>36</v>
      </c>
      <c r="C57" s="230" t="s">
        <v>37</v>
      </c>
      <c r="D57" s="230" t="s">
        <v>60</v>
      </c>
      <c r="E57" s="230" t="s">
        <v>39</v>
      </c>
      <c r="F57" s="230" t="s">
        <v>40</v>
      </c>
      <c r="G57" s="230" t="s">
        <v>73</v>
      </c>
      <c r="H57" s="230" t="s">
        <v>42</v>
      </c>
      <c r="I57" s="230" t="s">
        <v>205</v>
      </c>
      <c r="J57" s="230" t="s">
        <v>1033</v>
      </c>
      <c r="K57" s="228" t="s">
        <v>43</v>
      </c>
      <c r="L57" s="228"/>
      <c r="M57" s="228"/>
      <c r="N57" s="228"/>
      <c r="O57" s="228"/>
      <c r="P57" s="261">
        <v>0</v>
      </c>
      <c r="Q57" s="228"/>
      <c r="R57" s="228"/>
      <c r="S57" s="260" t="s">
        <v>621</v>
      </c>
      <c r="T57" s="231"/>
      <c r="U57" s="229"/>
      <c r="V57" s="232"/>
      <c r="W57" s="228"/>
      <c r="X57" s="228"/>
      <c r="Y57" s="230" t="s">
        <v>109</v>
      </c>
      <c r="Z57" s="230" t="s">
        <v>124</v>
      </c>
      <c r="AA57" s="230" t="s">
        <v>125</v>
      </c>
      <c r="AB57" s="284">
        <v>0</v>
      </c>
      <c r="AC57" s="228">
        <v>129</v>
      </c>
      <c r="AD57" s="284">
        <f t="shared" ref="AD57:AD59" si="4">AC57-AB57</f>
        <v>129</v>
      </c>
      <c r="AE57" s="230" t="s">
        <v>126</v>
      </c>
      <c r="AF57" s="230" t="s">
        <v>127</v>
      </c>
      <c r="AG57" s="230" t="s">
        <v>1221</v>
      </c>
      <c r="AH57" s="287">
        <v>59</v>
      </c>
      <c r="AI57" s="217">
        <f>(AH57-$AB$57)/($AC$57-$AB$57)</f>
        <v>0.4573643410852713</v>
      </c>
      <c r="AJ57" s="305" t="s">
        <v>1063</v>
      </c>
    </row>
    <row r="58" spans="1:36" s="178" customFormat="1" ht="300">
      <c r="A58" s="228">
        <v>682</v>
      </c>
      <c r="B58" s="230" t="s">
        <v>36</v>
      </c>
      <c r="C58" s="230" t="s">
        <v>37</v>
      </c>
      <c r="D58" s="230" t="s">
        <v>60</v>
      </c>
      <c r="E58" s="230" t="s">
        <v>39</v>
      </c>
      <c r="F58" s="230" t="s">
        <v>40</v>
      </c>
      <c r="G58" s="230" t="s">
        <v>95</v>
      </c>
      <c r="H58" s="230" t="s">
        <v>128</v>
      </c>
      <c r="I58" s="230" t="s">
        <v>129</v>
      </c>
      <c r="J58" s="230" t="s">
        <v>1064</v>
      </c>
      <c r="K58" s="228" t="s">
        <v>63</v>
      </c>
      <c r="L58" s="228" t="s">
        <v>1238</v>
      </c>
      <c r="M58" s="260">
        <v>650000</v>
      </c>
      <c r="N58" s="260">
        <v>0</v>
      </c>
      <c r="O58" s="260">
        <v>142930</v>
      </c>
      <c r="P58" s="261" t="e">
        <f>(SUMIF(J6:J134,"DOBLETITULACION",(#REF!)))/1000000</f>
        <v>#REF!</v>
      </c>
      <c r="Q58" s="261" t="e">
        <f>SUMIF($J$6:$J$134,"DOBLETITULACION",(#REF!))</f>
        <v>#REF!</v>
      </c>
      <c r="R58" s="270" t="e">
        <f>Q58/P58</f>
        <v>#REF!</v>
      </c>
      <c r="S58" s="260" t="s">
        <v>621</v>
      </c>
      <c r="T58" s="228">
        <f>N58</f>
        <v>0</v>
      </c>
      <c r="U58" s="217">
        <f>(T58-N58)/(O58-N58)</f>
        <v>0</v>
      </c>
      <c r="V58" s="306"/>
      <c r="W58" s="228"/>
      <c r="X58" s="228"/>
      <c r="Y58" s="230" t="s">
        <v>130</v>
      </c>
      <c r="Z58" s="230" t="s">
        <v>131</v>
      </c>
      <c r="AA58" s="230" t="s">
        <v>132</v>
      </c>
      <c r="AB58" s="284">
        <v>0</v>
      </c>
      <c r="AC58" s="228">
        <v>1</v>
      </c>
      <c r="AD58" s="284">
        <f t="shared" si="4"/>
        <v>1</v>
      </c>
      <c r="AE58" s="230" t="s">
        <v>100</v>
      </c>
      <c r="AF58" s="230" t="s">
        <v>133</v>
      </c>
      <c r="AG58" s="230" t="s">
        <v>1224</v>
      </c>
      <c r="AH58" s="292">
        <v>0</v>
      </c>
      <c r="AI58" s="217">
        <f>(AH58-$AB$58)/($AC$58-$AB$58)</f>
        <v>0</v>
      </c>
      <c r="AJ58" s="266" t="s">
        <v>1065</v>
      </c>
    </row>
    <row r="59" spans="1:36" s="178" customFormat="1" ht="189">
      <c r="A59" s="228">
        <v>683</v>
      </c>
      <c r="B59" s="230" t="s">
        <v>36</v>
      </c>
      <c r="C59" s="230" t="s">
        <v>37</v>
      </c>
      <c r="D59" s="230" t="s">
        <v>60</v>
      </c>
      <c r="E59" s="230" t="s">
        <v>39</v>
      </c>
      <c r="F59" s="230" t="s">
        <v>40</v>
      </c>
      <c r="G59" s="230" t="s">
        <v>95</v>
      </c>
      <c r="H59" s="230" t="s">
        <v>128</v>
      </c>
      <c r="I59" s="230" t="s">
        <v>129</v>
      </c>
      <c r="J59" s="230" t="s">
        <v>1064</v>
      </c>
      <c r="K59" s="228" t="s">
        <v>63</v>
      </c>
      <c r="L59" s="228"/>
      <c r="M59" s="228"/>
      <c r="N59" s="228"/>
      <c r="O59" s="228"/>
      <c r="P59" s="261">
        <v>0</v>
      </c>
      <c r="Q59" s="228"/>
      <c r="R59" s="228"/>
      <c r="S59" s="260" t="s">
        <v>621</v>
      </c>
      <c r="T59" s="231"/>
      <c r="U59" s="229"/>
      <c r="V59" s="232"/>
      <c r="W59" s="228"/>
      <c r="X59" s="228"/>
      <c r="Y59" s="230" t="s">
        <v>130</v>
      </c>
      <c r="Z59" s="230" t="s">
        <v>134</v>
      </c>
      <c r="AA59" s="230" t="s">
        <v>132</v>
      </c>
      <c r="AB59" s="284">
        <v>0</v>
      </c>
      <c r="AC59" s="228">
        <v>30</v>
      </c>
      <c r="AD59" s="284">
        <f t="shared" si="4"/>
        <v>30</v>
      </c>
      <c r="AE59" s="230" t="s">
        <v>135</v>
      </c>
      <c r="AF59" s="230" t="s">
        <v>136</v>
      </c>
      <c r="AG59" s="230" t="s">
        <v>1224</v>
      </c>
      <c r="AH59" s="292">
        <v>0</v>
      </c>
      <c r="AI59" s="217">
        <f>(AH59-$AB$59)/($AC$59-$AB$59)</f>
        <v>0</v>
      </c>
      <c r="AJ59" s="276" t="s">
        <v>1066</v>
      </c>
    </row>
    <row r="60" spans="1:36" s="178" customFormat="1" ht="225">
      <c r="A60" s="228">
        <v>689</v>
      </c>
      <c r="B60" s="230" t="s">
        <v>36</v>
      </c>
      <c r="C60" s="230" t="s">
        <v>37</v>
      </c>
      <c r="D60" s="230" t="s">
        <v>60</v>
      </c>
      <c r="E60" s="230" t="s">
        <v>39</v>
      </c>
      <c r="F60" s="230" t="s">
        <v>40</v>
      </c>
      <c r="G60" s="230" t="s">
        <v>95</v>
      </c>
      <c r="H60" s="230" t="s">
        <v>128</v>
      </c>
      <c r="I60" s="230" t="s">
        <v>225</v>
      </c>
      <c r="J60" s="230" t="s">
        <v>1047</v>
      </c>
      <c r="K60" s="228" t="s">
        <v>63</v>
      </c>
      <c r="L60" s="228"/>
      <c r="M60" s="228"/>
      <c r="N60" s="228"/>
      <c r="O60" s="228"/>
      <c r="P60" s="261">
        <v>0</v>
      </c>
      <c r="Q60" s="228"/>
      <c r="R60" s="228"/>
      <c r="S60" s="260" t="s">
        <v>621</v>
      </c>
      <c r="T60" s="231"/>
      <c r="U60" s="229"/>
      <c r="V60" s="232"/>
      <c r="W60" s="228"/>
      <c r="X60" s="228"/>
      <c r="Y60" s="230" t="s">
        <v>130</v>
      </c>
      <c r="Z60" s="230" t="s">
        <v>243</v>
      </c>
      <c r="AA60" s="230" t="s">
        <v>137</v>
      </c>
      <c r="AB60" s="284">
        <v>0</v>
      </c>
      <c r="AC60" s="228">
        <v>2800</v>
      </c>
      <c r="AD60" s="284">
        <f>AC60-AB60</f>
        <v>2800</v>
      </c>
      <c r="AE60" s="230" t="s">
        <v>138</v>
      </c>
      <c r="AF60" s="307" t="s">
        <v>139</v>
      </c>
      <c r="AG60" s="307" t="s">
        <v>1224</v>
      </c>
      <c r="AH60" s="292">
        <v>0</v>
      </c>
      <c r="AI60" s="217">
        <f>(AH60-$AB$60)/($AC$60-$AB$60)</f>
        <v>0</v>
      </c>
      <c r="AJ60" s="263" t="s">
        <v>1067</v>
      </c>
    </row>
    <row r="61" spans="1:36" s="178" customFormat="1" ht="189">
      <c r="A61" s="228">
        <v>692</v>
      </c>
      <c r="B61" s="230" t="s">
        <v>36</v>
      </c>
      <c r="C61" s="230" t="s">
        <v>37</v>
      </c>
      <c r="D61" s="230" t="s">
        <v>60</v>
      </c>
      <c r="E61" s="230" t="s">
        <v>39</v>
      </c>
      <c r="F61" s="230" t="s">
        <v>40</v>
      </c>
      <c r="G61" s="230" t="s">
        <v>95</v>
      </c>
      <c r="H61" s="230" t="s">
        <v>128</v>
      </c>
      <c r="I61" s="230" t="s">
        <v>129</v>
      </c>
      <c r="J61" s="230" t="s">
        <v>1064</v>
      </c>
      <c r="K61" s="228" t="s">
        <v>63</v>
      </c>
      <c r="L61" s="228"/>
      <c r="M61" s="228"/>
      <c r="N61" s="228"/>
      <c r="O61" s="228"/>
      <c r="P61" s="261">
        <v>0</v>
      </c>
      <c r="Q61" s="228"/>
      <c r="R61" s="228"/>
      <c r="S61" s="260" t="s">
        <v>621</v>
      </c>
      <c r="T61" s="231"/>
      <c r="U61" s="229"/>
      <c r="V61" s="232"/>
      <c r="W61" s="228"/>
      <c r="X61" s="228"/>
      <c r="Y61" s="230" t="s">
        <v>130</v>
      </c>
      <c r="Z61" s="230" t="s">
        <v>244</v>
      </c>
      <c r="AA61" s="230" t="s">
        <v>132</v>
      </c>
      <c r="AB61" s="284">
        <v>0</v>
      </c>
      <c r="AC61" s="228">
        <v>49</v>
      </c>
      <c r="AD61" s="284">
        <f>AC61-AB61</f>
        <v>49</v>
      </c>
      <c r="AE61" s="230" t="s">
        <v>135</v>
      </c>
      <c r="AF61" s="230" t="s">
        <v>140</v>
      </c>
      <c r="AG61" s="230" t="s">
        <v>1224</v>
      </c>
      <c r="AH61" s="292">
        <v>0</v>
      </c>
      <c r="AI61" s="217">
        <f>(AH61-$AB$61)/($AC$61-$AB$61)</f>
        <v>0</v>
      </c>
      <c r="AJ61" s="276" t="s">
        <v>1068</v>
      </c>
    </row>
    <row r="62" spans="1:36" s="178" customFormat="1" ht="119.25" customHeight="1">
      <c r="A62" s="228">
        <v>699</v>
      </c>
      <c r="B62" s="230" t="s">
        <v>36</v>
      </c>
      <c r="C62" s="230" t="s">
        <v>37</v>
      </c>
      <c r="D62" s="230" t="s">
        <v>60</v>
      </c>
      <c r="E62" s="230" t="s">
        <v>39</v>
      </c>
      <c r="F62" s="230" t="s">
        <v>40</v>
      </c>
      <c r="G62" s="230" t="s">
        <v>95</v>
      </c>
      <c r="H62" s="230" t="s">
        <v>128</v>
      </c>
      <c r="I62" s="230" t="s">
        <v>129</v>
      </c>
      <c r="J62" s="230" t="s">
        <v>1064</v>
      </c>
      <c r="K62" s="228" t="s">
        <v>63</v>
      </c>
      <c r="L62" s="228"/>
      <c r="M62" s="228"/>
      <c r="N62" s="228"/>
      <c r="O62" s="228"/>
      <c r="P62" s="261">
        <v>0</v>
      </c>
      <c r="Q62" s="228"/>
      <c r="R62" s="228"/>
      <c r="S62" s="260" t="s">
        <v>621</v>
      </c>
      <c r="T62" s="231"/>
      <c r="U62" s="229"/>
      <c r="V62" s="232"/>
      <c r="W62" s="228"/>
      <c r="X62" s="228"/>
      <c r="Y62" s="230" t="s">
        <v>130</v>
      </c>
      <c r="Z62" s="230" t="s">
        <v>245</v>
      </c>
      <c r="AA62" s="230" t="s">
        <v>132</v>
      </c>
      <c r="AB62" s="284">
        <v>0</v>
      </c>
      <c r="AC62" s="228">
        <v>1</v>
      </c>
      <c r="AD62" s="284">
        <f>AC62-AB62</f>
        <v>1</v>
      </c>
      <c r="AE62" s="230" t="s">
        <v>100</v>
      </c>
      <c r="AF62" s="230" t="s">
        <v>141</v>
      </c>
      <c r="AG62" s="230" t="s">
        <v>1224</v>
      </c>
      <c r="AH62" s="292">
        <v>0</v>
      </c>
      <c r="AI62" s="217">
        <f>(AH62-$AB$62)/($AC$62-$AB$62)</f>
        <v>0</v>
      </c>
      <c r="AJ62" s="276" t="s">
        <v>1069</v>
      </c>
    </row>
    <row r="63" spans="1:36" s="178" customFormat="1" ht="189">
      <c r="A63" s="228">
        <v>702</v>
      </c>
      <c r="B63" s="230" t="s">
        <v>36</v>
      </c>
      <c r="C63" s="230" t="s">
        <v>37</v>
      </c>
      <c r="D63" s="230" t="s">
        <v>60</v>
      </c>
      <c r="E63" s="230" t="s">
        <v>39</v>
      </c>
      <c r="F63" s="230" t="s">
        <v>40</v>
      </c>
      <c r="G63" s="230" t="s">
        <v>95</v>
      </c>
      <c r="H63" s="230" t="s">
        <v>128</v>
      </c>
      <c r="I63" s="230" t="s">
        <v>129</v>
      </c>
      <c r="J63" s="230" t="s">
        <v>1064</v>
      </c>
      <c r="K63" s="228" t="s">
        <v>63</v>
      </c>
      <c r="L63" s="228"/>
      <c r="M63" s="228"/>
      <c r="N63" s="228"/>
      <c r="O63" s="228"/>
      <c r="P63" s="261">
        <v>0</v>
      </c>
      <c r="Q63" s="228"/>
      <c r="R63" s="228"/>
      <c r="S63" s="260" t="s">
        <v>621</v>
      </c>
      <c r="T63" s="231"/>
      <c r="U63" s="229"/>
      <c r="V63" s="232"/>
      <c r="W63" s="228"/>
      <c r="X63" s="228"/>
      <c r="Y63" s="230" t="s">
        <v>130</v>
      </c>
      <c r="Z63" s="230" t="s">
        <v>246</v>
      </c>
      <c r="AA63" s="230" t="s">
        <v>132</v>
      </c>
      <c r="AB63" s="284">
        <v>0</v>
      </c>
      <c r="AC63" s="217">
        <v>0.3</v>
      </c>
      <c r="AD63" s="284">
        <f t="shared" ref="AD63:AD64" si="5">AC63-AB63</f>
        <v>0.3</v>
      </c>
      <c r="AE63" s="230" t="s">
        <v>100</v>
      </c>
      <c r="AF63" s="230" t="s">
        <v>142</v>
      </c>
      <c r="AG63" s="230" t="s">
        <v>1221</v>
      </c>
      <c r="AH63" s="292">
        <v>0</v>
      </c>
      <c r="AI63" s="217">
        <f>(AH63-$AB$63)/($AC$63-$AB$63)</f>
        <v>0</v>
      </c>
      <c r="AJ63" s="276" t="s">
        <v>1070</v>
      </c>
    </row>
    <row r="64" spans="1:36" s="178" customFormat="1" ht="270">
      <c r="A64" s="228">
        <v>703</v>
      </c>
      <c r="B64" s="230" t="s">
        <v>36</v>
      </c>
      <c r="C64" s="230" t="s">
        <v>37</v>
      </c>
      <c r="D64" s="230" t="s">
        <v>143</v>
      </c>
      <c r="E64" s="230" t="s">
        <v>39</v>
      </c>
      <c r="F64" s="230" t="s">
        <v>40</v>
      </c>
      <c r="G64" s="230" t="s">
        <v>41</v>
      </c>
      <c r="H64" s="295" t="s">
        <v>61</v>
      </c>
      <c r="I64" s="230" t="s">
        <v>62</v>
      </c>
      <c r="J64" s="230" t="s">
        <v>1041</v>
      </c>
      <c r="K64" s="228" t="s">
        <v>63</v>
      </c>
      <c r="L64" s="228"/>
      <c r="M64" s="228"/>
      <c r="N64" s="228"/>
      <c r="O64" s="228"/>
      <c r="P64" s="261">
        <v>0</v>
      </c>
      <c r="Q64" s="228"/>
      <c r="R64" s="228"/>
      <c r="S64" s="260" t="s">
        <v>621</v>
      </c>
      <c r="T64" s="231"/>
      <c r="U64" s="229"/>
      <c r="V64" s="232"/>
      <c r="W64" s="228"/>
      <c r="X64" s="228"/>
      <c r="Y64" s="230" t="s">
        <v>144</v>
      </c>
      <c r="Z64" s="230" t="s">
        <v>145</v>
      </c>
      <c r="AA64" s="230" t="s">
        <v>146</v>
      </c>
      <c r="AB64" s="284">
        <v>0</v>
      </c>
      <c r="AC64" s="284">
        <v>1</v>
      </c>
      <c r="AD64" s="284">
        <f t="shared" si="5"/>
        <v>1</v>
      </c>
      <c r="AE64" s="230" t="s">
        <v>147</v>
      </c>
      <c r="AF64" s="230" t="s">
        <v>148</v>
      </c>
      <c r="AG64" s="230" t="s">
        <v>1224</v>
      </c>
      <c r="AH64" s="292">
        <v>0</v>
      </c>
      <c r="AI64" s="217">
        <f>(AH64-$AB$64)/($AC$64-$AB$64)</f>
        <v>0</v>
      </c>
      <c r="AJ64" s="263" t="s">
        <v>1071</v>
      </c>
    </row>
    <row r="65" spans="1:36" s="178" customFormat="1" ht="126">
      <c r="A65" s="228">
        <v>722</v>
      </c>
      <c r="B65" s="230" t="s">
        <v>36</v>
      </c>
      <c r="C65" s="230" t="s">
        <v>37</v>
      </c>
      <c r="D65" s="230" t="s">
        <v>143</v>
      </c>
      <c r="E65" s="230" t="s">
        <v>39</v>
      </c>
      <c r="F65" s="230" t="s">
        <v>40</v>
      </c>
      <c r="G65" s="230" t="s">
        <v>41</v>
      </c>
      <c r="H65" s="295" t="s">
        <v>61</v>
      </c>
      <c r="I65" s="230" t="s">
        <v>225</v>
      </c>
      <c r="J65" s="230" t="s">
        <v>1047</v>
      </c>
      <c r="K65" s="228" t="s">
        <v>63</v>
      </c>
      <c r="L65" s="228"/>
      <c r="M65" s="217"/>
      <c r="N65" s="217"/>
      <c r="O65" s="217"/>
      <c r="P65" s="261">
        <v>0</v>
      </c>
      <c r="Q65" s="217"/>
      <c r="R65" s="217"/>
      <c r="S65" s="260" t="s">
        <v>621</v>
      </c>
      <c r="T65" s="217"/>
      <c r="U65" s="229"/>
      <c r="V65" s="230"/>
      <c r="W65" s="260"/>
      <c r="X65" s="259"/>
      <c r="Y65" s="230" t="s">
        <v>144</v>
      </c>
      <c r="Z65" s="230" t="s">
        <v>149</v>
      </c>
      <c r="AA65" s="230" t="s">
        <v>507</v>
      </c>
      <c r="AB65" s="284">
        <v>0</v>
      </c>
      <c r="AC65" s="308">
        <v>0.75</v>
      </c>
      <c r="AD65" s="230"/>
      <c r="AE65" s="230" t="s">
        <v>151</v>
      </c>
      <c r="AF65" s="230" t="s">
        <v>152</v>
      </c>
      <c r="AG65" s="230" t="s">
        <v>1225</v>
      </c>
      <c r="AH65" s="292"/>
      <c r="AI65" s="217">
        <f>(AH65-$AB$65)/($AC$65-$AB$65)</f>
        <v>0</v>
      </c>
      <c r="AJ65" s="297"/>
    </row>
    <row r="66" spans="1:36" s="178" customFormat="1" ht="126">
      <c r="A66" s="228">
        <v>723</v>
      </c>
      <c r="B66" s="230" t="s">
        <v>36</v>
      </c>
      <c r="C66" s="230" t="s">
        <v>37</v>
      </c>
      <c r="D66" s="230" t="s">
        <v>143</v>
      </c>
      <c r="E66" s="230" t="s">
        <v>39</v>
      </c>
      <c r="F66" s="230" t="s">
        <v>40</v>
      </c>
      <c r="G66" s="230" t="s">
        <v>41</v>
      </c>
      <c r="H66" s="295" t="s">
        <v>61</v>
      </c>
      <c r="I66" s="230" t="s">
        <v>225</v>
      </c>
      <c r="J66" s="230" t="s">
        <v>1047</v>
      </c>
      <c r="K66" s="228" t="s">
        <v>63</v>
      </c>
      <c r="L66" s="228" t="s">
        <v>1224</v>
      </c>
      <c r="M66" s="228"/>
      <c r="N66" s="228"/>
      <c r="O66" s="228"/>
      <c r="P66" s="261">
        <v>0</v>
      </c>
      <c r="Q66" s="228"/>
      <c r="R66" s="228"/>
      <c r="S66" s="260" t="s">
        <v>621</v>
      </c>
      <c r="T66" s="231"/>
      <c r="U66" s="229"/>
      <c r="V66" s="232"/>
      <c r="W66" s="228"/>
      <c r="X66" s="228"/>
      <c r="Y66" s="230" t="s">
        <v>109</v>
      </c>
      <c r="Z66" s="230"/>
      <c r="AA66" s="230"/>
      <c r="AB66" s="284">
        <v>0</v>
      </c>
      <c r="AC66" s="284">
        <v>0.75</v>
      </c>
      <c r="AD66" s="284">
        <v>0.75</v>
      </c>
      <c r="AE66" s="230"/>
      <c r="AF66" s="230"/>
      <c r="AG66" s="259" t="s">
        <v>1235</v>
      </c>
      <c r="AH66" s="291"/>
      <c r="AI66" s="229"/>
      <c r="AJ66" s="297"/>
    </row>
    <row r="67" spans="1:36" s="178" customFormat="1" ht="189">
      <c r="A67" s="228">
        <v>724</v>
      </c>
      <c r="B67" s="230" t="s">
        <v>36</v>
      </c>
      <c r="C67" s="230" t="s">
        <v>37</v>
      </c>
      <c r="D67" s="230" t="s">
        <v>143</v>
      </c>
      <c r="E67" s="230" t="s">
        <v>39</v>
      </c>
      <c r="F67" s="230" t="s">
        <v>40</v>
      </c>
      <c r="G67" s="230" t="s">
        <v>41</v>
      </c>
      <c r="H67" s="230" t="s">
        <v>153</v>
      </c>
      <c r="I67" s="230" t="s">
        <v>154</v>
      </c>
      <c r="J67" s="230" t="s">
        <v>1045</v>
      </c>
      <c r="K67" s="228" t="s">
        <v>63</v>
      </c>
      <c r="L67" s="228" t="s">
        <v>1236</v>
      </c>
      <c r="M67" s="217">
        <v>0.1</v>
      </c>
      <c r="N67" s="217">
        <v>0.04</v>
      </c>
      <c r="O67" s="217">
        <v>4.7500000000000001E-2</v>
      </c>
      <c r="P67" s="261" t="e">
        <f>(SUMIF(J6:J134,"PRUEBASSABER11RURALES",(#REF!)))/1000000</f>
        <v>#REF!</v>
      </c>
      <c r="Q67" s="261" t="e">
        <f>SUMIF($J$6:$J$134,"PRUEBASSABER11RURALES",(#REF!))</f>
        <v>#REF!</v>
      </c>
      <c r="R67" s="270" t="e">
        <f>Q67/P67</f>
        <v>#REF!</v>
      </c>
      <c r="S67" s="260" t="s">
        <v>621</v>
      </c>
      <c r="T67" s="309">
        <f>N67</f>
        <v>0.04</v>
      </c>
      <c r="U67" s="217">
        <f>(T67-N67)/(O67-N67)</f>
        <v>0</v>
      </c>
      <c r="V67" s="230"/>
      <c r="W67" s="260"/>
      <c r="X67" s="259"/>
      <c r="Y67" s="230" t="s">
        <v>144</v>
      </c>
      <c r="Z67" s="230" t="s">
        <v>247</v>
      </c>
      <c r="AA67" s="230" t="s">
        <v>155</v>
      </c>
      <c r="AB67" s="284">
        <v>0</v>
      </c>
      <c r="AC67" s="284">
        <v>510000</v>
      </c>
      <c r="AD67" s="284">
        <f>AC67-AB67</f>
        <v>510000</v>
      </c>
      <c r="AE67" s="230" t="s">
        <v>248</v>
      </c>
      <c r="AF67" s="230" t="s">
        <v>156</v>
      </c>
      <c r="AG67" s="230" t="s">
        <v>1224</v>
      </c>
      <c r="AH67" s="292">
        <v>0</v>
      </c>
      <c r="AI67" s="217">
        <f>(AH67-$AB$67)/($AC$67-$AB$67)</f>
        <v>0</v>
      </c>
      <c r="AJ67" s="310" t="s">
        <v>1072</v>
      </c>
    </row>
    <row r="68" spans="1:36" s="178" customFormat="1" ht="189">
      <c r="A68" s="228">
        <v>726</v>
      </c>
      <c r="B68" s="230" t="s">
        <v>36</v>
      </c>
      <c r="C68" s="230" t="s">
        <v>37</v>
      </c>
      <c r="D68" s="230" t="s">
        <v>143</v>
      </c>
      <c r="E68" s="230" t="s">
        <v>39</v>
      </c>
      <c r="F68" s="230" t="s">
        <v>40</v>
      </c>
      <c r="G68" s="230" t="s">
        <v>41</v>
      </c>
      <c r="H68" s="230" t="s">
        <v>153</v>
      </c>
      <c r="I68" s="230" t="s">
        <v>225</v>
      </c>
      <c r="J68" s="230" t="s">
        <v>1047</v>
      </c>
      <c r="K68" s="228" t="s">
        <v>63</v>
      </c>
      <c r="L68" s="228"/>
      <c r="M68" s="228"/>
      <c r="N68" s="228"/>
      <c r="O68" s="228"/>
      <c r="P68" s="261">
        <v>0</v>
      </c>
      <c r="Q68" s="228"/>
      <c r="R68" s="228"/>
      <c r="S68" s="260" t="s">
        <v>621</v>
      </c>
      <c r="T68" s="231"/>
      <c r="U68" s="230"/>
      <c r="V68" s="232"/>
      <c r="W68" s="228"/>
      <c r="X68" s="228"/>
      <c r="Y68" s="230" t="s">
        <v>144</v>
      </c>
      <c r="Z68" s="230" t="s">
        <v>249</v>
      </c>
      <c r="AA68" s="230" t="s">
        <v>155</v>
      </c>
      <c r="AB68" s="284">
        <v>0</v>
      </c>
      <c r="AC68" s="284">
        <v>1190000</v>
      </c>
      <c r="AD68" s="284">
        <f>AC68-AB68</f>
        <v>1190000</v>
      </c>
      <c r="AE68" s="230" t="s">
        <v>250</v>
      </c>
      <c r="AF68" s="230" t="s">
        <v>156</v>
      </c>
      <c r="AG68" s="230" t="s">
        <v>1224</v>
      </c>
      <c r="AH68" s="292">
        <v>0</v>
      </c>
      <c r="AI68" s="217">
        <f>(AH68-$AB$68)/($AC$68-$AB$68)</f>
        <v>0</v>
      </c>
      <c r="AJ68" s="310" t="s">
        <v>1072</v>
      </c>
    </row>
    <row r="69" spans="1:36" s="178" customFormat="1" ht="126">
      <c r="A69" s="228">
        <v>729</v>
      </c>
      <c r="B69" s="230" t="s">
        <v>36</v>
      </c>
      <c r="C69" s="230" t="s">
        <v>37</v>
      </c>
      <c r="D69" s="230" t="s">
        <v>143</v>
      </c>
      <c r="E69" s="230" t="s">
        <v>39</v>
      </c>
      <c r="F69" s="230" t="s">
        <v>40</v>
      </c>
      <c r="G69" s="230" t="s">
        <v>41</v>
      </c>
      <c r="H69" s="295" t="s">
        <v>61</v>
      </c>
      <c r="I69" s="230" t="s">
        <v>96</v>
      </c>
      <c r="J69" s="230" t="s">
        <v>1058</v>
      </c>
      <c r="K69" s="228" t="s">
        <v>63</v>
      </c>
      <c r="L69" s="228"/>
      <c r="M69" s="228"/>
      <c r="N69" s="228"/>
      <c r="O69" s="228"/>
      <c r="P69" s="261">
        <v>0</v>
      </c>
      <c r="Q69" s="228"/>
      <c r="R69" s="228"/>
      <c r="S69" s="260" t="s">
        <v>621</v>
      </c>
      <c r="T69" s="231"/>
      <c r="U69" s="230"/>
      <c r="V69" s="232"/>
      <c r="W69" s="228"/>
      <c r="X69" s="228"/>
      <c r="Y69" s="230" t="s">
        <v>157</v>
      </c>
      <c r="Z69" s="230" t="s">
        <v>251</v>
      </c>
      <c r="AA69" s="230" t="s">
        <v>158</v>
      </c>
      <c r="AB69" s="284">
        <v>0</v>
      </c>
      <c r="AC69" s="284">
        <v>3</v>
      </c>
      <c r="AD69" s="284">
        <f>AC69-AB69</f>
        <v>3</v>
      </c>
      <c r="AE69" s="230" t="s">
        <v>68</v>
      </c>
      <c r="AF69" s="230" t="s">
        <v>252</v>
      </c>
      <c r="AG69" s="230" t="s">
        <v>1224</v>
      </c>
      <c r="AH69" s="292"/>
      <c r="AI69" s="217">
        <f>(AH69-$AB$69)/($AC$69-$AB$69)</f>
        <v>0</v>
      </c>
      <c r="AJ69" s="286"/>
    </row>
    <row r="70" spans="1:36" s="178" customFormat="1" ht="150">
      <c r="A70" s="228">
        <v>735</v>
      </c>
      <c r="B70" s="230" t="s">
        <v>36</v>
      </c>
      <c r="C70" s="230" t="s">
        <v>37</v>
      </c>
      <c r="D70" s="230" t="s">
        <v>143</v>
      </c>
      <c r="E70" s="230" t="s">
        <v>39</v>
      </c>
      <c r="F70" s="230" t="s">
        <v>40</v>
      </c>
      <c r="G70" s="230" t="s">
        <v>41</v>
      </c>
      <c r="H70" s="295" t="s">
        <v>61</v>
      </c>
      <c r="I70" s="230" t="s">
        <v>96</v>
      </c>
      <c r="J70" s="230" t="s">
        <v>1058</v>
      </c>
      <c r="K70" s="228" t="s">
        <v>63</v>
      </c>
      <c r="L70" s="228"/>
      <c r="M70" s="228"/>
      <c r="N70" s="228"/>
      <c r="O70" s="228"/>
      <c r="P70" s="261">
        <v>0</v>
      </c>
      <c r="Q70" s="228"/>
      <c r="R70" s="228"/>
      <c r="S70" s="260" t="s">
        <v>621</v>
      </c>
      <c r="T70" s="231"/>
      <c r="U70" s="230"/>
      <c r="V70" s="232"/>
      <c r="W70" s="228"/>
      <c r="X70" s="228"/>
      <c r="Y70" s="230" t="s">
        <v>157</v>
      </c>
      <c r="Z70" s="230" t="s">
        <v>253</v>
      </c>
      <c r="AA70" s="230" t="s">
        <v>254</v>
      </c>
      <c r="AB70" s="284">
        <v>0</v>
      </c>
      <c r="AC70" s="284">
        <v>2</v>
      </c>
      <c r="AD70" s="284">
        <f t="shared" ref="AD70:AD71" si="6">AC70-AB70</f>
        <v>2</v>
      </c>
      <c r="AE70" s="230" t="s">
        <v>159</v>
      </c>
      <c r="AF70" s="230" t="s">
        <v>160</v>
      </c>
      <c r="AG70" s="230" t="s">
        <v>1224</v>
      </c>
      <c r="AH70" s="292">
        <v>0</v>
      </c>
      <c r="AI70" s="217">
        <f>(AH70-$AB$70)/($AC$70-$AB$70)</f>
        <v>0</v>
      </c>
      <c r="AJ70" s="266" t="s">
        <v>1241</v>
      </c>
    </row>
    <row r="71" spans="1:36" s="178" customFormat="1" ht="110.25" customHeight="1">
      <c r="A71" s="228">
        <v>736</v>
      </c>
      <c r="B71" s="230" t="s">
        <v>36</v>
      </c>
      <c r="C71" s="230" t="s">
        <v>37</v>
      </c>
      <c r="D71" s="230" t="s">
        <v>143</v>
      </c>
      <c r="E71" s="230" t="s">
        <v>39</v>
      </c>
      <c r="F71" s="230" t="s">
        <v>40</v>
      </c>
      <c r="G71" s="230" t="s">
        <v>41</v>
      </c>
      <c r="H71" s="295" t="s">
        <v>61</v>
      </c>
      <c r="I71" s="230" t="s">
        <v>96</v>
      </c>
      <c r="J71" s="230" t="s">
        <v>1058</v>
      </c>
      <c r="K71" s="228" t="s">
        <v>63</v>
      </c>
      <c r="L71" s="228"/>
      <c r="M71" s="228"/>
      <c r="N71" s="228"/>
      <c r="O71" s="228"/>
      <c r="P71" s="261">
        <v>0</v>
      </c>
      <c r="Q71" s="228"/>
      <c r="R71" s="228"/>
      <c r="S71" s="260" t="s">
        <v>621</v>
      </c>
      <c r="T71" s="231"/>
      <c r="U71" s="230"/>
      <c r="V71" s="232"/>
      <c r="W71" s="228"/>
      <c r="X71" s="228"/>
      <c r="Y71" s="230" t="s">
        <v>157</v>
      </c>
      <c r="Z71" s="230" t="s">
        <v>255</v>
      </c>
      <c r="AA71" s="230" t="s">
        <v>161</v>
      </c>
      <c r="AB71" s="284">
        <v>0</v>
      </c>
      <c r="AC71" s="284">
        <v>60</v>
      </c>
      <c r="AD71" s="284">
        <f t="shared" si="6"/>
        <v>60</v>
      </c>
      <c r="AE71" s="230" t="s">
        <v>162</v>
      </c>
      <c r="AF71" s="230" t="s">
        <v>163</v>
      </c>
      <c r="AG71" s="230" t="s">
        <v>1226</v>
      </c>
      <c r="AH71" s="292">
        <v>32</v>
      </c>
      <c r="AI71" s="229">
        <f>(AH71-$AB$71)/($AC$71-$AB$71)</f>
        <v>0.53333333333333333</v>
      </c>
      <c r="AJ71" s="297" t="s">
        <v>1073</v>
      </c>
    </row>
    <row r="72" spans="1:36" s="178" customFormat="1" ht="152.25">
      <c r="A72" s="228">
        <v>738</v>
      </c>
      <c r="B72" s="230" t="s">
        <v>36</v>
      </c>
      <c r="C72" s="230" t="s">
        <v>37</v>
      </c>
      <c r="D72" s="230" t="s">
        <v>143</v>
      </c>
      <c r="E72" s="230" t="s">
        <v>39</v>
      </c>
      <c r="F72" s="230" t="s">
        <v>40</v>
      </c>
      <c r="G72" s="230" t="s">
        <v>41</v>
      </c>
      <c r="H72" s="295" t="s">
        <v>61</v>
      </c>
      <c r="I72" s="230" t="s">
        <v>96</v>
      </c>
      <c r="J72" s="230" t="s">
        <v>1058</v>
      </c>
      <c r="K72" s="228" t="s">
        <v>63</v>
      </c>
      <c r="L72" s="228"/>
      <c r="M72" s="228"/>
      <c r="N72" s="228"/>
      <c r="O72" s="228"/>
      <c r="P72" s="261">
        <v>0</v>
      </c>
      <c r="Q72" s="228"/>
      <c r="R72" s="228"/>
      <c r="S72" s="260" t="s">
        <v>621</v>
      </c>
      <c r="T72" s="231"/>
      <c r="U72" s="230"/>
      <c r="V72" s="232"/>
      <c r="W72" s="228"/>
      <c r="X72" s="228"/>
      <c r="Y72" s="230" t="s">
        <v>157</v>
      </c>
      <c r="Z72" s="230" t="s">
        <v>256</v>
      </c>
      <c r="AA72" s="230" t="s">
        <v>257</v>
      </c>
      <c r="AB72" s="217">
        <v>0</v>
      </c>
      <c r="AC72" s="217">
        <v>0.3</v>
      </c>
      <c r="AD72" s="284">
        <f>AC72-AB72</f>
        <v>0.3</v>
      </c>
      <c r="AE72" s="230" t="s">
        <v>258</v>
      </c>
      <c r="AF72" s="230" t="s">
        <v>259</v>
      </c>
      <c r="AG72" s="230" t="s">
        <v>1221</v>
      </c>
      <c r="AH72" s="292">
        <v>0</v>
      </c>
      <c r="AI72" s="217">
        <f>(AH72-$AB$72)/($AC$72-$AB$72)</f>
        <v>0</v>
      </c>
      <c r="AJ72" s="297" t="s">
        <v>1242</v>
      </c>
    </row>
    <row r="73" spans="1:36" s="178" customFormat="1" ht="204.75">
      <c r="A73" s="228">
        <v>744</v>
      </c>
      <c r="B73" s="230" t="s">
        <v>36</v>
      </c>
      <c r="C73" s="230" t="s">
        <v>37</v>
      </c>
      <c r="D73" s="230" t="s">
        <v>143</v>
      </c>
      <c r="E73" s="230" t="s">
        <v>39</v>
      </c>
      <c r="F73" s="230" t="s">
        <v>40</v>
      </c>
      <c r="G73" s="230" t="s">
        <v>41</v>
      </c>
      <c r="H73" s="295" t="s">
        <v>61</v>
      </c>
      <c r="I73" s="230" t="s">
        <v>96</v>
      </c>
      <c r="J73" s="230" t="s">
        <v>1058</v>
      </c>
      <c r="K73" s="228" t="s">
        <v>63</v>
      </c>
      <c r="L73" s="228"/>
      <c r="M73" s="228"/>
      <c r="N73" s="228"/>
      <c r="O73" s="228"/>
      <c r="P73" s="261">
        <v>0</v>
      </c>
      <c r="Q73" s="228"/>
      <c r="R73" s="228"/>
      <c r="S73" s="260" t="s">
        <v>621</v>
      </c>
      <c r="T73" s="231"/>
      <c r="U73" s="230"/>
      <c r="V73" s="232"/>
      <c r="W73" s="228"/>
      <c r="X73" s="228"/>
      <c r="Y73" s="230" t="s">
        <v>157</v>
      </c>
      <c r="Z73" s="230" t="s">
        <v>1218</v>
      </c>
      <c r="AA73" s="230" t="s">
        <v>164</v>
      </c>
      <c r="AB73" s="284">
        <v>0</v>
      </c>
      <c r="AC73" s="217">
        <v>0.2</v>
      </c>
      <c r="AD73" s="284">
        <v>0.2</v>
      </c>
      <c r="AE73" s="230" t="s">
        <v>68</v>
      </c>
      <c r="AF73" s="230" t="s">
        <v>260</v>
      </c>
      <c r="AG73" s="230" t="s">
        <v>1224</v>
      </c>
      <c r="AH73" s="311">
        <v>0.03</v>
      </c>
      <c r="AI73" s="217">
        <f>(AH73-$AB$73)/($AC$73-$AB$73)</f>
        <v>0.15</v>
      </c>
      <c r="AJ73" s="297" t="s">
        <v>264</v>
      </c>
    </row>
    <row r="74" spans="1:36" s="178" customFormat="1" ht="126">
      <c r="A74" s="228">
        <v>759</v>
      </c>
      <c r="B74" s="230" t="s">
        <v>36</v>
      </c>
      <c r="C74" s="230" t="s">
        <v>37</v>
      </c>
      <c r="D74" s="230" t="s">
        <v>60</v>
      </c>
      <c r="E74" s="230" t="s">
        <v>39</v>
      </c>
      <c r="F74" s="230" t="s">
        <v>40</v>
      </c>
      <c r="G74" s="230" t="s">
        <v>41</v>
      </c>
      <c r="H74" s="295" t="s">
        <v>61</v>
      </c>
      <c r="I74" s="230" t="s">
        <v>205</v>
      </c>
      <c r="J74" s="230" t="s">
        <v>1033</v>
      </c>
      <c r="K74" s="228" t="s">
        <v>63</v>
      </c>
      <c r="L74" s="228"/>
      <c r="M74" s="228"/>
      <c r="N74" s="228"/>
      <c r="O74" s="228"/>
      <c r="P74" s="261">
        <v>0</v>
      </c>
      <c r="Q74" s="228"/>
      <c r="R74" s="228"/>
      <c r="S74" s="260" t="s">
        <v>621</v>
      </c>
      <c r="T74" s="231"/>
      <c r="U74" s="230"/>
      <c r="V74" s="232"/>
      <c r="W74" s="228"/>
      <c r="X74" s="228"/>
      <c r="Y74" s="230" t="s">
        <v>165</v>
      </c>
      <c r="Z74" s="230" t="s">
        <v>166</v>
      </c>
      <c r="AA74" s="230" t="s">
        <v>167</v>
      </c>
      <c r="AB74" s="284">
        <v>0</v>
      </c>
      <c r="AC74" s="228">
        <v>1</v>
      </c>
      <c r="AD74" s="284">
        <f t="shared" ref="AD74" si="7">AC74-AB74</f>
        <v>1</v>
      </c>
      <c r="AE74" s="230" t="s">
        <v>168</v>
      </c>
      <c r="AF74" s="230" t="s">
        <v>169</v>
      </c>
      <c r="AG74" s="230" t="s">
        <v>1224</v>
      </c>
      <c r="AH74" s="292">
        <v>0</v>
      </c>
      <c r="AI74" s="217">
        <f>(AH74-$AB$74)/($AC$74-$AB$74)</f>
        <v>0</v>
      </c>
      <c r="AJ74" s="312" t="s">
        <v>1074</v>
      </c>
    </row>
    <row r="75" spans="1:36" s="178" customFormat="1" ht="236.25">
      <c r="A75" s="228">
        <v>767</v>
      </c>
      <c r="B75" s="230" t="s">
        <v>36</v>
      </c>
      <c r="C75" s="230" t="s">
        <v>37</v>
      </c>
      <c r="D75" s="230" t="s">
        <v>38</v>
      </c>
      <c r="E75" s="230" t="s">
        <v>39</v>
      </c>
      <c r="F75" s="230" t="s">
        <v>40</v>
      </c>
      <c r="G75" s="230" t="s">
        <v>41</v>
      </c>
      <c r="H75" s="295" t="s">
        <v>61</v>
      </c>
      <c r="I75" s="230" t="s">
        <v>225</v>
      </c>
      <c r="J75" s="230" t="s">
        <v>1047</v>
      </c>
      <c r="K75" s="228" t="s">
        <v>63</v>
      </c>
      <c r="L75" s="228"/>
      <c r="M75" s="228"/>
      <c r="N75" s="228"/>
      <c r="O75" s="228"/>
      <c r="P75" s="261">
        <v>0</v>
      </c>
      <c r="Q75" s="228"/>
      <c r="R75" s="228"/>
      <c r="S75" s="260" t="s">
        <v>621</v>
      </c>
      <c r="T75" s="231"/>
      <c r="U75" s="229"/>
      <c r="V75" s="232"/>
      <c r="W75" s="228"/>
      <c r="X75" s="228"/>
      <c r="Y75" s="230" t="s">
        <v>170</v>
      </c>
      <c r="Z75" s="230" t="s">
        <v>171</v>
      </c>
      <c r="AA75" s="230" t="s">
        <v>172</v>
      </c>
      <c r="AB75" s="284">
        <v>0</v>
      </c>
      <c r="AC75" s="284">
        <v>8000</v>
      </c>
      <c r="AD75" s="284">
        <f>AC75-AB75</f>
        <v>8000</v>
      </c>
      <c r="AE75" s="230" t="s">
        <v>173</v>
      </c>
      <c r="AF75" s="230" t="s">
        <v>174</v>
      </c>
      <c r="AG75" s="230" t="s">
        <v>1224</v>
      </c>
      <c r="AH75" s="313">
        <v>3517</v>
      </c>
      <c r="AI75" s="229">
        <f>(AH75-$AB$75)/($AC$75-$AB$75)</f>
        <v>0.43962499999999999</v>
      </c>
      <c r="AJ75" s="297" t="s">
        <v>1075</v>
      </c>
    </row>
    <row r="76" spans="1:36" s="178" customFormat="1" ht="180">
      <c r="A76" s="228">
        <v>771</v>
      </c>
      <c r="B76" s="230" t="s">
        <v>36</v>
      </c>
      <c r="C76" s="230" t="s">
        <v>37</v>
      </c>
      <c r="D76" s="230" t="s">
        <v>38</v>
      </c>
      <c r="E76" s="230" t="s">
        <v>39</v>
      </c>
      <c r="F76" s="230" t="s">
        <v>40</v>
      </c>
      <c r="G76" s="230" t="s">
        <v>41</v>
      </c>
      <c r="H76" s="230" t="s">
        <v>261</v>
      </c>
      <c r="I76" s="230" t="s">
        <v>261</v>
      </c>
      <c r="J76" s="230" t="s">
        <v>261</v>
      </c>
      <c r="K76" s="228"/>
      <c r="L76" s="228"/>
      <c r="M76" s="228"/>
      <c r="N76" s="228"/>
      <c r="O76" s="228"/>
      <c r="P76" s="261">
        <v>0</v>
      </c>
      <c r="Q76" s="228"/>
      <c r="R76" s="228"/>
      <c r="S76" s="260" t="s">
        <v>621</v>
      </c>
      <c r="T76" s="231"/>
      <c r="U76" s="230"/>
      <c r="V76" s="232"/>
      <c r="W76" s="228"/>
      <c r="X76" s="228"/>
      <c r="Y76" s="230" t="s">
        <v>175</v>
      </c>
      <c r="Z76" s="230" t="s">
        <v>176</v>
      </c>
      <c r="AA76" s="230" t="s">
        <v>177</v>
      </c>
      <c r="AB76" s="217">
        <v>0</v>
      </c>
      <c r="AC76" s="217">
        <v>1</v>
      </c>
      <c r="AD76" s="284">
        <f>AC76-AB76</f>
        <v>1</v>
      </c>
      <c r="AE76" s="230" t="s">
        <v>178</v>
      </c>
      <c r="AF76" s="230" t="s">
        <v>262</v>
      </c>
      <c r="AG76" s="259" t="s">
        <v>1235</v>
      </c>
      <c r="AH76" s="292">
        <v>0</v>
      </c>
      <c r="AI76" s="217">
        <f>(AH76-$AB$76)/($AC$76-$AB$76)</f>
        <v>0</v>
      </c>
      <c r="AJ76" s="314" t="s">
        <v>1076</v>
      </c>
    </row>
    <row r="77" spans="1:36" s="178" customFormat="1" ht="180">
      <c r="A77" s="228">
        <v>775</v>
      </c>
      <c r="B77" s="230" t="s">
        <v>36</v>
      </c>
      <c r="C77" s="230" t="s">
        <v>37</v>
      </c>
      <c r="D77" s="230" t="s">
        <v>38</v>
      </c>
      <c r="E77" s="230" t="s">
        <v>39</v>
      </c>
      <c r="F77" s="230" t="s">
        <v>40</v>
      </c>
      <c r="G77" s="230" t="s">
        <v>73</v>
      </c>
      <c r="H77" s="230" t="s">
        <v>42</v>
      </c>
      <c r="I77" s="230" t="s">
        <v>205</v>
      </c>
      <c r="J77" s="230" t="s">
        <v>1033</v>
      </c>
      <c r="K77" s="228" t="s">
        <v>43</v>
      </c>
      <c r="L77" s="228"/>
      <c r="M77" s="228"/>
      <c r="N77" s="228"/>
      <c r="O77" s="228"/>
      <c r="P77" s="261">
        <v>0</v>
      </c>
      <c r="Q77" s="228"/>
      <c r="R77" s="228"/>
      <c r="S77" s="260" t="s">
        <v>621</v>
      </c>
      <c r="T77" s="231"/>
      <c r="U77" s="230"/>
      <c r="V77" s="232"/>
      <c r="W77" s="228"/>
      <c r="X77" s="228"/>
      <c r="Y77" s="230" t="s">
        <v>175</v>
      </c>
      <c r="Z77" s="230" t="s">
        <v>263</v>
      </c>
      <c r="AA77" s="230" t="s">
        <v>179</v>
      </c>
      <c r="AB77" s="284">
        <v>0</v>
      </c>
      <c r="AC77" s="284">
        <v>55</v>
      </c>
      <c r="AD77" s="284">
        <v>55</v>
      </c>
      <c r="AE77" s="230" t="s">
        <v>115</v>
      </c>
      <c r="AF77" s="230" t="s">
        <v>180</v>
      </c>
      <c r="AG77" s="259" t="s">
        <v>1235</v>
      </c>
      <c r="AH77" s="292">
        <v>55</v>
      </c>
      <c r="AI77" s="217">
        <f>(AH77-AB77)/(AC77-AB77)</f>
        <v>1</v>
      </c>
      <c r="AJ77" s="314" t="s">
        <v>1077</v>
      </c>
    </row>
    <row r="78" spans="1:36" s="178" customFormat="1" ht="173.25">
      <c r="A78" s="228">
        <v>776</v>
      </c>
      <c r="B78" s="230" t="s">
        <v>36</v>
      </c>
      <c r="C78" s="230" t="s">
        <v>37</v>
      </c>
      <c r="D78" s="230" t="s">
        <v>38</v>
      </c>
      <c r="E78" s="230" t="s">
        <v>39</v>
      </c>
      <c r="F78" s="230" t="s">
        <v>40</v>
      </c>
      <c r="G78" s="230" t="s">
        <v>73</v>
      </c>
      <c r="H78" s="230" t="s">
        <v>42</v>
      </c>
      <c r="I78" s="230" t="s">
        <v>205</v>
      </c>
      <c r="J78" s="230" t="s">
        <v>1033</v>
      </c>
      <c r="K78" s="228" t="s">
        <v>43</v>
      </c>
      <c r="L78" s="228"/>
      <c r="M78" s="228"/>
      <c r="N78" s="228"/>
      <c r="O78" s="228"/>
      <c r="P78" s="261">
        <v>0</v>
      </c>
      <c r="Q78" s="228"/>
      <c r="R78" s="228"/>
      <c r="S78" s="260" t="s">
        <v>621</v>
      </c>
      <c r="T78" s="231"/>
      <c r="U78" s="230"/>
      <c r="V78" s="232"/>
      <c r="W78" s="228"/>
      <c r="X78" s="228"/>
      <c r="Y78" s="230" t="s">
        <v>175</v>
      </c>
      <c r="Z78" s="230" t="s">
        <v>263</v>
      </c>
      <c r="AA78" s="230" t="s">
        <v>179</v>
      </c>
      <c r="AB78" s="284">
        <v>0</v>
      </c>
      <c r="AC78" s="284">
        <v>55</v>
      </c>
      <c r="AD78" s="284">
        <f t="shared" ref="AD78:AD82" si="8">AC78-AB78</f>
        <v>55</v>
      </c>
      <c r="AE78" s="230" t="s">
        <v>115</v>
      </c>
      <c r="AF78" s="230" t="s">
        <v>180</v>
      </c>
      <c r="AG78" s="259" t="s">
        <v>1235</v>
      </c>
      <c r="AH78" s="292"/>
      <c r="AI78" s="217">
        <f>(AH78-$AB$78)/($AC$78-$AB$78)</f>
        <v>0</v>
      </c>
      <c r="AJ78" s="297"/>
    </row>
    <row r="79" spans="1:36" s="178" customFormat="1" ht="126">
      <c r="A79" s="228">
        <v>778</v>
      </c>
      <c r="B79" s="230" t="s">
        <v>36</v>
      </c>
      <c r="C79" s="230" t="s">
        <v>37</v>
      </c>
      <c r="D79" s="230" t="s">
        <v>38</v>
      </c>
      <c r="E79" s="230" t="s">
        <v>39</v>
      </c>
      <c r="F79" s="230" t="s">
        <v>40</v>
      </c>
      <c r="G79" s="230" t="s">
        <v>41</v>
      </c>
      <c r="H79" s="230" t="s">
        <v>261</v>
      </c>
      <c r="I79" s="230" t="s">
        <v>261</v>
      </c>
      <c r="J79" s="230" t="s">
        <v>261</v>
      </c>
      <c r="K79" s="228"/>
      <c r="L79" s="228"/>
      <c r="M79" s="228"/>
      <c r="N79" s="228"/>
      <c r="O79" s="228"/>
      <c r="P79" s="261">
        <v>0</v>
      </c>
      <c r="Q79" s="228"/>
      <c r="R79" s="228"/>
      <c r="S79" s="260" t="s">
        <v>621</v>
      </c>
      <c r="T79" s="231"/>
      <c r="U79" s="230"/>
      <c r="V79" s="232"/>
      <c r="W79" s="228"/>
      <c r="X79" s="228"/>
      <c r="Y79" s="230" t="s">
        <v>175</v>
      </c>
      <c r="Z79" s="230" t="s">
        <v>181</v>
      </c>
      <c r="AA79" s="230" t="s">
        <v>177</v>
      </c>
      <c r="AB79" s="284">
        <v>0</v>
      </c>
      <c r="AC79" s="284">
        <v>7</v>
      </c>
      <c r="AD79" s="284">
        <f t="shared" si="8"/>
        <v>7</v>
      </c>
      <c r="AE79" s="230" t="s">
        <v>178</v>
      </c>
      <c r="AF79" s="230" t="s">
        <v>182</v>
      </c>
      <c r="AG79" s="259" t="s">
        <v>1235</v>
      </c>
      <c r="AH79" s="292">
        <v>2</v>
      </c>
      <c r="AI79" s="229">
        <f>(AH79-$AB$79)/($AC$79-$AB$79)</f>
        <v>0.2857142857142857</v>
      </c>
      <c r="AJ79" s="263" t="s">
        <v>1078</v>
      </c>
    </row>
    <row r="80" spans="1:36" s="178" customFormat="1" ht="126">
      <c r="A80" s="228">
        <v>779</v>
      </c>
      <c r="B80" s="230" t="s">
        <v>36</v>
      </c>
      <c r="C80" s="230" t="s">
        <v>37</v>
      </c>
      <c r="D80" s="230" t="s">
        <v>38</v>
      </c>
      <c r="E80" s="230" t="s">
        <v>39</v>
      </c>
      <c r="F80" s="230" t="s">
        <v>40</v>
      </c>
      <c r="G80" s="230" t="s">
        <v>41</v>
      </c>
      <c r="H80" s="230" t="s">
        <v>261</v>
      </c>
      <c r="I80" s="230" t="s">
        <v>261</v>
      </c>
      <c r="J80" s="230" t="s">
        <v>261</v>
      </c>
      <c r="K80" s="228"/>
      <c r="L80" s="228"/>
      <c r="M80" s="228"/>
      <c r="N80" s="228"/>
      <c r="O80" s="228"/>
      <c r="P80" s="261">
        <v>0</v>
      </c>
      <c r="Q80" s="228"/>
      <c r="R80" s="228"/>
      <c r="S80" s="260" t="s">
        <v>621</v>
      </c>
      <c r="T80" s="231"/>
      <c r="U80" s="230"/>
      <c r="V80" s="232"/>
      <c r="W80" s="228"/>
      <c r="X80" s="228"/>
      <c r="Y80" s="230" t="s">
        <v>175</v>
      </c>
      <c r="Z80" s="230" t="s">
        <v>183</v>
      </c>
      <c r="AA80" s="230" t="s">
        <v>177</v>
      </c>
      <c r="AB80" s="284">
        <v>0</v>
      </c>
      <c r="AC80" s="284">
        <v>1</v>
      </c>
      <c r="AD80" s="284">
        <f t="shared" si="8"/>
        <v>1</v>
      </c>
      <c r="AE80" s="230" t="s">
        <v>178</v>
      </c>
      <c r="AF80" s="230" t="s">
        <v>184</v>
      </c>
      <c r="AG80" s="259" t="s">
        <v>1235</v>
      </c>
      <c r="AH80" s="292">
        <v>0</v>
      </c>
      <c r="AI80" s="217">
        <f>(AH80-$AB$80)/($AC$80-$AB$80)</f>
        <v>0</v>
      </c>
      <c r="AJ80" s="314" t="s">
        <v>1079</v>
      </c>
    </row>
    <row r="81" spans="1:36" s="178" customFormat="1" ht="126">
      <c r="A81" s="228">
        <v>780</v>
      </c>
      <c r="B81" s="230" t="s">
        <v>36</v>
      </c>
      <c r="C81" s="230" t="s">
        <v>37</v>
      </c>
      <c r="D81" s="230" t="s">
        <v>38</v>
      </c>
      <c r="E81" s="230" t="s">
        <v>39</v>
      </c>
      <c r="F81" s="230" t="s">
        <v>40</v>
      </c>
      <c r="G81" s="230" t="s">
        <v>41</v>
      </c>
      <c r="H81" s="230" t="s">
        <v>261</v>
      </c>
      <c r="I81" s="230" t="s">
        <v>261</v>
      </c>
      <c r="J81" s="230" t="s">
        <v>261</v>
      </c>
      <c r="K81" s="228"/>
      <c r="L81" s="228"/>
      <c r="M81" s="228"/>
      <c r="N81" s="228"/>
      <c r="O81" s="228"/>
      <c r="P81" s="261">
        <v>0</v>
      </c>
      <c r="Q81" s="228"/>
      <c r="R81" s="228"/>
      <c r="S81" s="260" t="s">
        <v>621</v>
      </c>
      <c r="T81" s="231"/>
      <c r="U81" s="230"/>
      <c r="V81" s="232"/>
      <c r="W81" s="228"/>
      <c r="X81" s="228"/>
      <c r="Y81" s="230" t="s">
        <v>175</v>
      </c>
      <c r="Z81" s="230" t="s">
        <v>185</v>
      </c>
      <c r="AA81" s="230" t="s">
        <v>177</v>
      </c>
      <c r="AB81" s="217">
        <v>0</v>
      </c>
      <c r="AC81" s="217">
        <v>1</v>
      </c>
      <c r="AD81" s="284">
        <f t="shared" si="8"/>
        <v>1</v>
      </c>
      <c r="AE81" s="230" t="s">
        <v>178</v>
      </c>
      <c r="AF81" s="230" t="s">
        <v>186</v>
      </c>
      <c r="AG81" s="259" t="s">
        <v>1235</v>
      </c>
      <c r="AH81" s="292">
        <v>0</v>
      </c>
      <c r="AI81" s="217">
        <f>(AH81-$AB$81)/($AC$81-$AB$81)</f>
        <v>0</v>
      </c>
      <c r="AJ81" s="314" t="s">
        <v>1080</v>
      </c>
    </row>
    <row r="82" spans="1:36" s="178" customFormat="1" ht="409.5">
      <c r="A82" s="228">
        <v>781</v>
      </c>
      <c r="B82" s="230" t="s">
        <v>36</v>
      </c>
      <c r="C82" s="230" t="s">
        <v>37</v>
      </c>
      <c r="D82" s="230" t="s">
        <v>38</v>
      </c>
      <c r="E82" s="230" t="s">
        <v>39</v>
      </c>
      <c r="F82" s="230" t="s">
        <v>40</v>
      </c>
      <c r="G82" s="230" t="s">
        <v>41</v>
      </c>
      <c r="H82" s="295" t="s">
        <v>61</v>
      </c>
      <c r="I82" s="301" t="s">
        <v>96</v>
      </c>
      <c r="J82" s="230" t="s">
        <v>1058</v>
      </c>
      <c r="K82" s="228" t="s">
        <v>63</v>
      </c>
      <c r="L82" s="228"/>
      <c r="M82" s="228"/>
      <c r="N82" s="228"/>
      <c r="O82" s="228"/>
      <c r="P82" s="261">
        <v>0</v>
      </c>
      <c r="Q82" s="228"/>
      <c r="R82" s="228"/>
      <c r="S82" s="260" t="s">
        <v>621</v>
      </c>
      <c r="T82" s="231"/>
      <c r="U82" s="230"/>
      <c r="V82" s="232"/>
      <c r="W82" s="228"/>
      <c r="X82" s="228"/>
      <c r="Y82" s="230" t="s">
        <v>38</v>
      </c>
      <c r="Z82" s="230" t="s">
        <v>187</v>
      </c>
      <c r="AA82" s="230" t="s">
        <v>188</v>
      </c>
      <c r="AB82" s="284">
        <v>0</v>
      </c>
      <c r="AC82" s="284">
        <v>96</v>
      </c>
      <c r="AD82" s="284">
        <f t="shared" si="8"/>
        <v>96</v>
      </c>
      <c r="AE82" s="230" t="s">
        <v>178</v>
      </c>
      <c r="AF82" s="230" t="s">
        <v>189</v>
      </c>
      <c r="AG82" s="259" t="s">
        <v>1235</v>
      </c>
      <c r="AH82" s="315">
        <v>66</v>
      </c>
      <c r="AI82" s="229">
        <f>(AH82-$AB$82)/($AC$82-$AB$82)</f>
        <v>0.6875</v>
      </c>
      <c r="AJ82" s="316" t="s">
        <v>1243</v>
      </c>
    </row>
    <row r="83" spans="1:36" s="180" customFormat="1" ht="173.25">
      <c r="A83" s="228">
        <v>776</v>
      </c>
      <c r="B83" s="230" t="s">
        <v>36</v>
      </c>
      <c r="C83" s="230" t="s">
        <v>37</v>
      </c>
      <c r="D83" s="230" t="s">
        <v>38</v>
      </c>
      <c r="E83" s="230" t="s">
        <v>39</v>
      </c>
      <c r="F83" s="230" t="s">
        <v>40</v>
      </c>
      <c r="G83" s="230" t="s">
        <v>73</v>
      </c>
      <c r="H83" s="230" t="s">
        <v>42</v>
      </c>
      <c r="I83" s="230" t="s">
        <v>205</v>
      </c>
      <c r="J83" s="230" t="s">
        <v>1033</v>
      </c>
      <c r="K83" s="228" t="s">
        <v>43</v>
      </c>
      <c r="L83" s="228"/>
      <c r="M83" s="228"/>
      <c r="N83" s="228"/>
      <c r="O83" s="228"/>
      <c r="P83" s="261">
        <v>0</v>
      </c>
      <c r="Q83" s="228"/>
      <c r="R83" s="228"/>
      <c r="S83" s="260" t="s">
        <v>621</v>
      </c>
      <c r="T83" s="231"/>
      <c r="U83" s="230"/>
      <c r="V83" s="232"/>
      <c r="W83" s="228"/>
      <c r="X83" s="228"/>
      <c r="Y83" s="230" t="s">
        <v>38</v>
      </c>
      <c r="Z83" s="230" t="s">
        <v>263</v>
      </c>
      <c r="AA83" s="230" t="s">
        <v>179</v>
      </c>
      <c r="AB83" s="284">
        <v>0</v>
      </c>
      <c r="AC83" s="284">
        <v>55</v>
      </c>
      <c r="AD83" s="284">
        <f t="shared" ref="AD83" si="9">AC83-AB83</f>
        <v>55</v>
      </c>
      <c r="AE83" s="230" t="s">
        <v>115</v>
      </c>
      <c r="AF83" s="230" t="s">
        <v>180</v>
      </c>
      <c r="AG83" s="259" t="s">
        <v>1235</v>
      </c>
      <c r="AH83" s="292"/>
      <c r="AI83" s="217">
        <f>(AH83-$AB$83)/($AC$83-$AB$83)</f>
        <v>0</v>
      </c>
      <c r="AJ83" s="297"/>
    </row>
    <row r="84" spans="1:36" s="23" customFormat="1" ht="203.25" customHeight="1">
      <c r="A84" s="260">
        <v>1197</v>
      </c>
      <c r="B84" s="259" t="s">
        <v>36</v>
      </c>
      <c r="C84" s="259" t="s">
        <v>374</v>
      </c>
      <c r="D84" s="259" t="s">
        <v>375</v>
      </c>
      <c r="E84" s="259" t="s">
        <v>39</v>
      </c>
      <c r="F84" s="259" t="s">
        <v>40</v>
      </c>
      <c r="G84" s="259" t="s">
        <v>376</v>
      </c>
      <c r="H84" s="259" t="s">
        <v>377</v>
      </c>
      <c r="I84" s="259" t="s">
        <v>378</v>
      </c>
      <c r="J84" s="259" t="s">
        <v>1081</v>
      </c>
      <c r="K84" s="260" t="s">
        <v>63</v>
      </c>
      <c r="L84" s="260" t="s">
        <v>1228</v>
      </c>
      <c r="M84" s="317">
        <v>500000</v>
      </c>
      <c r="N84" s="317">
        <v>71500</v>
      </c>
      <c r="O84" s="317">
        <v>110000</v>
      </c>
      <c r="P84" s="261" t="e">
        <f>(SUMIF(J6:J134,"EDUCACIONINICIAL",(#REF!)))/1000000</f>
        <v>#REF!</v>
      </c>
      <c r="Q84" s="261" t="e">
        <f>SUMIF($J$6:$J$134,"EDUCACIONINICIAL",(#REF!))</f>
        <v>#REF!</v>
      </c>
      <c r="R84" s="270" t="e">
        <f>Q84/P84</f>
        <v>#REF!</v>
      </c>
      <c r="S84" s="260" t="s">
        <v>621</v>
      </c>
      <c r="T84" s="318">
        <v>71500</v>
      </c>
      <c r="U84" s="260">
        <f>(T84-N84)/(O84-N84)</f>
        <v>0</v>
      </c>
      <c r="V84" s="318" t="s">
        <v>1082</v>
      </c>
      <c r="W84" s="318"/>
      <c r="X84" s="318"/>
      <c r="Y84" s="263" t="s">
        <v>379</v>
      </c>
      <c r="Z84" s="259" t="s">
        <v>380</v>
      </c>
      <c r="AA84" s="259" t="s">
        <v>46</v>
      </c>
      <c r="AB84" s="270">
        <v>0.13</v>
      </c>
      <c r="AC84" s="270">
        <v>0.22</v>
      </c>
      <c r="AD84" s="270"/>
      <c r="AE84" s="259" t="s">
        <v>52</v>
      </c>
      <c r="AF84" s="259" t="s">
        <v>381</v>
      </c>
      <c r="AG84" s="259" t="s">
        <v>1229</v>
      </c>
      <c r="AH84" s="275">
        <v>0.13</v>
      </c>
      <c r="AI84" s="319">
        <f>(AH84-$AB$84)/($AC$84-$AB$84)</f>
        <v>0</v>
      </c>
      <c r="AJ84" s="320" t="s">
        <v>1082</v>
      </c>
    </row>
    <row r="85" spans="1:36" s="23" customFormat="1" ht="175.5" customHeight="1">
      <c r="A85" s="260">
        <v>1200</v>
      </c>
      <c r="B85" s="259" t="s">
        <v>36</v>
      </c>
      <c r="C85" s="259" t="s">
        <v>374</v>
      </c>
      <c r="D85" s="259" t="s">
        <v>375</v>
      </c>
      <c r="E85" s="259" t="s">
        <v>39</v>
      </c>
      <c r="F85" s="259" t="s">
        <v>40</v>
      </c>
      <c r="G85" s="259" t="s">
        <v>376</v>
      </c>
      <c r="H85" s="259" t="s">
        <v>377</v>
      </c>
      <c r="I85" s="259" t="s">
        <v>378</v>
      </c>
      <c r="J85" s="259" t="s">
        <v>1081</v>
      </c>
      <c r="K85" s="260" t="s">
        <v>63</v>
      </c>
      <c r="L85" s="260" t="s">
        <v>1228</v>
      </c>
      <c r="M85" s="260"/>
      <c r="N85" s="260"/>
      <c r="O85" s="260"/>
      <c r="P85" s="261">
        <v>0</v>
      </c>
      <c r="Q85" s="260"/>
      <c r="R85" s="260"/>
      <c r="S85" s="260" t="s">
        <v>621</v>
      </c>
      <c r="T85" s="318"/>
      <c r="U85" s="318"/>
      <c r="V85" s="318"/>
      <c r="W85" s="318"/>
      <c r="X85" s="318"/>
      <c r="Y85" s="321" t="s">
        <v>1083</v>
      </c>
      <c r="Z85" s="259" t="s">
        <v>382</v>
      </c>
      <c r="AA85" s="259" t="s">
        <v>383</v>
      </c>
      <c r="AB85" s="270">
        <v>0</v>
      </c>
      <c r="AC85" s="270">
        <v>1</v>
      </c>
      <c r="AD85" s="322"/>
      <c r="AE85" s="259" t="s">
        <v>52</v>
      </c>
      <c r="AF85" s="259" t="s">
        <v>384</v>
      </c>
      <c r="AG85" s="259" t="s">
        <v>1225</v>
      </c>
      <c r="AH85" s="323">
        <v>0.33</v>
      </c>
      <c r="AI85" s="319">
        <f>(AH85-$AB$85)/($AC$85-$AB$85)</f>
        <v>0.33</v>
      </c>
      <c r="AJ85" s="320" t="s">
        <v>1084</v>
      </c>
    </row>
    <row r="86" spans="1:36" s="23" customFormat="1" ht="153" customHeight="1">
      <c r="A86" s="260">
        <v>1201</v>
      </c>
      <c r="B86" s="259" t="s">
        <v>36</v>
      </c>
      <c r="C86" s="259" t="s">
        <v>374</v>
      </c>
      <c r="D86" s="259" t="s">
        <v>375</v>
      </c>
      <c r="E86" s="259" t="s">
        <v>39</v>
      </c>
      <c r="F86" s="259" t="s">
        <v>40</v>
      </c>
      <c r="G86" s="259" t="s">
        <v>376</v>
      </c>
      <c r="H86" s="259" t="s">
        <v>377</v>
      </c>
      <c r="I86" s="259" t="s">
        <v>378</v>
      </c>
      <c r="J86" s="259" t="s">
        <v>1081</v>
      </c>
      <c r="K86" s="260" t="s">
        <v>63</v>
      </c>
      <c r="L86" s="260" t="s">
        <v>1228</v>
      </c>
      <c r="M86" s="260"/>
      <c r="N86" s="260"/>
      <c r="O86" s="260"/>
      <c r="P86" s="261">
        <v>0</v>
      </c>
      <c r="Q86" s="260"/>
      <c r="R86" s="260"/>
      <c r="S86" s="260" t="s">
        <v>621</v>
      </c>
      <c r="T86" s="318"/>
      <c r="U86" s="318"/>
      <c r="V86" s="318" t="s">
        <v>1082</v>
      </c>
      <c r="W86" s="318"/>
      <c r="X86" s="318"/>
      <c r="Y86" s="263" t="s">
        <v>379</v>
      </c>
      <c r="Z86" s="259" t="s">
        <v>385</v>
      </c>
      <c r="AA86" s="259" t="s">
        <v>46</v>
      </c>
      <c r="AB86" s="270">
        <v>0.55200000000000005</v>
      </c>
      <c r="AC86" s="270">
        <v>0.58400000000000007</v>
      </c>
      <c r="AD86" s="270"/>
      <c r="AE86" s="259" t="s">
        <v>52</v>
      </c>
      <c r="AF86" s="259" t="s">
        <v>386</v>
      </c>
      <c r="AG86" s="259" t="s">
        <v>1229</v>
      </c>
      <c r="AH86" s="323">
        <v>0.55200000000000005</v>
      </c>
      <c r="AI86" s="319">
        <f>(AH86-$AB$86)/($AC$86-$AB$86)</f>
        <v>0</v>
      </c>
      <c r="AJ86" s="320" t="s">
        <v>1085</v>
      </c>
    </row>
    <row r="87" spans="1:36" s="23" customFormat="1" ht="168" customHeight="1">
      <c r="A87" s="260">
        <v>1204</v>
      </c>
      <c r="B87" s="259" t="s">
        <v>36</v>
      </c>
      <c r="C87" s="259" t="s">
        <v>374</v>
      </c>
      <c r="D87" s="259" t="s">
        <v>375</v>
      </c>
      <c r="E87" s="259" t="s">
        <v>39</v>
      </c>
      <c r="F87" s="259" t="s">
        <v>40</v>
      </c>
      <c r="G87" s="259" t="s">
        <v>376</v>
      </c>
      <c r="H87" s="259" t="s">
        <v>377</v>
      </c>
      <c r="I87" s="259" t="s">
        <v>378</v>
      </c>
      <c r="J87" s="259" t="s">
        <v>1081</v>
      </c>
      <c r="K87" s="260" t="s">
        <v>63</v>
      </c>
      <c r="L87" s="260" t="s">
        <v>1228</v>
      </c>
      <c r="M87" s="260"/>
      <c r="N87" s="260"/>
      <c r="O87" s="260"/>
      <c r="P87" s="261">
        <v>0</v>
      </c>
      <c r="Q87" s="260"/>
      <c r="R87" s="260"/>
      <c r="S87" s="260" t="s">
        <v>621</v>
      </c>
      <c r="T87" s="318"/>
      <c r="U87" s="318"/>
      <c r="V87" s="318"/>
      <c r="W87" s="318"/>
      <c r="X87" s="318"/>
      <c r="Y87" s="263" t="s">
        <v>387</v>
      </c>
      <c r="Z87" s="259" t="s">
        <v>388</v>
      </c>
      <c r="AA87" s="259"/>
      <c r="AB87" s="322">
        <v>2222</v>
      </c>
      <c r="AC87" s="322">
        <v>2900</v>
      </c>
      <c r="AD87" s="322"/>
      <c r="AE87" s="259" t="s">
        <v>52</v>
      </c>
      <c r="AF87" s="259" t="s">
        <v>389</v>
      </c>
      <c r="AG87" s="259" t="s">
        <v>1229</v>
      </c>
      <c r="AH87" s="324">
        <v>2222</v>
      </c>
      <c r="AI87" s="259">
        <f>(AH87-$AB$87)/($AC$87-$AB$87)</f>
        <v>0</v>
      </c>
      <c r="AJ87" s="320" t="s">
        <v>390</v>
      </c>
    </row>
    <row r="88" spans="1:36" s="23" customFormat="1" ht="174" customHeight="1">
      <c r="A88" s="260">
        <v>1212</v>
      </c>
      <c r="B88" s="259" t="s">
        <v>36</v>
      </c>
      <c r="C88" s="259" t="s">
        <v>374</v>
      </c>
      <c r="D88" s="259" t="s">
        <v>391</v>
      </c>
      <c r="E88" s="259" t="s">
        <v>39</v>
      </c>
      <c r="F88" s="259" t="s">
        <v>40</v>
      </c>
      <c r="G88" s="259" t="s">
        <v>376</v>
      </c>
      <c r="H88" s="259" t="s">
        <v>377</v>
      </c>
      <c r="I88" s="259" t="s">
        <v>378</v>
      </c>
      <c r="J88" s="259" t="s">
        <v>1081</v>
      </c>
      <c r="K88" s="260" t="s">
        <v>63</v>
      </c>
      <c r="L88" s="260" t="s">
        <v>1228</v>
      </c>
      <c r="M88" s="260"/>
      <c r="N88" s="260"/>
      <c r="O88" s="260"/>
      <c r="P88" s="261">
        <v>0</v>
      </c>
      <c r="Q88" s="260"/>
      <c r="R88" s="260"/>
      <c r="S88" s="260" t="s">
        <v>621</v>
      </c>
      <c r="T88" s="318"/>
      <c r="U88" s="318"/>
      <c r="V88" s="318"/>
      <c r="W88" s="318"/>
      <c r="X88" s="318"/>
      <c r="Y88" s="321" t="s">
        <v>1086</v>
      </c>
      <c r="Z88" s="259" t="s">
        <v>392</v>
      </c>
      <c r="AA88" s="259" t="s">
        <v>46</v>
      </c>
      <c r="AB88" s="322">
        <v>3920</v>
      </c>
      <c r="AC88" s="322">
        <v>13000</v>
      </c>
      <c r="AD88" s="322"/>
      <c r="AE88" s="259" t="s">
        <v>52</v>
      </c>
      <c r="AF88" s="259" t="s">
        <v>393</v>
      </c>
      <c r="AG88" s="259" t="s">
        <v>1225</v>
      </c>
      <c r="AH88" s="324">
        <v>3920</v>
      </c>
      <c r="AI88" s="259">
        <f>(AH88-$AB$88)/($AC$88-$AB$88)</f>
        <v>0</v>
      </c>
      <c r="AJ88" s="320" t="s">
        <v>1087</v>
      </c>
    </row>
    <row r="89" spans="1:36" s="181" customFormat="1" ht="69" customHeight="1">
      <c r="A89" s="260">
        <v>1037</v>
      </c>
      <c r="B89" s="259" t="s">
        <v>36</v>
      </c>
      <c r="C89" s="259" t="s">
        <v>394</v>
      </c>
      <c r="D89" s="259" t="s">
        <v>395</v>
      </c>
      <c r="E89" s="259" t="s">
        <v>39</v>
      </c>
      <c r="F89" s="259" t="s">
        <v>396</v>
      </c>
      <c r="G89" s="259" t="s">
        <v>397</v>
      </c>
      <c r="H89" s="259" t="s">
        <v>619</v>
      </c>
      <c r="I89" s="259" t="s">
        <v>398</v>
      </c>
      <c r="J89" s="259" t="s">
        <v>1088</v>
      </c>
      <c r="K89" s="260" t="s">
        <v>455</v>
      </c>
      <c r="L89" s="260" t="s">
        <v>1235</v>
      </c>
      <c r="M89" s="260">
        <v>10</v>
      </c>
      <c r="N89" s="260">
        <v>39</v>
      </c>
      <c r="O89" s="260">
        <v>30</v>
      </c>
      <c r="P89" s="261" t="e">
        <f>(SUMIF(J6:J134,"DESEMPEÑOETC",(#REF!)))/1000000</f>
        <v>#REF!</v>
      </c>
      <c r="Q89" s="261" t="e">
        <f>SUMIF($J$6:$J$134,"DESEMPEÑOETC",(#REF!))</f>
        <v>#REF!</v>
      </c>
      <c r="R89" s="270" t="e">
        <f>Q89/P89</f>
        <v>#REF!</v>
      </c>
      <c r="S89" s="260" t="s">
        <v>621</v>
      </c>
      <c r="T89" s="318">
        <v>0</v>
      </c>
      <c r="U89" s="260">
        <v>0</v>
      </c>
      <c r="V89" s="253"/>
      <c r="W89" s="253"/>
      <c r="X89" s="273"/>
      <c r="Y89" s="259" t="s">
        <v>399</v>
      </c>
      <c r="Z89" s="259" t="s">
        <v>400</v>
      </c>
      <c r="AA89" s="259" t="s">
        <v>401</v>
      </c>
      <c r="AB89" s="270">
        <v>0</v>
      </c>
      <c r="AC89" s="270">
        <v>1</v>
      </c>
      <c r="AD89" s="262">
        <v>1</v>
      </c>
      <c r="AE89" s="259" t="s">
        <v>402</v>
      </c>
      <c r="AF89" s="259" t="s">
        <v>403</v>
      </c>
      <c r="AG89" s="259" t="s">
        <v>1235</v>
      </c>
      <c r="AH89" s="278">
        <v>0.2</v>
      </c>
      <c r="AI89" s="325">
        <f>($AH$89-$AB$89)/($AC$89-$AB$89)</f>
        <v>0.2</v>
      </c>
      <c r="AJ89" s="263" t="s">
        <v>1089</v>
      </c>
    </row>
    <row r="90" spans="1:36" s="181" customFormat="1" ht="63" customHeight="1">
      <c r="A90" s="260">
        <v>1052</v>
      </c>
      <c r="B90" s="259" t="s">
        <v>36</v>
      </c>
      <c r="C90" s="259" t="s">
        <v>394</v>
      </c>
      <c r="D90" s="259" t="s">
        <v>395</v>
      </c>
      <c r="E90" s="259" t="s">
        <v>39</v>
      </c>
      <c r="F90" s="259" t="s">
        <v>396</v>
      </c>
      <c r="G90" s="259" t="s">
        <v>397</v>
      </c>
      <c r="H90" s="259" t="s">
        <v>619</v>
      </c>
      <c r="I90" s="259" t="s">
        <v>398</v>
      </c>
      <c r="J90" s="259" t="s">
        <v>1088</v>
      </c>
      <c r="K90" s="260" t="s">
        <v>455</v>
      </c>
      <c r="L90" s="260"/>
      <c r="M90" s="260"/>
      <c r="N90" s="260"/>
      <c r="O90" s="260"/>
      <c r="P90" s="261">
        <v>0</v>
      </c>
      <c r="Q90" s="260"/>
      <c r="R90" s="260"/>
      <c r="S90" s="260" t="s">
        <v>621</v>
      </c>
      <c r="T90" s="255"/>
      <c r="U90" s="259"/>
      <c r="V90" s="253"/>
      <c r="W90" s="253"/>
      <c r="X90" s="253"/>
      <c r="Y90" s="259" t="s">
        <v>399</v>
      </c>
      <c r="Z90" s="259" t="s">
        <v>407</v>
      </c>
      <c r="AA90" s="259" t="s">
        <v>408</v>
      </c>
      <c r="AB90" s="270">
        <v>0</v>
      </c>
      <c r="AC90" s="270">
        <v>1</v>
      </c>
      <c r="AD90" s="262">
        <v>1</v>
      </c>
      <c r="AE90" s="259" t="s">
        <v>261</v>
      </c>
      <c r="AF90" s="259" t="s">
        <v>409</v>
      </c>
      <c r="AG90" s="259" t="s">
        <v>1235</v>
      </c>
      <c r="AH90" s="278">
        <v>0.25</v>
      </c>
      <c r="AI90" s="325">
        <f>(AH90-$AB$90)/($AC$90-$AB$90)</f>
        <v>0.25</v>
      </c>
      <c r="AJ90" s="263"/>
    </row>
    <row r="91" spans="1:36" s="181" customFormat="1" ht="74.25" customHeight="1">
      <c r="A91" s="260">
        <v>1073</v>
      </c>
      <c r="B91" s="259" t="s">
        <v>36</v>
      </c>
      <c r="C91" s="259" t="s">
        <v>394</v>
      </c>
      <c r="D91" s="259" t="s">
        <v>395</v>
      </c>
      <c r="E91" s="259" t="s">
        <v>39</v>
      </c>
      <c r="F91" s="259" t="s">
        <v>396</v>
      </c>
      <c r="G91" s="259" t="s">
        <v>397</v>
      </c>
      <c r="H91" s="259" t="s">
        <v>619</v>
      </c>
      <c r="I91" s="259" t="s">
        <v>398</v>
      </c>
      <c r="J91" s="259" t="s">
        <v>1088</v>
      </c>
      <c r="K91" s="260" t="s">
        <v>455</v>
      </c>
      <c r="L91" s="260"/>
      <c r="M91" s="260"/>
      <c r="N91" s="260"/>
      <c r="O91" s="260"/>
      <c r="P91" s="261">
        <v>0</v>
      </c>
      <c r="Q91" s="260"/>
      <c r="R91" s="260"/>
      <c r="S91" s="260" t="s">
        <v>621</v>
      </c>
      <c r="T91" s="255"/>
      <c r="U91" s="259"/>
      <c r="V91" s="253"/>
      <c r="W91" s="253"/>
      <c r="X91" s="273"/>
      <c r="Y91" s="259" t="s">
        <v>399</v>
      </c>
      <c r="Z91" s="259" t="s">
        <v>410</v>
      </c>
      <c r="AA91" s="259" t="s">
        <v>408</v>
      </c>
      <c r="AB91" s="270">
        <v>0</v>
      </c>
      <c r="AC91" s="270">
        <v>1</v>
      </c>
      <c r="AD91" s="262"/>
      <c r="AE91" s="259" t="s">
        <v>261</v>
      </c>
      <c r="AF91" s="259" t="s">
        <v>411</v>
      </c>
      <c r="AG91" s="259" t="s">
        <v>1235</v>
      </c>
      <c r="AH91" s="278">
        <v>0.18</v>
      </c>
      <c r="AI91" s="325">
        <f>(AH91-$AB$91)/($AC$91-$AB$91)</f>
        <v>0.18</v>
      </c>
      <c r="AJ91" s="263" t="s">
        <v>1090</v>
      </c>
    </row>
    <row r="92" spans="1:36" s="181" customFormat="1" ht="63" customHeight="1">
      <c r="A92" s="260">
        <v>1085</v>
      </c>
      <c r="B92" s="259" t="s">
        <v>36</v>
      </c>
      <c r="C92" s="259" t="s">
        <v>394</v>
      </c>
      <c r="D92" s="259" t="s">
        <v>412</v>
      </c>
      <c r="E92" s="259" t="s">
        <v>39</v>
      </c>
      <c r="F92" s="259" t="s">
        <v>396</v>
      </c>
      <c r="G92" s="259" t="s">
        <v>397</v>
      </c>
      <c r="H92" s="259" t="s">
        <v>619</v>
      </c>
      <c r="I92" s="259" t="s">
        <v>398</v>
      </c>
      <c r="J92" s="259" t="s">
        <v>1088</v>
      </c>
      <c r="K92" s="260" t="s">
        <v>455</v>
      </c>
      <c r="L92" s="260"/>
      <c r="M92" s="260"/>
      <c r="N92" s="260"/>
      <c r="O92" s="260"/>
      <c r="P92" s="261">
        <v>0</v>
      </c>
      <c r="Q92" s="260"/>
      <c r="R92" s="260"/>
      <c r="S92" s="260" t="s">
        <v>621</v>
      </c>
      <c r="T92" s="255"/>
      <c r="U92" s="259"/>
      <c r="V92" s="253"/>
      <c r="W92" s="253"/>
      <c r="X92" s="253"/>
      <c r="Y92" s="259" t="s">
        <v>399</v>
      </c>
      <c r="Z92" s="259" t="s">
        <v>1230</v>
      </c>
      <c r="AA92" s="259" t="s">
        <v>413</v>
      </c>
      <c r="AB92" s="270">
        <v>0</v>
      </c>
      <c r="AC92" s="270">
        <v>0.7</v>
      </c>
      <c r="AD92" s="262">
        <v>0.7</v>
      </c>
      <c r="AE92" s="259" t="s">
        <v>261</v>
      </c>
      <c r="AF92" s="259" t="s">
        <v>414</v>
      </c>
      <c r="AG92" s="259" t="s">
        <v>1221</v>
      </c>
      <c r="AH92" s="275">
        <v>0.69</v>
      </c>
      <c r="AI92" s="325">
        <f>(AH92-$AB$92)/($AC$92-$AB$92)</f>
        <v>0.98571428571428565</v>
      </c>
      <c r="AJ92" s="263" t="s">
        <v>1091</v>
      </c>
    </row>
    <row r="93" spans="1:36" s="181" customFormat="1" ht="73.5" customHeight="1">
      <c r="A93" s="260">
        <v>1095</v>
      </c>
      <c r="B93" s="259" t="s">
        <v>36</v>
      </c>
      <c r="C93" s="259" t="s">
        <v>394</v>
      </c>
      <c r="D93" s="259" t="s">
        <v>412</v>
      </c>
      <c r="E93" s="259" t="s">
        <v>39</v>
      </c>
      <c r="F93" s="259" t="s">
        <v>396</v>
      </c>
      <c r="G93" s="259" t="s">
        <v>397</v>
      </c>
      <c r="H93" s="259" t="s">
        <v>619</v>
      </c>
      <c r="I93" s="259" t="s">
        <v>398</v>
      </c>
      <c r="J93" s="259" t="s">
        <v>1088</v>
      </c>
      <c r="K93" s="260" t="s">
        <v>455</v>
      </c>
      <c r="L93" s="260"/>
      <c r="M93" s="260"/>
      <c r="N93" s="260"/>
      <c r="O93" s="260"/>
      <c r="P93" s="261">
        <v>0</v>
      </c>
      <c r="Q93" s="260"/>
      <c r="R93" s="260"/>
      <c r="S93" s="260" t="s">
        <v>621</v>
      </c>
      <c r="T93" s="255"/>
      <c r="U93" s="259"/>
      <c r="V93" s="253"/>
      <c r="W93" s="253"/>
      <c r="X93" s="253"/>
      <c r="Y93" s="259" t="s">
        <v>399</v>
      </c>
      <c r="Z93" s="259" t="s">
        <v>415</v>
      </c>
      <c r="AA93" s="259" t="s">
        <v>416</v>
      </c>
      <c r="AB93" s="270">
        <v>0</v>
      </c>
      <c r="AC93" s="270">
        <v>1</v>
      </c>
      <c r="AD93" s="262">
        <v>1</v>
      </c>
      <c r="AE93" s="259" t="s">
        <v>261</v>
      </c>
      <c r="AF93" s="259" t="s">
        <v>417</v>
      </c>
      <c r="AG93" s="259" t="s">
        <v>1221</v>
      </c>
      <c r="AH93" s="323">
        <f>96/96</f>
        <v>1</v>
      </c>
      <c r="AI93" s="325">
        <f>(AH93-$AB$93)/($AC$93-$AB$93)</f>
        <v>1</v>
      </c>
      <c r="AJ93" s="263" t="s">
        <v>1092</v>
      </c>
    </row>
    <row r="94" spans="1:36" s="181" customFormat="1" ht="63" customHeight="1">
      <c r="A94" s="260">
        <v>1112</v>
      </c>
      <c r="B94" s="259" t="s">
        <v>36</v>
      </c>
      <c r="C94" s="259" t="s">
        <v>394</v>
      </c>
      <c r="D94" s="259" t="s">
        <v>412</v>
      </c>
      <c r="E94" s="259" t="s">
        <v>39</v>
      </c>
      <c r="F94" s="259" t="s">
        <v>396</v>
      </c>
      <c r="G94" s="259" t="s">
        <v>397</v>
      </c>
      <c r="H94" s="259" t="s">
        <v>619</v>
      </c>
      <c r="I94" s="259" t="s">
        <v>398</v>
      </c>
      <c r="J94" s="259" t="s">
        <v>1088</v>
      </c>
      <c r="K94" s="260" t="s">
        <v>455</v>
      </c>
      <c r="L94" s="260"/>
      <c r="M94" s="260"/>
      <c r="N94" s="260"/>
      <c r="O94" s="260"/>
      <c r="P94" s="261">
        <v>0</v>
      </c>
      <c r="Q94" s="260"/>
      <c r="R94" s="260"/>
      <c r="S94" s="260" t="s">
        <v>621</v>
      </c>
      <c r="T94" s="255"/>
      <c r="U94" s="259"/>
      <c r="V94" s="253"/>
      <c r="W94" s="253"/>
      <c r="X94" s="253"/>
      <c r="Y94" s="259" t="s">
        <v>405</v>
      </c>
      <c r="Z94" s="259" t="s">
        <v>418</v>
      </c>
      <c r="AA94" s="259" t="s">
        <v>419</v>
      </c>
      <c r="AB94" s="270">
        <v>0</v>
      </c>
      <c r="AC94" s="270">
        <v>1</v>
      </c>
      <c r="AD94" s="262">
        <v>1</v>
      </c>
      <c r="AE94" s="259" t="s">
        <v>261</v>
      </c>
      <c r="AF94" s="259" t="s">
        <v>420</v>
      </c>
      <c r="AG94" s="259" t="s">
        <v>1224</v>
      </c>
      <c r="AH94" s="253"/>
      <c r="AI94" s="325">
        <f>(AH94-$AB$94)/($AC$94-$AB$94)</f>
        <v>0</v>
      </c>
      <c r="AJ94" s="263" t="s">
        <v>1093</v>
      </c>
    </row>
    <row r="95" spans="1:36" s="181" customFormat="1" ht="63" customHeight="1">
      <c r="A95" s="260">
        <v>1114</v>
      </c>
      <c r="B95" s="259" t="s">
        <v>36</v>
      </c>
      <c r="C95" s="259" t="s">
        <v>394</v>
      </c>
      <c r="D95" s="259" t="s">
        <v>412</v>
      </c>
      <c r="E95" s="259" t="s">
        <v>39</v>
      </c>
      <c r="F95" s="259" t="s">
        <v>396</v>
      </c>
      <c r="G95" s="259" t="s">
        <v>397</v>
      </c>
      <c r="H95" s="259" t="s">
        <v>619</v>
      </c>
      <c r="I95" s="259" t="s">
        <v>398</v>
      </c>
      <c r="J95" s="259" t="s">
        <v>1088</v>
      </c>
      <c r="K95" s="260" t="s">
        <v>455</v>
      </c>
      <c r="L95" s="260"/>
      <c r="M95" s="260"/>
      <c r="N95" s="260"/>
      <c r="O95" s="260"/>
      <c r="P95" s="261">
        <v>0</v>
      </c>
      <c r="Q95" s="260"/>
      <c r="R95" s="260"/>
      <c r="S95" s="260" t="s">
        <v>621</v>
      </c>
      <c r="T95" s="255"/>
      <c r="U95" s="259"/>
      <c r="V95" s="253"/>
      <c r="W95" s="253"/>
      <c r="X95" s="253"/>
      <c r="Y95" s="259" t="s">
        <v>405</v>
      </c>
      <c r="Z95" s="259" t="s">
        <v>421</v>
      </c>
      <c r="AA95" s="259" t="s">
        <v>422</v>
      </c>
      <c r="AB95" s="270">
        <v>0</v>
      </c>
      <c r="AC95" s="270">
        <v>0.8</v>
      </c>
      <c r="AD95" s="262">
        <v>0.8</v>
      </c>
      <c r="AE95" s="259" t="s">
        <v>261</v>
      </c>
      <c r="AF95" s="259" t="s">
        <v>423</v>
      </c>
      <c r="AG95" s="259" t="s">
        <v>1221</v>
      </c>
      <c r="AH95" s="323">
        <v>1</v>
      </c>
      <c r="AI95" s="325">
        <f>(AH95-$AB$95)/($AC$95-$AB$95)</f>
        <v>1.25</v>
      </c>
      <c r="AJ95" s="263" t="s">
        <v>1094</v>
      </c>
    </row>
    <row r="96" spans="1:36" s="181" customFormat="1" ht="63" customHeight="1">
      <c r="A96" s="260">
        <v>1125</v>
      </c>
      <c r="B96" s="259" t="s">
        <v>36</v>
      </c>
      <c r="C96" s="259" t="s">
        <v>394</v>
      </c>
      <c r="D96" s="259" t="s">
        <v>395</v>
      </c>
      <c r="E96" s="259" t="s">
        <v>39</v>
      </c>
      <c r="F96" s="259" t="s">
        <v>396</v>
      </c>
      <c r="G96" s="259" t="s">
        <v>397</v>
      </c>
      <c r="H96" s="259" t="s">
        <v>619</v>
      </c>
      <c r="I96" s="259" t="s">
        <v>398</v>
      </c>
      <c r="J96" s="259" t="s">
        <v>1088</v>
      </c>
      <c r="K96" s="260" t="s">
        <v>455</v>
      </c>
      <c r="L96" s="260"/>
      <c r="M96" s="260"/>
      <c r="N96" s="260"/>
      <c r="O96" s="260"/>
      <c r="P96" s="261">
        <v>0</v>
      </c>
      <c r="Q96" s="260"/>
      <c r="R96" s="260"/>
      <c r="S96" s="260" t="s">
        <v>621</v>
      </c>
      <c r="T96" s="255"/>
      <c r="U96" s="259"/>
      <c r="V96" s="253"/>
      <c r="W96" s="253"/>
      <c r="X96" s="263">
        <v>0</v>
      </c>
      <c r="Y96" s="259" t="s">
        <v>399</v>
      </c>
      <c r="Z96" s="259" t="s">
        <v>424</v>
      </c>
      <c r="AA96" s="259" t="s">
        <v>408</v>
      </c>
      <c r="AB96" s="326">
        <v>0</v>
      </c>
      <c r="AC96" s="270">
        <v>1</v>
      </c>
      <c r="AD96" s="262">
        <v>1</v>
      </c>
      <c r="AE96" s="259" t="s">
        <v>261</v>
      </c>
      <c r="AF96" s="259" t="s">
        <v>414</v>
      </c>
      <c r="AG96" s="259" t="s">
        <v>1235</v>
      </c>
      <c r="AH96" s="278">
        <v>0</v>
      </c>
      <c r="AI96" s="325">
        <f>(AH96-$AB$96)/($AC$96-$AB$96)</f>
        <v>0</v>
      </c>
      <c r="AJ96" s="263" t="s">
        <v>1095</v>
      </c>
    </row>
    <row r="97" spans="1:36" s="181" customFormat="1" ht="63" customHeight="1">
      <c r="A97" s="260">
        <v>1128</v>
      </c>
      <c r="B97" s="259" t="s">
        <v>36</v>
      </c>
      <c r="C97" s="259" t="s">
        <v>394</v>
      </c>
      <c r="D97" s="259" t="s">
        <v>425</v>
      </c>
      <c r="E97" s="259" t="s">
        <v>39</v>
      </c>
      <c r="F97" s="259" t="s">
        <v>396</v>
      </c>
      <c r="G97" s="259" t="s">
        <v>397</v>
      </c>
      <c r="H97" s="259" t="s">
        <v>619</v>
      </c>
      <c r="I97" s="327" t="s">
        <v>398</v>
      </c>
      <c r="J97" s="259" t="s">
        <v>1088</v>
      </c>
      <c r="K97" s="260" t="s">
        <v>455</v>
      </c>
      <c r="L97" s="260"/>
      <c r="M97" s="260"/>
      <c r="N97" s="260"/>
      <c r="O97" s="260"/>
      <c r="P97" s="261">
        <v>0</v>
      </c>
      <c r="Q97" s="260"/>
      <c r="R97" s="260"/>
      <c r="S97" s="260" t="s">
        <v>621</v>
      </c>
      <c r="T97" s="255"/>
      <c r="U97" s="259"/>
      <c r="V97" s="253"/>
      <c r="W97" s="253"/>
      <c r="X97" s="253"/>
      <c r="Y97" s="259" t="s">
        <v>405</v>
      </c>
      <c r="Z97" s="259" t="s">
        <v>426</v>
      </c>
      <c r="AA97" s="259" t="s">
        <v>1096</v>
      </c>
      <c r="AB97" s="270">
        <v>0</v>
      </c>
      <c r="AC97" s="328">
        <v>2.4990169950631306E-2</v>
      </c>
      <c r="AD97" s="262">
        <v>2.5000000000000001E-2</v>
      </c>
      <c r="AE97" s="259" t="s">
        <v>427</v>
      </c>
      <c r="AF97" s="259" t="s">
        <v>1097</v>
      </c>
      <c r="AG97" s="259" t="s">
        <v>1221</v>
      </c>
      <c r="AH97" s="329">
        <v>2.4859102625715401E-2</v>
      </c>
      <c r="AI97" s="325">
        <f>(AH97-$AB$97)/($AC$97-$AB$97)</f>
        <v>0.99475524475524446</v>
      </c>
      <c r="AJ97" s="263" t="s">
        <v>1098</v>
      </c>
    </row>
    <row r="98" spans="1:36" s="181" customFormat="1" ht="63" customHeight="1">
      <c r="A98" s="260">
        <v>1132</v>
      </c>
      <c r="B98" s="259" t="s">
        <v>36</v>
      </c>
      <c r="C98" s="259" t="s">
        <v>394</v>
      </c>
      <c r="D98" s="259" t="s">
        <v>425</v>
      </c>
      <c r="E98" s="259" t="s">
        <v>39</v>
      </c>
      <c r="F98" s="259" t="s">
        <v>396</v>
      </c>
      <c r="G98" s="259" t="s">
        <v>397</v>
      </c>
      <c r="H98" s="259" t="s">
        <v>619</v>
      </c>
      <c r="I98" s="259" t="s">
        <v>398</v>
      </c>
      <c r="J98" s="259" t="s">
        <v>1088</v>
      </c>
      <c r="K98" s="260" t="s">
        <v>455</v>
      </c>
      <c r="L98" s="260"/>
      <c r="M98" s="260"/>
      <c r="N98" s="260"/>
      <c r="O98" s="260"/>
      <c r="P98" s="261">
        <v>0</v>
      </c>
      <c r="Q98" s="260"/>
      <c r="R98" s="260"/>
      <c r="S98" s="260" t="s">
        <v>621</v>
      </c>
      <c r="T98" s="255"/>
      <c r="U98" s="259"/>
      <c r="V98" s="253"/>
      <c r="W98" s="253"/>
      <c r="X98" s="253"/>
      <c r="Y98" s="259" t="s">
        <v>406</v>
      </c>
      <c r="Z98" s="259" t="s">
        <v>428</v>
      </c>
      <c r="AA98" s="259" t="s">
        <v>1096</v>
      </c>
      <c r="AB98" s="262">
        <v>0</v>
      </c>
      <c r="AC98" s="270">
        <v>1</v>
      </c>
      <c r="AD98" s="262">
        <v>100</v>
      </c>
      <c r="AE98" s="259" t="s">
        <v>429</v>
      </c>
      <c r="AF98" s="259" t="s">
        <v>430</v>
      </c>
      <c r="AG98" s="259" t="s">
        <v>1221</v>
      </c>
      <c r="AH98" s="278">
        <f>6/12</f>
        <v>0.5</v>
      </c>
      <c r="AI98" s="325">
        <f>(AH98-$AB$98)/($AC$98-$AB$98)</f>
        <v>0.5</v>
      </c>
      <c r="AJ98" s="256" t="s">
        <v>1099</v>
      </c>
    </row>
    <row r="99" spans="1:36" s="181" customFormat="1" ht="66" customHeight="1">
      <c r="A99" s="260">
        <v>1135</v>
      </c>
      <c r="B99" s="259" t="s">
        <v>36</v>
      </c>
      <c r="C99" s="259" t="s">
        <v>394</v>
      </c>
      <c r="D99" s="259" t="s">
        <v>425</v>
      </c>
      <c r="E99" s="259" t="s">
        <v>39</v>
      </c>
      <c r="F99" s="259" t="s">
        <v>396</v>
      </c>
      <c r="G99" s="259" t="s">
        <v>317</v>
      </c>
      <c r="H99" s="259" t="s">
        <v>619</v>
      </c>
      <c r="I99" s="259" t="s">
        <v>398</v>
      </c>
      <c r="J99" s="259" t="s">
        <v>1088</v>
      </c>
      <c r="K99" s="260" t="s">
        <v>455</v>
      </c>
      <c r="L99" s="260"/>
      <c r="M99" s="260"/>
      <c r="N99" s="260"/>
      <c r="O99" s="260"/>
      <c r="P99" s="261">
        <v>0</v>
      </c>
      <c r="Q99" s="260"/>
      <c r="R99" s="260"/>
      <c r="S99" s="260" t="s">
        <v>621</v>
      </c>
      <c r="T99" s="255"/>
      <c r="U99" s="259"/>
      <c r="V99" s="253"/>
      <c r="W99" s="253"/>
      <c r="X99" s="253"/>
      <c r="Y99" s="259" t="s">
        <v>406</v>
      </c>
      <c r="Z99" s="259" t="s">
        <v>431</v>
      </c>
      <c r="AA99" s="259" t="s">
        <v>1100</v>
      </c>
      <c r="AB99" s="262">
        <v>0</v>
      </c>
      <c r="AC99" s="270">
        <v>1</v>
      </c>
      <c r="AD99" s="262">
        <v>100</v>
      </c>
      <c r="AE99" s="259" t="s">
        <v>432</v>
      </c>
      <c r="AF99" s="259" t="s">
        <v>1101</v>
      </c>
      <c r="AG99" s="259" t="s">
        <v>1221</v>
      </c>
      <c r="AH99" s="278">
        <f>25%+6.25%+6.25%+6.25%</f>
        <v>0.4375</v>
      </c>
      <c r="AI99" s="325">
        <f>(AH99-$AB$99)/($AC$99-$AB$99)</f>
        <v>0.4375</v>
      </c>
      <c r="AJ99" s="273" t="s">
        <v>1102</v>
      </c>
    </row>
    <row r="100" spans="1:36" s="181" customFormat="1" ht="93.75" customHeight="1">
      <c r="A100" s="260">
        <v>1137</v>
      </c>
      <c r="B100" s="259" t="s">
        <v>36</v>
      </c>
      <c r="C100" s="259" t="s">
        <v>394</v>
      </c>
      <c r="D100" s="259" t="s">
        <v>425</v>
      </c>
      <c r="E100" s="259" t="s">
        <v>39</v>
      </c>
      <c r="F100" s="259" t="s">
        <v>396</v>
      </c>
      <c r="G100" s="259" t="s">
        <v>317</v>
      </c>
      <c r="H100" s="259" t="s">
        <v>619</v>
      </c>
      <c r="I100" s="259" t="s">
        <v>398</v>
      </c>
      <c r="J100" s="259" t="s">
        <v>1088</v>
      </c>
      <c r="K100" s="260" t="s">
        <v>455</v>
      </c>
      <c r="L100" s="260"/>
      <c r="M100" s="260"/>
      <c r="N100" s="260"/>
      <c r="O100" s="260"/>
      <c r="P100" s="261">
        <v>0</v>
      </c>
      <c r="Q100" s="260"/>
      <c r="R100" s="260"/>
      <c r="S100" s="260" t="s">
        <v>621</v>
      </c>
      <c r="T100" s="255"/>
      <c r="U100" s="259"/>
      <c r="V100" s="253"/>
      <c r="W100" s="253"/>
      <c r="X100" s="253"/>
      <c r="Y100" s="259" t="s">
        <v>404</v>
      </c>
      <c r="Z100" s="259" t="s">
        <v>433</v>
      </c>
      <c r="AA100" s="259" t="s">
        <v>1096</v>
      </c>
      <c r="AB100" s="262">
        <v>0</v>
      </c>
      <c r="AC100" s="270">
        <v>1</v>
      </c>
      <c r="AD100" s="262">
        <v>100</v>
      </c>
      <c r="AE100" s="259" t="s">
        <v>432</v>
      </c>
      <c r="AF100" s="259" t="s">
        <v>1103</v>
      </c>
      <c r="AG100" s="259" t="s">
        <v>1221</v>
      </c>
      <c r="AH100" s="278">
        <v>0.25</v>
      </c>
      <c r="AI100" s="325">
        <f>(AH100-$AB$100)/($AC$100-$AB$100)</f>
        <v>0.25</v>
      </c>
      <c r="AJ100" s="273" t="s">
        <v>1104</v>
      </c>
    </row>
    <row r="101" spans="1:36" s="181" customFormat="1" ht="63" customHeight="1">
      <c r="A101" s="260">
        <v>1138</v>
      </c>
      <c r="B101" s="259" t="s">
        <v>36</v>
      </c>
      <c r="C101" s="259" t="s">
        <v>394</v>
      </c>
      <c r="D101" s="259" t="s">
        <v>425</v>
      </c>
      <c r="E101" s="259" t="s">
        <v>39</v>
      </c>
      <c r="F101" s="259" t="s">
        <v>396</v>
      </c>
      <c r="G101" s="259" t="s">
        <v>317</v>
      </c>
      <c r="H101" s="259" t="s">
        <v>619</v>
      </c>
      <c r="I101" s="259" t="s">
        <v>398</v>
      </c>
      <c r="J101" s="259" t="s">
        <v>1088</v>
      </c>
      <c r="K101" s="260" t="s">
        <v>455</v>
      </c>
      <c r="L101" s="260"/>
      <c r="M101" s="260"/>
      <c r="N101" s="260"/>
      <c r="O101" s="260"/>
      <c r="P101" s="261">
        <v>0</v>
      </c>
      <c r="Q101" s="260"/>
      <c r="R101" s="260"/>
      <c r="S101" s="260" t="s">
        <v>621</v>
      </c>
      <c r="T101" s="255"/>
      <c r="U101" s="259"/>
      <c r="V101" s="253"/>
      <c r="W101" s="253"/>
      <c r="X101" s="253"/>
      <c r="Y101" s="259" t="s">
        <v>406</v>
      </c>
      <c r="Z101" s="259" t="s">
        <v>434</v>
      </c>
      <c r="AA101" s="259" t="s">
        <v>1096</v>
      </c>
      <c r="AB101" s="262">
        <v>0</v>
      </c>
      <c r="AC101" s="270">
        <v>1</v>
      </c>
      <c r="AD101" s="262">
        <v>100</v>
      </c>
      <c r="AE101" s="259" t="s">
        <v>435</v>
      </c>
      <c r="AF101" s="259" t="s">
        <v>1105</v>
      </c>
      <c r="AG101" s="259" t="s">
        <v>1221</v>
      </c>
      <c r="AH101" s="278">
        <v>0</v>
      </c>
      <c r="AI101" s="325">
        <f>(AH101-$AB$101)/($AC$101-$AB$101)</f>
        <v>0</v>
      </c>
      <c r="AJ101" s="263" t="s">
        <v>1106</v>
      </c>
    </row>
    <row r="102" spans="1:36" s="181" customFormat="1" ht="99" customHeight="1">
      <c r="A102" s="260">
        <v>1152</v>
      </c>
      <c r="B102" s="259" t="s">
        <v>36</v>
      </c>
      <c r="C102" s="259" t="s">
        <v>394</v>
      </c>
      <c r="D102" s="259" t="s">
        <v>425</v>
      </c>
      <c r="E102" s="259" t="s">
        <v>39</v>
      </c>
      <c r="F102" s="259" t="s">
        <v>396</v>
      </c>
      <c r="G102" s="259" t="s">
        <v>317</v>
      </c>
      <c r="H102" s="259" t="s">
        <v>619</v>
      </c>
      <c r="I102" s="259" t="s">
        <v>398</v>
      </c>
      <c r="J102" s="259" t="s">
        <v>1088</v>
      </c>
      <c r="K102" s="260" t="s">
        <v>455</v>
      </c>
      <c r="L102" s="260"/>
      <c r="M102" s="260"/>
      <c r="N102" s="260"/>
      <c r="O102" s="260"/>
      <c r="P102" s="261">
        <v>0</v>
      </c>
      <c r="Q102" s="260"/>
      <c r="R102" s="260"/>
      <c r="S102" s="260" t="s">
        <v>621</v>
      </c>
      <c r="T102" s="255"/>
      <c r="U102" s="259"/>
      <c r="V102" s="253"/>
      <c r="W102" s="253"/>
      <c r="X102" s="253"/>
      <c r="Y102" s="259" t="s">
        <v>399</v>
      </c>
      <c r="Z102" s="259" t="s">
        <v>1107</v>
      </c>
      <c r="AA102" s="259" t="s">
        <v>1096</v>
      </c>
      <c r="AB102" s="262">
        <v>0</v>
      </c>
      <c r="AC102" s="270">
        <v>0.8</v>
      </c>
      <c r="AD102" s="262">
        <v>80</v>
      </c>
      <c r="AE102" s="259" t="s">
        <v>436</v>
      </c>
      <c r="AF102" s="259" t="s">
        <v>1108</v>
      </c>
      <c r="AG102" s="259" t="s">
        <v>1221</v>
      </c>
      <c r="AH102" s="329">
        <f>10%+10%+10%+10%+10%</f>
        <v>0.5</v>
      </c>
      <c r="AI102" s="325">
        <f>(AH102-$AB$102)/($AC$102-$AB$102)</f>
        <v>0.625</v>
      </c>
      <c r="AJ102" s="263" t="s">
        <v>1109</v>
      </c>
    </row>
    <row r="103" spans="1:36" s="181" customFormat="1" ht="129" customHeight="1">
      <c r="A103" s="260">
        <v>1159</v>
      </c>
      <c r="B103" s="259" t="s">
        <v>36</v>
      </c>
      <c r="C103" s="259" t="s">
        <v>394</v>
      </c>
      <c r="D103" s="259" t="s">
        <v>425</v>
      </c>
      <c r="E103" s="259" t="s">
        <v>39</v>
      </c>
      <c r="F103" s="259" t="s">
        <v>396</v>
      </c>
      <c r="G103" s="259" t="s">
        <v>397</v>
      </c>
      <c r="H103" s="259" t="s">
        <v>128</v>
      </c>
      <c r="I103" s="327" t="s">
        <v>398</v>
      </c>
      <c r="J103" s="259" t="s">
        <v>1088</v>
      </c>
      <c r="K103" s="260" t="s">
        <v>455</v>
      </c>
      <c r="L103" s="260"/>
      <c r="M103" s="260"/>
      <c r="N103" s="260"/>
      <c r="O103" s="260"/>
      <c r="P103" s="261">
        <v>0</v>
      </c>
      <c r="Q103" s="260"/>
      <c r="R103" s="260"/>
      <c r="S103" s="260" t="s">
        <v>621</v>
      </c>
      <c r="T103" s="255"/>
      <c r="U103" s="259"/>
      <c r="V103" s="253"/>
      <c r="W103" s="253"/>
      <c r="X103" s="253"/>
      <c r="Y103" s="259" t="s">
        <v>406</v>
      </c>
      <c r="Z103" s="259" t="s">
        <v>437</v>
      </c>
      <c r="AA103" s="259" t="s">
        <v>646</v>
      </c>
      <c r="AB103" s="262">
        <v>0</v>
      </c>
      <c r="AC103" s="270">
        <f>31/31</f>
        <v>1</v>
      </c>
      <c r="AD103" s="262">
        <v>1</v>
      </c>
      <c r="AE103" s="259" t="s">
        <v>111</v>
      </c>
      <c r="AF103" s="259" t="s">
        <v>438</v>
      </c>
      <c r="AG103" s="259" t="s">
        <v>1221</v>
      </c>
      <c r="AH103" s="329">
        <f>11/31</f>
        <v>0.35483870967741937</v>
      </c>
      <c r="AI103" s="325">
        <f>(AH103-$AB$103)/($AC$103-$AB$103)</f>
        <v>0.35483870967741937</v>
      </c>
      <c r="AJ103" s="263" t="s">
        <v>1110</v>
      </c>
    </row>
    <row r="104" spans="1:36" s="181" customFormat="1" ht="63" customHeight="1">
      <c r="A104" s="260">
        <v>1169</v>
      </c>
      <c r="B104" s="259" t="s">
        <v>36</v>
      </c>
      <c r="C104" s="259" t="s">
        <v>394</v>
      </c>
      <c r="D104" s="259" t="s">
        <v>425</v>
      </c>
      <c r="E104" s="259" t="s">
        <v>39</v>
      </c>
      <c r="F104" s="259" t="s">
        <v>396</v>
      </c>
      <c r="G104" s="259" t="s">
        <v>317</v>
      </c>
      <c r="H104" s="259" t="s">
        <v>619</v>
      </c>
      <c r="I104" s="259" t="s">
        <v>398</v>
      </c>
      <c r="J104" s="259" t="s">
        <v>1088</v>
      </c>
      <c r="K104" s="260" t="s">
        <v>455</v>
      </c>
      <c r="L104" s="260"/>
      <c r="M104" s="260"/>
      <c r="N104" s="260"/>
      <c r="O104" s="260"/>
      <c r="P104" s="261">
        <v>0</v>
      </c>
      <c r="Q104" s="260"/>
      <c r="R104" s="260"/>
      <c r="S104" s="260" t="s">
        <v>621</v>
      </c>
      <c r="T104" s="255"/>
      <c r="U104" s="259"/>
      <c r="V104" s="253"/>
      <c r="W104" s="253"/>
      <c r="X104" s="253"/>
      <c r="Y104" s="259" t="s">
        <v>405</v>
      </c>
      <c r="Z104" s="259" t="s">
        <v>1111</v>
      </c>
      <c r="AA104" s="259" t="s">
        <v>646</v>
      </c>
      <c r="AB104" s="262">
        <v>0</v>
      </c>
      <c r="AC104" s="270">
        <v>0.8</v>
      </c>
      <c r="AD104" s="262">
        <v>80</v>
      </c>
      <c r="AE104" s="259" t="s">
        <v>111</v>
      </c>
      <c r="AF104" s="259" t="s">
        <v>1112</v>
      </c>
      <c r="AG104" s="259" t="s">
        <v>1221</v>
      </c>
      <c r="AH104" s="271">
        <f>4951/5149</f>
        <v>0.96154593124878618</v>
      </c>
      <c r="AI104" s="325">
        <f>(AH104-$AB$104)/($AC$104-$AB$104)</f>
        <v>1.2019324140609826</v>
      </c>
      <c r="AJ104" s="263" t="s">
        <v>1113</v>
      </c>
    </row>
    <row r="105" spans="1:36" s="181" customFormat="1" ht="63" customHeight="1">
      <c r="A105" s="260">
        <v>1173</v>
      </c>
      <c r="B105" s="259" t="s">
        <v>36</v>
      </c>
      <c r="C105" s="259" t="s">
        <v>394</v>
      </c>
      <c r="D105" s="259" t="s">
        <v>425</v>
      </c>
      <c r="E105" s="259" t="s">
        <v>39</v>
      </c>
      <c r="F105" s="259" t="s">
        <v>396</v>
      </c>
      <c r="G105" s="259" t="s">
        <v>317</v>
      </c>
      <c r="H105" s="259" t="s">
        <v>128</v>
      </c>
      <c r="I105" s="259" t="s">
        <v>439</v>
      </c>
      <c r="J105" s="259" t="s">
        <v>1114</v>
      </c>
      <c r="K105" s="260" t="s">
        <v>63</v>
      </c>
      <c r="L105" s="260"/>
      <c r="M105" s="260"/>
      <c r="N105" s="260"/>
      <c r="O105" s="260"/>
      <c r="P105" s="261">
        <v>0</v>
      </c>
      <c r="Q105" s="260"/>
      <c r="R105" s="260"/>
      <c r="S105" s="260" t="s">
        <v>621</v>
      </c>
      <c r="T105" s="255"/>
      <c r="U105" s="259"/>
      <c r="V105" s="253"/>
      <c r="W105" s="253"/>
      <c r="X105" s="253"/>
      <c r="Y105" s="259" t="s">
        <v>405</v>
      </c>
      <c r="Z105" s="259" t="s">
        <v>440</v>
      </c>
      <c r="AA105" s="259" t="s">
        <v>646</v>
      </c>
      <c r="AB105" s="262">
        <v>0</v>
      </c>
      <c r="AC105" s="270">
        <f>11/11</f>
        <v>1</v>
      </c>
      <c r="AD105" s="262">
        <v>100</v>
      </c>
      <c r="AE105" s="259" t="s">
        <v>441</v>
      </c>
      <c r="AF105" s="259" t="s">
        <v>442</v>
      </c>
      <c r="AG105" s="259" t="s">
        <v>1221</v>
      </c>
      <c r="AH105" s="278">
        <f>5/11</f>
        <v>0.45454545454545453</v>
      </c>
      <c r="AI105" s="325">
        <f>(AH105-$AB$105)/($AC$105-$AB$105)</f>
        <v>0.45454545454545453</v>
      </c>
      <c r="AJ105" s="263" t="s">
        <v>1115</v>
      </c>
    </row>
    <row r="106" spans="1:36" s="181" customFormat="1" ht="190.5" customHeight="1">
      <c r="A106" s="260">
        <v>1184</v>
      </c>
      <c r="B106" s="259" t="s">
        <v>36</v>
      </c>
      <c r="C106" s="259" t="s">
        <v>394</v>
      </c>
      <c r="D106" s="259" t="s">
        <v>443</v>
      </c>
      <c r="E106" s="259" t="s">
        <v>39</v>
      </c>
      <c r="F106" s="259" t="s">
        <v>444</v>
      </c>
      <c r="G106" s="259" t="s">
        <v>317</v>
      </c>
      <c r="H106" s="259" t="s">
        <v>128</v>
      </c>
      <c r="I106" s="259" t="s">
        <v>439</v>
      </c>
      <c r="J106" s="259" t="s">
        <v>1114</v>
      </c>
      <c r="K106" s="260" t="s">
        <v>63</v>
      </c>
      <c r="L106" s="260"/>
      <c r="M106" s="260"/>
      <c r="N106" s="260"/>
      <c r="O106" s="260"/>
      <c r="P106" s="261">
        <v>0</v>
      </c>
      <c r="Q106" s="260"/>
      <c r="R106" s="260"/>
      <c r="S106" s="260" t="s">
        <v>621</v>
      </c>
      <c r="T106" s="255"/>
      <c r="U106" s="259"/>
      <c r="V106" s="253"/>
      <c r="W106" s="274"/>
      <c r="X106" s="253"/>
      <c r="Y106" s="259" t="s">
        <v>445</v>
      </c>
      <c r="Z106" s="259" t="s">
        <v>446</v>
      </c>
      <c r="AA106" s="259" t="s">
        <v>401</v>
      </c>
      <c r="AB106" s="262">
        <v>0</v>
      </c>
      <c r="AC106" s="262">
        <v>1</v>
      </c>
      <c r="AD106" s="262">
        <v>1</v>
      </c>
      <c r="AE106" s="259" t="s">
        <v>447</v>
      </c>
      <c r="AF106" s="259" t="s">
        <v>448</v>
      </c>
      <c r="AG106" s="259" t="s">
        <v>1235</v>
      </c>
      <c r="AH106" s="255"/>
      <c r="AI106" s="259">
        <v>0</v>
      </c>
      <c r="AJ106" s="318" t="s">
        <v>1116</v>
      </c>
    </row>
    <row r="107" spans="1:36" s="181" customFormat="1" ht="63" customHeight="1">
      <c r="A107" s="260">
        <v>1187</v>
      </c>
      <c r="B107" s="259" t="s">
        <v>36</v>
      </c>
      <c r="C107" s="259" t="s">
        <v>394</v>
      </c>
      <c r="D107" s="259" t="s">
        <v>443</v>
      </c>
      <c r="E107" s="259" t="s">
        <v>39</v>
      </c>
      <c r="F107" s="259" t="s">
        <v>444</v>
      </c>
      <c r="G107" s="259" t="s">
        <v>317</v>
      </c>
      <c r="H107" s="259" t="s">
        <v>128</v>
      </c>
      <c r="I107" s="259" t="s">
        <v>439</v>
      </c>
      <c r="J107" s="259" t="s">
        <v>1114</v>
      </c>
      <c r="K107" s="260" t="s">
        <v>63</v>
      </c>
      <c r="L107" s="260"/>
      <c r="M107" s="260"/>
      <c r="N107" s="260"/>
      <c r="O107" s="260"/>
      <c r="P107" s="261">
        <v>0</v>
      </c>
      <c r="Q107" s="260"/>
      <c r="R107" s="260"/>
      <c r="S107" s="260" t="s">
        <v>621</v>
      </c>
      <c r="T107" s="255"/>
      <c r="U107" s="259"/>
      <c r="V107" s="253"/>
      <c r="W107" s="253"/>
      <c r="X107" s="253"/>
      <c r="Y107" s="259" t="s">
        <v>445</v>
      </c>
      <c r="Z107" s="259" t="s">
        <v>449</v>
      </c>
      <c r="AA107" s="259" t="s">
        <v>401</v>
      </c>
      <c r="AB107" s="262">
        <v>0</v>
      </c>
      <c r="AC107" s="262">
        <v>3</v>
      </c>
      <c r="AD107" s="262">
        <v>3</v>
      </c>
      <c r="AE107" s="259" t="s">
        <v>450</v>
      </c>
      <c r="AF107" s="259" t="s">
        <v>451</v>
      </c>
      <c r="AG107" s="259" t="s">
        <v>1235</v>
      </c>
      <c r="AH107" s="330"/>
      <c r="AI107" s="325">
        <f>(AH107-$AB$107)/($AC$107-$AB$107)</f>
        <v>0</v>
      </c>
      <c r="AJ107" s="273" t="s">
        <v>1117</v>
      </c>
    </row>
    <row r="108" spans="1:36" s="181" customFormat="1" ht="63" customHeight="1">
      <c r="A108" s="260">
        <v>1188</v>
      </c>
      <c r="B108" s="259" t="s">
        <v>36</v>
      </c>
      <c r="C108" s="259" t="s">
        <v>394</v>
      </c>
      <c r="D108" s="259" t="s">
        <v>443</v>
      </c>
      <c r="E108" s="259" t="s">
        <v>39</v>
      </c>
      <c r="F108" s="259" t="s">
        <v>444</v>
      </c>
      <c r="G108" s="259" t="s">
        <v>317</v>
      </c>
      <c r="H108" s="259" t="s">
        <v>128</v>
      </c>
      <c r="I108" s="259" t="s">
        <v>439</v>
      </c>
      <c r="J108" s="259" t="s">
        <v>1114</v>
      </c>
      <c r="K108" s="260" t="s">
        <v>63</v>
      </c>
      <c r="L108" s="260"/>
      <c r="M108" s="260"/>
      <c r="N108" s="260"/>
      <c r="O108" s="260"/>
      <c r="P108" s="261">
        <v>0</v>
      </c>
      <c r="Q108" s="260"/>
      <c r="R108" s="260"/>
      <c r="S108" s="260" t="s">
        <v>621</v>
      </c>
      <c r="T108" s="255"/>
      <c r="U108" s="259"/>
      <c r="V108" s="253"/>
      <c r="W108" s="253"/>
      <c r="X108" s="253"/>
      <c r="Y108" s="259" t="s">
        <v>445</v>
      </c>
      <c r="Z108" s="259" t="s">
        <v>452</v>
      </c>
      <c r="AA108" s="259" t="s">
        <v>401</v>
      </c>
      <c r="AB108" s="262">
        <v>0</v>
      </c>
      <c r="AC108" s="262">
        <v>5</v>
      </c>
      <c r="AD108" s="262">
        <v>5</v>
      </c>
      <c r="AE108" s="259" t="s">
        <v>453</v>
      </c>
      <c r="AF108" s="259" t="s">
        <v>454</v>
      </c>
      <c r="AG108" s="259" t="s">
        <v>1235</v>
      </c>
      <c r="AH108" s="255"/>
      <c r="AI108" s="325">
        <f>(AH108-$AB$108)/($AC$108-$AB$108)</f>
        <v>0</v>
      </c>
      <c r="AJ108" s="318" t="s">
        <v>1118</v>
      </c>
    </row>
    <row r="109" spans="1:36" s="181" customFormat="1" ht="62.25" customHeight="1">
      <c r="A109" s="260">
        <v>1189</v>
      </c>
      <c r="B109" s="259" t="s">
        <v>36</v>
      </c>
      <c r="C109" s="259" t="s">
        <v>394</v>
      </c>
      <c r="D109" s="259" t="s">
        <v>443</v>
      </c>
      <c r="E109" s="259" t="s">
        <v>39</v>
      </c>
      <c r="F109" s="259" t="s">
        <v>444</v>
      </c>
      <c r="G109" s="259" t="s">
        <v>317</v>
      </c>
      <c r="H109" s="259" t="s">
        <v>128</v>
      </c>
      <c r="I109" s="259" t="s">
        <v>439</v>
      </c>
      <c r="J109" s="259" t="s">
        <v>1114</v>
      </c>
      <c r="K109" s="260" t="s">
        <v>63</v>
      </c>
      <c r="L109" s="260"/>
      <c r="M109" s="260"/>
      <c r="N109" s="260"/>
      <c r="O109" s="260"/>
      <c r="P109" s="261">
        <v>0</v>
      </c>
      <c r="Q109" s="260"/>
      <c r="R109" s="260"/>
      <c r="S109" s="260" t="s">
        <v>621</v>
      </c>
      <c r="T109" s="255"/>
      <c r="U109" s="259"/>
      <c r="V109" s="253"/>
      <c r="W109" s="253"/>
      <c r="X109" s="253"/>
      <c r="Y109" s="259" t="s">
        <v>445</v>
      </c>
      <c r="Z109" s="259" t="s">
        <v>50</v>
      </c>
      <c r="AA109" s="259" t="s">
        <v>401</v>
      </c>
      <c r="AB109" s="262">
        <v>0</v>
      </c>
      <c r="AC109" s="262">
        <v>5</v>
      </c>
      <c r="AD109" s="262">
        <v>5</v>
      </c>
      <c r="AE109" s="259" t="s">
        <v>453</v>
      </c>
      <c r="AF109" s="259" t="s">
        <v>454</v>
      </c>
      <c r="AG109" s="259" t="s">
        <v>1235</v>
      </c>
      <c r="AH109" s="255"/>
      <c r="AI109" s="325">
        <f>(AH109-$AB$109)/($AC$109-$AB$109)</f>
        <v>0</v>
      </c>
      <c r="AJ109" s="266" t="s">
        <v>1119</v>
      </c>
    </row>
    <row r="110" spans="1:36" s="181" customFormat="1" ht="63" customHeight="1">
      <c r="A110" s="260">
        <v>1192</v>
      </c>
      <c r="B110" s="259" t="s">
        <v>36</v>
      </c>
      <c r="C110" s="259" t="s">
        <v>394</v>
      </c>
      <c r="D110" s="259" t="s">
        <v>443</v>
      </c>
      <c r="E110" s="259" t="s">
        <v>39</v>
      </c>
      <c r="F110" s="259" t="s">
        <v>396</v>
      </c>
      <c r="G110" s="259" t="s">
        <v>317</v>
      </c>
      <c r="H110" s="259" t="s">
        <v>619</v>
      </c>
      <c r="I110" s="259" t="s">
        <v>398</v>
      </c>
      <c r="J110" s="259" t="s">
        <v>1088</v>
      </c>
      <c r="K110" s="260" t="s">
        <v>455</v>
      </c>
      <c r="L110" s="260"/>
      <c r="M110" s="260"/>
      <c r="N110" s="260"/>
      <c r="O110" s="260"/>
      <c r="P110" s="261">
        <v>0</v>
      </c>
      <c r="Q110" s="260"/>
      <c r="R110" s="260"/>
      <c r="S110" s="260" t="s">
        <v>621</v>
      </c>
      <c r="T110" s="255"/>
      <c r="U110" s="259"/>
      <c r="V110" s="253"/>
      <c r="W110" s="253"/>
      <c r="X110" s="253"/>
      <c r="Y110" s="259" t="s">
        <v>445</v>
      </c>
      <c r="Z110" s="259" t="s">
        <v>1244</v>
      </c>
      <c r="AA110" s="259" t="s">
        <v>401</v>
      </c>
      <c r="AB110" s="262">
        <v>0</v>
      </c>
      <c r="AC110" s="262">
        <v>1</v>
      </c>
      <c r="AD110" s="262">
        <v>1</v>
      </c>
      <c r="AE110" s="259" t="s">
        <v>261</v>
      </c>
      <c r="AF110" s="259" t="s">
        <v>456</v>
      </c>
      <c r="AG110" s="259" t="s">
        <v>1235</v>
      </c>
      <c r="AH110" s="255">
        <v>0</v>
      </c>
      <c r="AI110" s="325">
        <f>(AH110-$AB$110)/($AC$110-$AB$110)</f>
        <v>0</v>
      </c>
      <c r="AJ110" s="266" t="s">
        <v>1120</v>
      </c>
    </row>
    <row r="111" spans="1:36" s="23" customFormat="1" ht="210.75" customHeight="1">
      <c r="A111" s="260">
        <v>745</v>
      </c>
      <c r="B111" s="259" t="s">
        <v>36</v>
      </c>
      <c r="C111" s="259" t="s">
        <v>265</v>
      </c>
      <c r="D111" s="259" t="s">
        <v>266</v>
      </c>
      <c r="E111" s="259" t="s">
        <v>39</v>
      </c>
      <c r="F111" s="259" t="s">
        <v>40</v>
      </c>
      <c r="G111" s="259" t="s">
        <v>268</v>
      </c>
      <c r="H111" s="295" t="s">
        <v>61</v>
      </c>
      <c r="I111" s="259" t="s">
        <v>318</v>
      </c>
      <c r="J111" s="259" t="s">
        <v>1121</v>
      </c>
      <c r="K111" s="260" t="s">
        <v>63</v>
      </c>
      <c r="L111" s="260" t="s">
        <v>1236</v>
      </c>
      <c r="M111" s="331">
        <v>3.0800000000000001E-2</v>
      </c>
      <c r="N111" s="331">
        <v>2.7E-2</v>
      </c>
      <c r="O111" s="331">
        <v>2.9600000000000001E-2</v>
      </c>
      <c r="P111" s="261" t="e">
        <f>(SUMIF(J6:J134,"DESERCIÓN",(#REF!)))/1000000</f>
        <v>#REF!</v>
      </c>
      <c r="Q111" s="261" t="e">
        <f>SUMIF($J$6:$J$134,"DESERCIÓN",(#REF!))</f>
        <v>#REF!</v>
      </c>
      <c r="R111" s="332" t="e">
        <f>Q111/P111</f>
        <v>#REF!</v>
      </c>
      <c r="S111" s="260" t="s">
        <v>621</v>
      </c>
      <c r="T111" s="331">
        <v>2.7E-2</v>
      </c>
      <c r="U111" s="270">
        <f>(T111-N111)/(O111-N111)</f>
        <v>0</v>
      </c>
      <c r="V111" s="266" t="s">
        <v>1131</v>
      </c>
      <c r="W111" s="318" t="s">
        <v>191</v>
      </c>
      <c r="X111" s="266"/>
      <c r="Y111" s="259" t="s">
        <v>270</v>
      </c>
      <c r="Z111" s="259" t="s">
        <v>339</v>
      </c>
      <c r="AA111" s="259" t="s">
        <v>340</v>
      </c>
      <c r="AB111" s="334">
        <v>13000</v>
      </c>
      <c r="AC111" s="334">
        <f>+AB111+17000</f>
        <v>30000</v>
      </c>
      <c r="AD111" s="262">
        <f>+AC111-AB111</f>
        <v>17000</v>
      </c>
      <c r="AE111" s="259" t="s">
        <v>341</v>
      </c>
      <c r="AF111" s="259" t="s">
        <v>1132</v>
      </c>
      <c r="AG111" s="259" t="s">
        <v>1235</v>
      </c>
      <c r="AH111" s="334">
        <v>13000</v>
      </c>
      <c r="AI111" s="333">
        <f>(AH111-$AB$111)/($AC$111-$AB$111)</f>
        <v>0</v>
      </c>
      <c r="AJ111" s="318" t="s">
        <v>1133</v>
      </c>
    </row>
    <row r="112" spans="1:36" s="25" customFormat="1" ht="171" customHeight="1">
      <c r="A112" s="260">
        <v>753</v>
      </c>
      <c r="B112" s="259" t="s">
        <v>36</v>
      </c>
      <c r="C112" s="259" t="s">
        <v>265</v>
      </c>
      <c r="D112" s="259" t="s">
        <v>266</v>
      </c>
      <c r="E112" s="259" t="s">
        <v>39</v>
      </c>
      <c r="F112" s="259" t="s">
        <v>40</v>
      </c>
      <c r="G112" s="259" t="s">
        <v>268</v>
      </c>
      <c r="H112" s="259" t="s">
        <v>153</v>
      </c>
      <c r="I112" s="259" t="s">
        <v>355</v>
      </c>
      <c r="J112" s="259" t="s">
        <v>1140</v>
      </c>
      <c r="K112" s="260" t="s">
        <v>63</v>
      </c>
      <c r="L112" s="260" t="s">
        <v>1236</v>
      </c>
      <c r="M112" s="260" t="s">
        <v>356</v>
      </c>
      <c r="N112" s="260" t="s">
        <v>357</v>
      </c>
      <c r="O112" s="331">
        <v>8.4000000000000005E-2</v>
      </c>
      <c r="P112" s="261" t="e">
        <f>(SUMIF(J6:J134,"BRECHARURALURBANA",(#REF!)))/1000000</f>
        <v>#REF!</v>
      </c>
      <c r="Q112" s="261" t="e">
        <f>SUMIF($J$6:$J$134,"BRECHARURALURBANA",(#REF!))</f>
        <v>#REF!</v>
      </c>
      <c r="R112" s="270" t="e">
        <f t="shared" ref="R112" si="10">Q112/P112</f>
        <v>#REF!</v>
      </c>
      <c r="S112" s="260" t="s">
        <v>621</v>
      </c>
      <c r="T112" s="335">
        <v>9.01E-2</v>
      </c>
      <c r="U112" s="270">
        <f>(N112-T112)/(N112-O112)</f>
        <v>0</v>
      </c>
      <c r="V112" s="266" t="s">
        <v>1141</v>
      </c>
      <c r="W112" s="336" t="s">
        <v>190</v>
      </c>
      <c r="X112" s="266" t="s">
        <v>1142</v>
      </c>
      <c r="Y112" s="259" t="s">
        <v>349</v>
      </c>
      <c r="Z112" s="259" t="s">
        <v>358</v>
      </c>
      <c r="AA112" s="259" t="s">
        <v>340</v>
      </c>
      <c r="AB112" s="270">
        <v>0</v>
      </c>
      <c r="AC112" s="270">
        <v>1</v>
      </c>
      <c r="AD112" s="337">
        <f>AC112-AB112</f>
        <v>1</v>
      </c>
      <c r="AE112" s="259" t="s">
        <v>258</v>
      </c>
      <c r="AF112" s="259" t="s">
        <v>359</v>
      </c>
      <c r="AG112" s="259" t="s">
        <v>1235</v>
      </c>
      <c r="AH112" s="323">
        <v>0.3</v>
      </c>
      <c r="AI112" s="333">
        <f>(AH112-$AB$112)/($AC$112-$AB$112)</f>
        <v>0.3</v>
      </c>
      <c r="AJ112" s="266" t="s">
        <v>1141</v>
      </c>
    </row>
    <row r="113" spans="1:16341" s="25" customFormat="1" ht="147.75" customHeight="1">
      <c r="A113" s="260">
        <v>759</v>
      </c>
      <c r="B113" s="259" t="s">
        <v>36</v>
      </c>
      <c r="C113" s="259" t="s">
        <v>265</v>
      </c>
      <c r="D113" s="259" t="s">
        <v>266</v>
      </c>
      <c r="E113" s="259" t="s">
        <v>39</v>
      </c>
      <c r="F113" s="259" t="s">
        <v>40</v>
      </c>
      <c r="G113" s="259" t="s">
        <v>268</v>
      </c>
      <c r="H113" s="259" t="s">
        <v>153</v>
      </c>
      <c r="I113" s="259" t="s">
        <v>351</v>
      </c>
      <c r="J113" s="259" t="s">
        <v>1137</v>
      </c>
      <c r="K113" s="260" t="s">
        <v>63</v>
      </c>
      <c r="L113" s="260"/>
      <c r="M113" s="338"/>
      <c r="N113" s="331"/>
      <c r="O113" s="331"/>
      <c r="P113" s="261">
        <v>0</v>
      </c>
      <c r="Q113" s="331"/>
      <c r="R113" s="331"/>
      <c r="S113" s="260" t="s">
        <v>621</v>
      </c>
      <c r="T113" s="275"/>
      <c r="U113" s="333"/>
      <c r="V113" s="318"/>
      <c r="W113" s="318"/>
      <c r="X113" s="266"/>
      <c r="Y113" s="259" t="s">
        <v>270</v>
      </c>
      <c r="Z113" s="259" t="s">
        <v>360</v>
      </c>
      <c r="AA113" s="259" t="s">
        <v>340</v>
      </c>
      <c r="AB113" s="270">
        <v>0</v>
      </c>
      <c r="AC113" s="270">
        <v>1</v>
      </c>
      <c r="AD113" s="262">
        <f t="shared" ref="AD113:AD114" si="11">AC113-AB113</f>
        <v>1</v>
      </c>
      <c r="AE113" s="259" t="s">
        <v>361</v>
      </c>
      <c r="AF113" s="259" t="s">
        <v>362</v>
      </c>
      <c r="AG113" s="259" t="s">
        <v>1235</v>
      </c>
      <c r="AH113" s="323">
        <v>0.3</v>
      </c>
      <c r="AI113" s="333">
        <f>(AH113-$AB$113)/($AC$113-$AB$113)</f>
        <v>0.3</v>
      </c>
      <c r="AJ113" s="318" t="s">
        <v>1143</v>
      </c>
    </row>
    <row r="114" spans="1:16341" s="23" customFormat="1" ht="129.75" customHeight="1">
      <c r="A114" s="260">
        <v>760</v>
      </c>
      <c r="B114" s="259" t="s">
        <v>36</v>
      </c>
      <c r="C114" s="259" t="s">
        <v>265</v>
      </c>
      <c r="D114" s="259" t="s">
        <v>266</v>
      </c>
      <c r="E114" s="259" t="s">
        <v>39</v>
      </c>
      <c r="F114" s="259" t="s">
        <v>40</v>
      </c>
      <c r="G114" s="259" t="s">
        <v>268</v>
      </c>
      <c r="H114" s="295" t="s">
        <v>61</v>
      </c>
      <c r="I114" s="259" t="s">
        <v>318</v>
      </c>
      <c r="J114" s="259" t="s">
        <v>1121</v>
      </c>
      <c r="K114" s="260" t="s">
        <v>63</v>
      </c>
      <c r="L114" s="260"/>
      <c r="M114" s="260"/>
      <c r="N114" s="260"/>
      <c r="O114" s="260"/>
      <c r="P114" s="261">
        <v>0</v>
      </c>
      <c r="Q114" s="260"/>
      <c r="R114" s="260"/>
      <c r="S114" s="260" t="s">
        <v>621</v>
      </c>
      <c r="T114" s="318"/>
      <c r="U114" s="333"/>
      <c r="V114" s="318"/>
      <c r="W114" s="318"/>
      <c r="X114" s="318"/>
      <c r="Y114" s="259" t="s">
        <v>270</v>
      </c>
      <c r="Z114" s="259" t="s">
        <v>363</v>
      </c>
      <c r="AA114" s="259" t="s">
        <v>364</v>
      </c>
      <c r="AB114" s="337">
        <v>50</v>
      </c>
      <c r="AC114" s="337">
        <v>95</v>
      </c>
      <c r="AD114" s="262">
        <f t="shared" si="11"/>
        <v>45</v>
      </c>
      <c r="AE114" s="259" t="s">
        <v>365</v>
      </c>
      <c r="AF114" s="259" t="s">
        <v>366</v>
      </c>
      <c r="AG114" s="259" t="s">
        <v>1235</v>
      </c>
      <c r="AH114" s="318">
        <v>63</v>
      </c>
      <c r="AI114" s="333">
        <f>(AH114-$AB$114)/($AC$114-$AB$114)</f>
        <v>0.28888888888888886</v>
      </c>
      <c r="AJ114" s="318" t="s">
        <v>1144</v>
      </c>
    </row>
    <row r="115" spans="1:16341" s="23" customFormat="1" ht="86.25" customHeight="1">
      <c r="A115" s="260">
        <v>762</v>
      </c>
      <c r="B115" s="259" t="s">
        <v>36</v>
      </c>
      <c r="C115" s="259" t="s">
        <v>265</v>
      </c>
      <c r="D115" s="259" t="s">
        <v>266</v>
      </c>
      <c r="E115" s="259" t="s">
        <v>39</v>
      </c>
      <c r="F115" s="259" t="s">
        <v>40</v>
      </c>
      <c r="G115" s="259" t="s">
        <v>268</v>
      </c>
      <c r="H115" s="295" t="s">
        <v>61</v>
      </c>
      <c r="I115" s="259" t="s">
        <v>318</v>
      </c>
      <c r="J115" s="259" t="s">
        <v>1121</v>
      </c>
      <c r="K115" s="260" t="s">
        <v>63</v>
      </c>
      <c r="L115" s="260"/>
      <c r="M115" s="260"/>
      <c r="N115" s="260"/>
      <c r="O115" s="260"/>
      <c r="P115" s="261">
        <v>0</v>
      </c>
      <c r="Q115" s="260"/>
      <c r="R115" s="260"/>
      <c r="S115" s="260" t="s">
        <v>621</v>
      </c>
      <c r="T115" s="318"/>
      <c r="U115" s="333"/>
      <c r="V115" s="318"/>
      <c r="W115" s="318"/>
      <c r="X115" s="318"/>
      <c r="Y115" s="259" t="s">
        <v>270</v>
      </c>
      <c r="Z115" s="259" t="s">
        <v>367</v>
      </c>
      <c r="AA115" s="259" t="s">
        <v>340</v>
      </c>
      <c r="AB115" s="270">
        <v>0</v>
      </c>
      <c r="AC115" s="270">
        <v>1</v>
      </c>
      <c r="AD115" s="262">
        <f>AC115-AB115</f>
        <v>1</v>
      </c>
      <c r="AE115" s="259" t="s">
        <v>365</v>
      </c>
      <c r="AF115" s="259" t="s">
        <v>368</v>
      </c>
      <c r="AG115" s="259" t="s">
        <v>1235</v>
      </c>
      <c r="AH115" s="323">
        <v>0.2</v>
      </c>
      <c r="AI115" s="333">
        <f>(AH115-$AB$115)/($AC$115-$AB$115)</f>
        <v>0.2</v>
      </c>
      <c r="AJ115" s="318" t="s">
        <v>1145</v>
      </c>
    </row>
    <row r="116" spans="1:16341" s="23" customFormat="1" ht="86.25" customHeight="1">
      <c r="A116" s="260">
        <v>766</v>
      </c>
      <c r="B116" s="259" t="s">
        <v>36</v>
      </c>
      <c r="C116" s="259" t="s">
        <v>265</v>
      </c>
      <c r="D116" s="259" t="s">
        <v>266</v>
      </c>
      <c r="E116" s="259" t="s">
        <v>39</v>
      </c>
      <c r="F116" s="259" t="s">
        <v>40</v>
      </c>
      <c r="G116" s="259" t="s">
        <v>268</v>
      </c>
      <c r="H116" s="295" t="s">
        <v>61</v>
      </c>
      <c r="I116" s="259" t="s">
        <v>318</v>
      </c>
      <c r="J116" s="259" t="s">
        <v>1121</v>
      </c>
      <c r="K116" s="260" t="s">
        <v>63</v>
      </c>
      <c r="L116" s="260"/>
      <c r="M116" s="260"/>
      <c r="N116" s="260"/>
      <c r="O116" s="260"/>
      <c r="P116" s="261">
        <v>0</v>
      </c>
      <c r="Q116" s="260"/>
      <c r="R116" s="260"/>
      <c r="S116" s="260" t="s">
        <v>621</v>
      </c>
      <c r="T116" s="318"/>
      <c r="U116" s="333"/>
      <c r="V116" s="318"/>
      <c r="W116" s="318"/>
      <c r="X116" s="318"/>
      <c r="Y116" s="259" t="s">
        <v>270</v>
      </c>
      <c r="Z116" s="259" t="s">
        <v>369</v>
      </c>
      <c r="AA116" s="259" t="s">
        <v>344</v>
      </c>
      <c r="AB116" s="337">
        <v>0</v>
      </c>
      <c r="AC116" s="337">
        <v>96</v>
      </c>
      <c r="AD116" s="262">
        <f t="shared" ref="AD116" si="12">AC116-AB116</f>
        <v>96</v>
      </c>
      <c r="AE116" s="259" t="s">
        <v>370</v>
      </c>
      <c r="AF116" s="259" t="s">
        <v>371</v>
      </c>
      <c r="AG116" s="259" t="s">
        <v>1235</v>
      </c>
      <c r="AH116" s="318">
        <v>56</v>
      </c>
      <c r="AI116" s="333">
        <f>(AH116-$AB$116)/($AC$116-$AB$116)</f>
        <v>0.58333333333333337</v>
      </c>
      <c r="AJ116" s="339" t="s">
        <v>1146</v>
      </c>
    </row>
    <row r="117" spans="1:16341" s="26" customFormat="1" ht="150">
      <c r="A117" s="260">
        <v>786</v>
      </c>
      <c r="B117" s="259" t="s">
        <v>36</v>
      </c>
      <c r="C117" s="259" t="s">
        <v>265</v>
      </c>
      <c r="D117" s="259" t="s">
        <v>266</v>
      </c>
      <c r="E117" s="259" t="s">
        <v>39</v>
      </c>
      <c r="F117" s="259" t="s">
        <v>40</v>
      </c>
      <c r="G117" s="259" t="s">
        <v>268</v>
      </c>
      <c r="H117" s="295" t="s">
        <v>61</v>
      </c>
      <c r="I117" s="259" t="s">
        <v>318</v>
      </c>
      <c r="J117" s="259" t="s">
        <v>1121</v>
      </c>
      <c r="K117" s="260" t="s">
        <v>63</v>
      </c>
      <c r="L117" s="260"/>
      <c r="M117" s="331"/>
      <c r="N117" s="331"/>
      <c r="O117" s="331"/>
      <c r="P117" s="261">
        <v>0</v>
      </c>
      <c r="Q117" s="331"/>
      <c r="R117" s="331"/>
      <c r="S117" s="260" t="s">
        <v>621</v>
      </c>
      <c r="T117" s="318"/>
      <c r="U117" s="333"/>
      <c r="V117" s="318"/>
      <c r="W117" s="263"/>
      <c r="X117" s="318"/>
      <c r="Y117" s="259" t="s">
        <v>270</v>
      </c>
      <c r="Z117" s="337" t="s">
        <v>373</v>
      </c>
      <c r="AA117" s="262">
        <v>10</v>
      </c>
      <c r="AB117" s="260">
        <v>0</v>
      </c>
      <c r="AC117" s="260">
        <v>38</v>
      </c>
      <c r="AD117" s="260">
        <v>0</v>
      </c>
      <c r="AE117" s="259"/>
      <c r="AF117" s="260"/>
      <c r="AG117" s="259" t="s">
        <v>1235</v>
      </c>
      <c r="AH117" s="318"/>
      <c r="AI117" s="333">
        <f>(AH117-$AB$117)/($AC$117-$AB$117)</f>
        <v>0</v>
      </c>
      <c r="AJ117" s="263" t="s">
        <v>1148</v>
      </c>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c r="IQ117" s="23"/>
      <c r="IR117" s="23"/>
      <c r="IS117" s="23"/>
      <c r="IT117" s="23"/>
      <c r="IU117" s="23"/>
      <c r="IV117" s="23"/>
      <c r="IW117" s="23"/>
      <c r="IX117" s="23"/>
      <c r="IY117" s="23"/>
      <c r="IZ117" s="23"/>
      <c r="JA117" s="23"/>
      <c r="JB117" s="23"/>
      <c r="JC117" s="23"/>
      <c r="JD117" s="23"/>
      <c r="JE117" s="23"/>
      <c r="JF117" s="23"/>
      <c r="JG117" s="23"/>
      <c r="JH117" s="23"/>
      <c r="JI117" s="23"/>
      <c r="JJ117" s="23"/>
      <c r="JK117" s="23"/>
      <c r="JL117" s="23"/>
      <c r="JM117" s="23"/>
      <c r="JN117" s="23"/>
      <c r="JO117" s="23"/>
      <c r="JP117" s="23"/>
      <c r="JQ117" s="23"/>
      <c r="JR117" s="23"/>
      <c r="JS117" s="23"/>
      <c r="JT117" s="23"/>
      <c r="JU117" s="23"/>
      <c r="JV117" s="23"/>
      <c r="JW117" s="23"/>
      <c r="JX117" s="23"/>
      <c r="JY117" s="23"/>
      <c r="JZ117" s="23"/>
      <c r="KA117" s="23"/>
      <c r="KB117" s="23"/>
      <c r="KC117" s="23"/>
      <c r="KD117" s="23"/>
      <c r="KE117" s="23"/>
      <c r="KF117" s="23"/>
      <c r="KG117" s="23"/>
      <c r="KH117" s="23"/>
      <c r="KI117" s="23"/>
      <c r="KJ117" s="23"/>
      <c r="KK117" s="23"/>
      <c r="KL117" s="23"/>
      <c r="KM117" s="23"/>
      <c r="KN117" s="23"/>
      <c r="KO117" s="23"/>
      <c r="KP117" s="23"/>
      <c r="KQ117" s="23"/>
      <c r="KR117" s="23"/>
      <c r="KS117" s="23"/>
      <c r="KT117" s="23"/>
      <c r="KU117" s="23"/>
      <c r="KV117" s="23"/>
      <c r="KW117" s="23"/>
      <c r="KX117" s="23"/>
      <c r="KY117" s="23"/>
      <c r="KZ117" s="23"/>
      <c r="LA117" s="23"/>
      <c r="LB117" s="23"/>
      <c r="LC117" s="23"/>
      <c r="LD117" s="23"/>
      <c r="LE117" s="23"/>
      <c r="LF117" s="23"/>
      <c r="LG117" s="23"/>
      <c r="LH117" s="23"/>
      <c r="LI117" s="23"/>
      <c r="LJ117" s="23"/>
      <c r="LK117" s="23"/>
      <c r="LL117" s="23"/>
      <c r="LM117" s="23"/>
      <c r="LN117" s="23"/>
      <c r="LO117" s="23"/>
      <c r="LP117" s="23"/>
      <c r="LQ117" s="23"/>
      <c r="LR117" s="23"/>
      <c r="LS117" s="23"/>
      <c r="LT117" s="23"/>
      <c r="LU117" s="23"/>
      <c r="LV117" s="23"/>
      <c r="LW117" s="23"/>
      <c r="LX117" s="23"/>
      <c r="LY117" s="23"/>
      <c r="LZ117" s="23"/>
      <c r="MA117" s="23"/>
      <c r="MB117" s="23"/>
      <c r="MC117" s="23"/>
      <c r="MD117" s="23"/>
      <c r="ME117" s="23"/>
      <c r="MF117" s="23"/>
      <c r="MG117" s="23"/>
      <c r="MH117" s="23"/>
      <c r="MI117" s="23"/>
      <c r="MJ117" s="23"/>
      <c r="MK117" s="23"/>
      <c r="ML117" s="23"/>
      <c r="MM117" s="23"/>
      <c r="MN117" s="23"/>
      <c r="MO117" s="23"/>
      <c r="MP117" s="23"/>
      <c r="MQ117" s="23"/>
      <c r="MR117" s="23"/>
      <c r="MS117" s="23"/>
      <c r="MT117" s="23"/>
      <c r="MU117" s="23"/>
      <c r="MV117" s="23"/>
      <c r="MW117" s="23"/>
      <c r="MX117" s="23"/>
      <c r="MY117" s="23"/>
      <c r="MZ117" s="23"/>
      <c r="NA117" s="23"/>
      <c r="NB117" s="23"/>
      <c r="NC117" s="23"/>
      <c r="ND117" s="23"/>
      <c r="NE117" s="23"/>
      <c r="NF117" s="23"/>
      <c r="NG117" s="23"/>
      <c r="NH117" s="23"/>
      <c r="NI117" s="23"/>
      <c r="NJ117" s="23"/>
      <c r="NK117" s="23"/>
      <c r="NL117" s="23"/>
      <c r="NM117" s="23"/>
      <c r="NN117" s="23"/>
      <c r="NO117" s="23"/>
      <c r="NP117" s="23"/>
      <c r="NQ117" s="23"/>
      <c r="NR117" s="23"/>
      <c r="NS117" s="23"/>
      <c r="NT117" s="23"/>
      <c r="NU117" s="23"/>
      <c r="NV117" s="23"/>
      <c r="NW117" s="23"/>
      <c r="NX117" s="23"/>
      <c r="NY117" s="23"/>
      <c r="NZ117" s="23"/>
      <c r="OA117" s="23"/>
      <c r="OB117" s="23"/>
      <c r="OC117" s="23"/>
      <c r="OD117" s="23"/>
      <c r="OE117" s="23"/>
      <c r="OF117" s="23"/>
      <c r="OG117" s="23"/>
      <c r="OH117" s="23"/>
      <c r="OI117" s="23"/>
      <c r="OJ117" s="23"/>
      <c r="OK117" s="23"/>
      <c r="OL117" s="23"/>
      <c r="OM117" s="23"/>
      <c r="ON117" s="23"/>
      <c r="OO117" s="23"/>
      <c r="OP117" s="23"/>
      <c r="OQ117" s="23"/>
      <c r="OR117" s="23"/>
      <c r="OS117" s="23"/>
      <c r="OT117" s="23"/>
      <c r="OU117" s="23"/>
      <c r="OV117" s="23"/>
      <c r="OW117" s="23"/>
      <c r="OX117" s="23"/>
      <c r="OY117" s="23"/>
      <c r="OZ117" s="23"/>
      <c r="PA117" s="23"/>
      <c r="PB117" s="23"/>
      <c r="PC117" s="23"/>
      <c r="PD117" s="23"/>
      <c r="PE117" s="23"/>
      <c r="PF117" s="23"/>
      <c r="PG117" s="23"/>
      <c r="PH117" s="23"/>
      <c r="PI117" s="23"/>
      <c r="PJ117" s="23"/>
      <c r="PK117" s="23"/>
      <c r="PL117" s="23"/>
      <c r="PM117" s="23"/>
      <c r="PN117" s="23"/>
      <c r="PO117" s="23"/>
      <c r="PP117" s="23"/>
      <c r="PQ117" s="23"/>
      <c r="PR117" s="23"/>
      <c r="PS117" s="23"/>
      <c r="PT117" s="23"/>
      <c r="PU117" s="23"/>
      <c r="PV117" s="23"/>
      <c r="PW117" s="23"/>
      <c r="PX117" s="23"/>
      <c r="PY117" s="23"/>
      <c r="PZ117" s="23"/>
      <c r="QA117" s="23"/>
      <c r="QB117" s="23"/>
      <c r="QC117" s="23"/>
      <c r="QD117" s="23"/>
      <c r="QE117" s="23"/>
      <c r="QF117" s="23"/>
      <c r="QG117" s="23"/>
      <c r="QH117" s="23"/>
      <c r="QI117" s="23"/>
      <c r="QJ117" s="23"/>
      <c r="QK117" s="23"/>
      <c r="QL117" s="23"/>
      <c r="QM117" s="23"/>
      <c r="QN117" s="23"/>
      <c r="QO117" s="23"/>
      <c r="QP117" s="23"/>
      <c r="QQ117" s="23"/>
      <c r="QR117" s="23"/>
      <c r="QS117" s="23"/>
      <c r="QT117" s="23"/>
      <c r="QU117" s="23"/>
      <c r="QV117" s="23"/>
      <c r="QW117" s="23"/>
      <c r="QX117" s="23"/>
      <c r="QY117" s="23"/>
      <c r="QZ117" s="23"/>
      <c r="RA117" s="23"/>
      <c r="RB117" s="23"/>
      <c r="RC117" s="23"/>
      <c r="RD117" s="23"/>
      <c r="RE117" s="23"/>
      <c r="RF117" s="23"/>
      <c r="RG117" s="23"/>
      <c r="RH117" s="23"/>
      <c r="RI117" s="23"/>
      <c r="RJ117" s="23"/>
      <c r="RK117" s="23"/>
      <c r="RL117" s="23"/>
      <c r="RM117" s="23"/>
      <c r="RN117" s="23"/>
      <c r="RO117" s="23"/>
      <c r="RP117" s="23"/>
      <c r="RQ117" s="23"/>
      <c r="RR117" s="23"/>
      <c r="RS117" s="23"/>
      <c r="RT117" s="23"/>
      <c r="RU117" s="23"/>
      <c r="RV117" s="23"/>
      <c r="RW117" s="23"/>
      <c r="RX117" s="23"/>
      <c r="RY117" s="23"/>
      <c r="RZ117" s="23"/>
      <c r="SA117" s="23"/>
      <c r="SB117" s="23"/>
      <c r="SC117" s="23"/>
      <c r="SD117" s="23"/>
      <c r="SE117" s="23"/>
      <c r="SF117" s="23"/>
      <c r="SG117" s="23"/>
      <c r="SH117" s="23"/>
      <c r="SI117" s="23"/>
      <c r="SJ117" s="23"/>
      <c r="SK117" s="23"/>
      <c r="SL117" s="23"/>
      <c r="SM117" s="23"/>
      <c r="SN117" s="23"/>
      <c r="SO117" s="23"/>
      <c r="SP117" s="23"/>
      <c r="SQ117" s="23"/>
      <c r="SR117" s="23"/>
      <c r="SS117" s="23"/>
      <c r="ST117" s="23"/>
      <c r="SU117" s="23"/>
      <c r="SV117" s="23"/>
      <c r="SW117" s="23"/>
      <c r="SX117" s="23"/>
      <c r="SY117" s="23"/>
      <c r="SZ117" s="23"/>
      <c r="TA117" s="23"/>
      <c r="TB117" s="23"/>
      <c r="TC117" s="23"/>
      <c r="TD117" s="23"/>
      <c r="TE117" s="23"/>
      <c r="TF117" s="23"/>
      <c r="TG117" s="23"/>
      <c r="TH117" s="23"/>
      <c r="TI117" s="23"/>
      <c r="TJ117" s="23"/>
      <c r="TK117" s="23"/>
      <c r="TL117" s="23"/>
      <c r="TM117" s="23"/>
      <c r="TN117" s="23"/>
      <c r="TO117" s="23"/>
      <c r="TP117" s="23"/>
      <c r="TQ117" s="23"/>
      <c r="TR117" s="23"/>
      <c r="TS117" s="23"/>
      <c r="TT117" s="23"/>
      <c r="TU117" s="23"/>
      <c r="TV117" s="23"/>
      <c r="TW117" s="23"/>
      <c r="TX117" s="23"/>
      <c r="TY117" s="23"/>
      <c r="TZ117" s="23"/>
      <c r="UA117" s="23"/>
      <c r="UB117" s="23"/>
      <c r="UC117" s="23"/>
      <c r="UD117" s="23"/>
      <c r="UE117" s="23"/>
      <c r="UF117" s="23"/>
      <c r="UG117" s="23"/>
      <c r="UH117" s="23"/>
      <c r="UI117" s="23"/>
      <c r="UJ117" s="23"/>
      <c r="UK117" s="23"/>
      <c r="UL117" s="23"/>
      <c r="UM117" s="23"/>
      <c r="UN117" s="23"/>
      <c r="UO117" s="23"/>
      <c r="UP117" s="23"/>
      <c r="UQ117" s="23"/>
      <c r="UR117" s="23"/>
      <c r="US117" s="23"/>
      <c r="UT117" s="23"/>
      <c r="UU117" s="23"/>
      <c r="UV117" s="23"/>
      <c r="UW117" s="23"/>
      <c r="UX117" s="23"/>
      <c r="UY117" s="23"/>
      <c r="UZ117" s="23"/>
      <c r="VA117" s="23"/>
      <c r="VB117" s="23"/>
      <c r="VC117" s="23"/>
      <c r="VD117" s="23"/>
      <c r="VE117" s="23"/>
      <c r="VF117" s="23"/>
      <c r="VG117" s="23"/>
      <c r="VH117" s="23"/>
      <c r="VI117" s="23"/>
      <c r="VJ117" s="23"/>
      <c r="VK117" s="23"/>
      <c r="VL117" s="23"/>
      <c r="VM117" s="23"/>
      <c r="VN117" s="23"/>
      <c r="VO117" s="23"/>
      <c r="VP117" s="23"/>
      <c r="VQ117" s="23"/>
      <c r="VR117" s="23"/>
      <c r="VS117" s="23"/>
      <c r="VT117" s="23"/>
      <c r="VU117" s="23"/>
      <c r="VV117" s="23"/>
      <c r="VW117" s="23"/>
      <c r="VX117" s="23"/>
      <c r="VY117" s="23"/>
      <c r="VZ117" s="23"/>
      <c r="WA117" s="23"/>
      <c r="WB117" s="23"/>
      <c r="WC117" s="23"/>
      <c r="WD117" s="23"/>
      <c r="WE117" s="23"/>
      <c r="WF117" s="23"/>
      <c r="WG117" s="23"/>
      <c r="WH117" s="23"/>
      <c r="WI117" s="23"/>
      <c r="WJ117" s="23"/>
      <c r="WK117" s="23"/>
      <c r="WL117" s="23"/>
      <c r="WM117" s="23"/>
      <c r="WN117" s="23"/>
      <c r="WO117" s="23"/>
      <c r="WP117" s="23"/>
      <c r="WQ117" s="23"/>
      <c r="WR117" s="23"/>
      <c r="WS117" s="23"/>
      <c r="WT117" s="23"/>
      <c r="WU117" s="23"/>
      <c r="WV117" s="23"/>
      <c r="WW117" s="23"/>
      <c r="WX117" s="23"/>
      <c r="WY117" s="23"/>
      <c r="WZ117" s="23"/>
      <c r="XA117" s="23"/>
      <c r="XB117" s="23"/>
      <c r="XC117" s="23"/>
      <c r="XD117" s="23"/>
      <c r="XE117" s="23"/>
      <c r="XF117" s="23"/>
      <c r="XG117" s="23"/>
      <c r="XH117" s="23"/>
      <c r="XI117" s="23"/>
      <c r="XJ117" s="23"/>
      <c r="XK117" s="23"/>
      <c r="XL117" s="23"/>
      <c r="XM117" s="23"/>
      <c r="XN117" s="23"/>
      <c r="XO117" s="23"/>
      <c r="XP117" s="23"/>
      <c r="XQ117" s="23"/>
      <c r="XR117" s="23"/>
      <c r="XS117" s="23"/>
      <c r="XT117" s="23"/>
      <c r="XU117" s="23"/>
      <c r="XV117" s="23"/>
      <c r="XW117" s="23"/>
      <c r="XX117" s="23"/>
      <c r="XY117" s="23"/>
      <c r="XZ117" s="23"/>
      <c r="YA117" s="23"/>
      <c r="YB117" s="23"/>
      <c r="YC117" s="23"/>
      <c r="YD117" s="23"/>
      <c r="YE117" s="23"/>
      <c r="YF117" s="23"/>
      <c r="YG117" s="23"/>
      <c r="YH117" s="23"/>
      <c r="YI117" s="23"/>
      <c r="YJ117" s="23"/>
      <c r="YK117" s="23"/>
      <c r="YL117" s="23"/>
      <c r="YM117" s="23"/>
      <c r="YN117" s="23"/>
      <c r="YO117" s="23"/>
      <c r="YP117" s="23"/>
      <c r="YQ117" s="23"/>
      <c r="YR117" s="23"/>
      <c r="YS117" s="23"/>
      <c r="YT117" s="23"/>
      <c r="YU117" s="23"/>
      <c r="YV117" s="23"/>
      <c r="YW117" s="23"/>
      <c r="YX117" s="23"/>
      <c r="YY117" s="23"/>
      <c r="YZ117" s="23"/>
      <c r="ZA117" s="23"/>
      <c r="ZB117" s="23"/>
      <c r="ZC117" s="23"/>
      <c r="ZD117" s="23"/>
      <c r="ZE117" s="23"/>
      <c r="ZF117" s="23"/>
      <c r="ZG117" s="23"/>
      <c r="ZH117" s="23"/>
      <c r="ZI117" s="23"/>
      <c r="ZJ117" s="23"/>
      <c r="ZK117" s="23"/>
      <c r="ZL117" s="23"/>
      <c r="ZM117" s="23"/>
      <c r="ZN117" s="23"/>
      <c r="ZO117" s="23"/>
      <c r="ZP117" s="23"/>
      <c r="ZQ117" s="23"/>
      <c r="ZR117" s="23"/>
      <c r="ZS117" s="23"/>
      <c r="ZT117" s="23"/>
      <c r="ZU117" s="23"/>
      <c r="ZV117" s="23"/>
      <c r="ZW117" s="23"/>
      <c r="ZX117" s="23"/>
      <c r="ZY117" s="23"/>
      <c r="ZZ117" s="23"/>
      <c r="AAA117" s="23"/>
      <c r="AAB117" s="23"/>
      <c r="AAC117" s="23"/>
      <c r="AAD117" s="23"/>
      <c r="AAE117" s="23"/>
      <c r="AAF117" s="23"/>
      <c r="AAG117" s="23"/>
      <c r="AAH117" s="23"/>
      <c r="AAI117" s="23"/>
      <c r="AAJ117" s="23"/>
      <c r="AAK117" s="23"/>
      <c r="AAL117" s="23"/>
      <c r="AAM117" s="23"/>
      <c r="AAN117" s="23"/>
      <c r="AAO117" s="23"/>
      <c r="AAP117" s="23"/>
      <c r="AAQ117" s="23"/>
      <c r="AAR117" s="23"/>
      <c r="AAS117" s="23"/>
      <c r="AAT117" s="23"/>
      <c r="AAU117" s="23"/>
      <c r="AAV117" s="23"/>
      <c r="AAW117" s="23"/>
      <c r="AAX117" s="23"/>
      <c r="AAY117" s="23"/>
      <c r="AAZ117" s="23"/>
      <c r="ABA117" s="23"/>
      <c r="ABB117" s="23"/>
      <c r="ABC117" s="23"/>
      <c r="ABD117" s="23"/>
      <c r="ABE117" s="23"/>
      <c r="ABF117" s="23"/>
      <c r="ABG117" s="23"/>
      <c r="ABH117" s="23"/>
      <c r="ABI117" s="23"/>
      <c r="ABJ117" s="23"/>
      <c r="ABK117" s="23"/>
      <c r="ABL117" s="23"/>
      <c r="ABM117" s="23"/>
      <c r="ABN117" s="23"/>
      <c r="ABO117" s="23"/>
      <c r="ABP117" s="23"/>
      <c r="ABQ117" s="23"/>
      <c r="ABR117" s="23"/>
      <c r="ABS117" s="23"/>
      <c r="ABT117" s="23"/>
      <c r="ABU117" s="23"/>
      <c r="ABV117" s="23"/>
      <c r="ABW117" s="23"/>
      <c r="ABX117" s="23"/>
      <c r="ABY117" s="23"/>
      <c r="ABZ117" s="23"/>
      <c r="ACA117" s="23"/>
      <c r="ACB117" s="23"/>
      <c r="ACC117" s="23"/>
      <c r="ACD117" s="23"/>
      <c r="ACE117" s="23"/>
      <c r="ACF117" s="23"/>
      <c r="ACG117" s="23"/>
      <c r="ACH117" s="23"/>
      <c r="ACI117" s="23"/>
      <c r="ACJ117" s="23"/>
      <c r="ACK117" s="23"/>
      <c r="ACL117" s="23"/>
      <c r="ACM117" s="23"/>
      <c r="ACN117" s="23"/>
      <c r="ACO117" s="23"/>
      <c r="ACP117" s="23"/>
      <c r="ACQ117" s="23"/>
      <c r="ACR117" s="23"/>
      <c r="ACS117" s="23"/>
      <c r="ACT117" s="23"/>
      <c r="ACU117" s="23"/>
      <c r="ACV117" s="23"/>
      <c r="ACW117" s="23"/>
      <c r="ACX117" s="23"/>
      <c r="ACY117" s="23"/>
      <c r="ACZ117" s="23"/>
      <c r="ADA117" s="23"/>
      <c r="ADB117" s="23"/>
      <c r="ADC117" s="23"/>
      <c r="ADD117" s="23"/>
      <c r="ADE117" s="23"/>
      <c r="ADF117" s="23"/>
      <c r="ADG117" s="23"/>
      <c r="ADH117" s="23"/>
      <c r="ADI117" s="23"/>
      <c r="ADJ117" s="23"/>
      <c r="ADK117" s="23"/>
      <c r="ADL117" s="23"/>
      <c r="ADM117" s="23"/>
      <c r="ADN117" s="23"/>
      <c r="ADO117" s="23"/>
      <c r="ADP117" s="23"/>
      <c r="ADQ117" s="23"/>
      <c r="ADR117" s="23"/>
      <c r="ADS117" s="23"/>
      <c r="ADT117" s="23"/>
      <c r="ADU117" s="23"/>
      <c r="ADV117" s="23"/>
      <c r="ADW117" s="23"/>
      <c r="ADX117" s="23"/>
      <c r="ADY117" s="23"/>
      <c r="ADZ117" s="23"/>
      <c r="AEA117" s="23"/>
      <c r="AEB117" s="23"/>
      <c r="AEC117" s="23"/>
      <c r="AED117" s="23"/>
      <c r="AEE117" s="23"/>
      <c r="AEF117" s="23"/>
      <c r="AEG117" s="23"/>
      <c r="AEH117" s="23"/>
      <c r="AEI117" s="23"/>
      <c r="AEJ117" s="23"/>
      <c r="AEK117" s="23"/>
      <c r="AEL117" s="23"/>
      <c r="AEM117" s="23"/>
      <c r="AEN117" s="23"/>
      <c r="AEO117" s="23"/>
      <c r="AEP117" s="23"/>
      <c r="AEQ117" s="23"/>
      <c r="AER117" s="23"/>
      <c r="AES117" s="23"/>
      <c r="AET117" s="23"/>
      <c r="AEU117" s="23"/>
      <c r="AEV117" s="23"/>
      <c r="AEW117" s="23"/>
      <c r="AEX117" s="23"/>
      <c r="AEY117" s="23"/>
      <c r="AEZ117" s="23"/>
      <c r="AFA117" s="23"/>
      <c r="AFB117" s="23"/>
      <c r="AFC117" s="23"/>
      <c r="AFD117" s="23"/>
      <c r="AFE117" s="23"/>
      <c r="AFF117" s="23"/>
      <c r="AFG117" s="23"/>
      <c r="AFH117" s="23"/>
      <c r="AFI117" s="23"/>
      <c r="AFJ117" s="23"/>
      <c r="AFK117" s="23"/>
      <c r="AFL117" s="23"/>
      <c r="AFM117" s="23"/>
      <c r="AFN117" s="23"/>
      <c r="AFO117" s="23"/>
      <c r="AFP117" s="23"/>
      <c r="AFQ117" s="23"/>
      <c r="AFR117" s="23"/>
      <c r="AFS117" s="23"/>
      <c r="AFT117" s="23"/>
      <c r="AFU117" s="23"/>
      <c r="AFV117" s="23"/>
      <c r="AFW117" s="23"/>
      <c r="AFX117" s="23"/>
      <c r="AFY117" s="23"/>
      <c r="AFZ117" s="23"/>
      <c r="AGA117" s="23"/>
      <c r="AGB117" s="23"/>
      <c r="AGC117" s="23"/>
      <c r="AGD117" s="23"/>
      <c r="AGE117" s="23"/>
      <c r="AGF117" s="23"/>
      <c r="AGG117" s="23"/>
      <c r="AGH117" s="23"/>
      <c r="AGI117" s="23"/>
      <c r="AGJ117" s="23"/>
      <c r="AGK117" s="23"/>
      <c r="AGL117" s="23"/>
      <c r="AGM117" s="23"/>
      <c r="AGN117" s="23"/>
      <c r="AGO117" s="23"/>
      <c r="AGP117" s="23"/>
      <c r="AGQ117" s="23"/>
      <c r="AGR117" s="23"/>
      <c r="AGS117" s="23"/>
      <c r="AGT117" s="23"/>
      <c r="AGU117" s="23"/>
      <c r="AGV117" s="23"/>
      <c r="AGW117" s="23"/>
      <c r="AGX117" s="23"/>
      <c r="AGY117" s="23"/>
      <c r="AGZ117" s="23"/>
      <c r="AHA117" s="23"/>
      <c r="AHB117" s="23"/>
      <c r="AHC117" s="23"/>
      <c r="AHD117" s="23"/>
      <c r="AHE117" s="23"/>
      <c r="AHF117" s="23"/>
      <c r="AHG117" s="23"/>
      <c r="AHH117" s="23"/>
      <c r="AHI117" s="23"/>
      <c r="AHJ117" s="23"/>
      <c r="AHK117" s="23"/>
      <c r="AHL117" s="23"/>
      <c r="AHM117" s="23"/>
      <c r="AHN117" s="23"/>
      <c r="AHO117" s="23"/>
      <c r="AHP117" s="23"/>
      <c r="AHQ117" s="23"/>
      <c r="AHR117" s="23"/>
      <c r="AHS117" s="23"/>
      <c r="AHT117" s="23"/>
      <c r="AHU117" s="23"/>
      <c r="AHV117" s="23"/>
      <c r="AHW117" s="23"/>
      <c r="AHX117" s="23"/>
      <c r="AHY117" s="23"/>
      <c r="AHZ117" s="23"/>
      <c r="AIA117" s="23"/>
      <c r="AIB117" s="23"/>
      <c r="AIC117" s="23"/>
      <c r="AID117" s="23"/>
      <c r="AIE117" s="23"/>
      <c r="AIF117" s="23"/>
      <c r="AIG117" s="23"/>
      <c r="AIH117" s="23"/>
      <c r="AII117" s="23"/>
      <c r="AIJ117" s="23"/>
      <c r="AIK117" s="23"/>
      <c r="AIL117" s="23"/>
      <c r="AIM117" s="23"/>
      <c r="AIN117" s="23"/>
      <c r="AIO117" s="23"/>
      <c r="AIP117" s="23"/>
      <c r="AIQ117" s="23"/>
      <c r="AIR117" s="23"/>
      <c r="AIS117" s="23"/>
      <c r="AIT117" s="23"/>
      <c r="AIU117" s="23"/>
      <c r="AIV117" s="23"/>
      <c r="AIW117" s="23"/>
      <c r="AIX117" s="23"/>
      <c r="AIY117" s="23"/>
      <c r="AIZ117" s="23"/>
      <c r="AJA117" s="23"/>
      <c r="AJB117" s="23"/>
      <c r="AJC117" s="23"/>
      <c r="AJD117" s="23"/>
      <c r="AJE117" s="23"/>
      <c r="AJF117" s="23"/>
      <c r="AJG117" s="23"/>
      <c r="AJH117" s="23"/>
      <c r="AJI117" s="23"/>
      <c r="AJJ117" s="23"/>
      <c r="AJK117" s="23"/>
      <c r="AJL117" s="23"/>
      <c r="AJM117" s="23"/>
      <c r="AJN117" s="23"/>
      <c r="AJO117" s="23"/>
      <c r="AJP117" s="23"/>
      <c r="AJQ117" s="23"/>
      <c r="AJR117" s="23"/>
      <c r="AJS117" s="23"/>
      <c r="AJT117" s="23"/>
      <c r="AJU117" s="23"/>
      <c r="AJV117" s="23"/>
      <c r="AJW117" s="23"/>
      <c r="AJX117" s="23"/>
      <c r="AJY117" s="23"/>
      <c r="AJZ117" s="23"/>
      <c r="AKA117" s="23"/>
      <c r="AKB117" s="23"/>
      <c r="AKC117" s="23"/>
      <c r="AKD117" s="23"/>
      <c r="AKE117" s="23"/>
      <c r="AKF117" s="23"/>
      <c r="AKG117" s="23"/>
      <c r="AKH117" s="23"/>
      <c r="AKI117" s="23"/>
      <c r="AKJ117" s="23"/>
      <c r="AKK117" s="23"/>
      <c r="AKL117" s="23"/>
      <c r="AKM117" s="23"/>
      <c r="AKN117" s="23"/>
      <c r="AKO117" s="23"/>
      <c r="AKP117" s="23"/>
      <c r="AKQ117" s="23"/>
      <c r="AKR117" s="23"/>
      <c r="AKS117" s="23"/>
      <c r="AKT117" s="23"/>
      <c r="AKU117" s="23"/>
      <c r="AKV117" s="23"/>
      <c r="AKW117" s="23"/>
      <c r="AKX117" s="23"/>
      <c r="AKY117" s="23"/>
      <c r="AKZ117" s="23"/>
      <c r="ALA117" s="23"/>
      <c r="ALB117" s="23"/>
      <c r="ALC117" s="23"/>
      <c r="ALD117" s="23"/>
      <c r="ALE117" s="23"/>
      <c r="ALF117" s="23"/>
      <c r="ALG117" s="23"/>
      <c r="ALH117" s="23"/>
      <c r="ALI117" s="23"/>
      <c r="ALJ117" s="23"/>
      <c r="ALK117" s="23"/>
      <c r="ALL117" s="23"/>
      <c r="ALM117" s="23"/>
      <c r="ALN117" s="23"/>
      <c r="ALO117" s="23"/>
      <c r="ALP117" s="23"/>
      <c r="ALQ117" s="23"/>
      <c r="ALR117" s="23"/>
      <c r="ALS117" s="23"/>
      <c r="ALT117" s="23"/>
      <c r="ALU117" s="23"/>
      <c r="ALV117" s="23"/>
      <c r="ALW117" s="23"/>
      <c r="ALX117" s="23"/>
      <c r="ALY117" s="23"/>
      <c r="ALZ117" s="23"/>
      <c r="AMA117" s="23"/>
      <c r="AMB117" s="23"/>
      <c r="AMC117" s="23"/>
      <c r="AMD117" s="23"/>
      <c r="AME117" s="23"/>
      <c r="AMF117" s="23"/>
      <c r="AMG117" s="23"/>
      <c r="AMH117" s="23"/>
      <c r="AMI117" s="23"/>
      <c r="AMJ117" s="23"/>
      <c r="AMK117" s="23"/>
      <c r="AML117" s="23"/>
      <c r="AMM117" s="23"/>
      <c r="AMN117" s="23"/>
      <c r="AMO117" s="23"/>
      <c r="AMP117" s="23"/>
      <c r="AMQ117" s="23"/>
      <c r="AMR117" s="23"/>
      <c r="AMS117" s="23"/>
      <c r="AMT117" s="23"/>
      <c r="AMU117" s="23"/>
      <c r="AMV117" s="23"/>
      <c r="AMW117" s="23"/>
      <c r="AMX117" s="23"/>
      <c r="AMY117" s="23"/>
      <c r="AMZ117" s="23"/>
      <c r="ANA117" s="23"/>
      <c r="ANB117" s="23"/>
      <c r="ANC117" s="23"/>
      <c r="AND117" s="23"/>
      <c r="ANE117" s="23"/>
      <c r="ANF117" s="23"/>
      <c r="ANG117" s="23"/>
      <c r="ANH117" s="23"/>
      <c r="ANI117" s="23"/>
      <c r="ANJ117" s="23"/>
      <c r="ANK117" s="23"/>
      <c r="ANL117" s="23"/>
      <c r="ANM117" s="23"/>
      <c r="ANN117" s="23"/>
      <c r="ANO117" s="23"/>
      <c r="ANP117" s="23"/>
      <c r="ANQ117" s="23"/>
      <c r="ANR117" s="23"/>
      <c r="ANS117" s="23"/>
      <c r="ANT117" s="23"/>
      <c r="ANU117" s="23"/>
      <c r="ANV117" s="23"/>
      <c r="ANW117" s="23"/>
      <c r="ANX117" s="23"/>
      <c r="ANY117" s="23"/>
      <c r="ANZ117" s="23"/>
      <c r="AOA117" s="23"/>
      <c r="AOB117" s="23"/>
      <c r="AOC117" s="23"/>
      <c r="AOD117" s="23"/>
      <c r="AOE117" s="23"/>
      <c r="AOF117" s="23"/>
      <c r="AOG117" s="23"/>
      <c r="AOH117" s="23"/>
      <c r="AOI117" s="23"/>
      <c r="AOJ117" s="23"/>
      <c r="AOK117" s="23"/>
      <c r="AOL117" s="23"/>
      <c r="AOM117" s="23"/>
      <c r="AON117" s="23"/>
      <c r="AOO117" s="23"/>
      <c r="AOP117" s="23"/>
      <c r="AOQ117" s="23"/>
      <c r="AOR117" s="23"/>
      <c r="AOS117" s="23"/>
      <c r="AOT117" s="23"/>
      <c r="AOU117" s="23"/>
      <c r="AOV117" s="23"/>
      <c r="AOW117" s="23"/>
      <c r="AOX117" s="23"/>
      <c r="AOY117" s="23"/>
      <c r="AOZ117" s="23"/>
      <c r="APA117" s="23"/>
      <c r="APB117" s="23"/>
      <c r="APC117" s="23"/>
      <c r="APD117" s="23"/>
      <c r="APE117" s="23"/>
      <c r="APF117" s="23"/>
      <c r="APG117" s="23"/>
      <c r="APH117" s="23"/>
      <c r="API117" s="23"/>
      <c r="APJ117" s="23"/>
      <c r="APK117" s="23"/>
      <c r="APL117" s="23"/>
      <c r="APM117" s="23"/>
      <c r="APN117" s="23"/>
      <c r="APO117" s="23"/>
      <c r="APP117" s="23"/>
      <c r="APQ117" s="23"/>
      <c r="APR117" s="23"/>
      <c r="APS117" s="23"/>
      <c r="APT117" s="23"/>
      <c r="APU117" s="23"/>
      <c r="APV117" s="23"/>
      <c r="APW117" s="23"/>
      <c r="APX117" s="23"/>
      <c r="APY117" s="23"/>
      <c r="APZ117" s="23"/>
      <c r="AQA117" s="23"/>
      <c r="AQB117" s="23"/>
      <c r="AQC117" s="23"/>
      <c r="AQD117" s="23"/>
      <c r="AQE117" s="23"/>
      <c r="AQF117" s="23"/>
      <c r="AQG117" s="23"/>
      <c r="AQH117" s="23"/>
      <c r="AQI117" s="23"/>
      <c r="AQJ117" s="23"/>
      <c r="AQK117" s="23"/>
      <c r="AQL117" s="23"/>
      <c r="AQM117" s="23"/>
      <c r="AQN117" s="23"/>
      <c r="AQO117" s="23"/>
      <c r="AQP117" s="23"/>
      <c r="AQQ117" s="23"/>
      <c r="AQR117" s="23"/>
      <c r="AQS117" s="23"/>
      <c r="AQT117" s="23"/>
      <c r="AQU117" s="23"/>
      <c r="AQV117" s="23"/>
      <c r="AQW117" s="23"/>
      <c r="AQX117" s="23"/>
      <c r="AQY117" s="23"/>
      <c r="AQZ117" s="23"/>
      <c r="ARA117" s="23"/>
      <c r="ARB117" s="23"/>
      <c r="ARC117" s="23"/>
      <c r="ARD117" s="23"/>
      <c r="ARE117" s="23"/>
      <c r="ARF117" s="23"/>
      <c r="ARG117" s="23"/>
      <c r="ARH117" s="23"/>
      <c r="ARI117" s="23"/>
      <c r="ARJ117" s="23"/>
      <c r="ARK117" s="23"/>
      <c r="ARL117" s="23"/>
      <c r="ARM117" s="23"/>
      <c r="ARN117" s="23"/>
      <c r="ARO117" s="23"/>
      <c r="ARP117" s="23"/>
      <c r="ARQ117" s="23"/>
      <c r="ARR117" s="23"/>
      <c r="ARS117" s="23"/>
      <c r="ART117" s="23"/>
      <c r="ARU117" s="23"/>
      <c r="ARV117" s="23"/>
      <c r="ARW117" s="23"/>
      <c r="ARX117" s="23"/>
      <c r="ARY117" s="23"/>
      <c r="ARZ117" s="23"/>
      <c r="ASA117" s="23"/>
      <c r="ASB117" s="23"/>
      <c r="ASC117" s="23"/>
      <c r="ASD117" s="23"/>
      <c r="ASE117" s="23"/>
      <c r="ASF117" s="23"/>
      <c r="ASG117" s="23"/>
      <c r="ASH117" s="23"/>
      <c r="ASI117" s="23"/>
      <c r="ASJ117" s="23"/>
      <c r="ASK117" s="23"/>
      <c r="ASL117" s="23"/>
      <c r="ASM117" s="23"/>
      <c r="ASN117" s="23"/>
      <c r="ASO117" s="23"/>
      <c r="ASP117" s="23"/>
      <c r="ASQ117" s="23"/>
      <c r="ASR117" s="23"/>
      <c r="ASS117" s="23"/>
      <c r="AST117" s="23"/>
      <c r="ASU117" s="23"/>
      <c r="ASV117" s="23"/>
      <c r="ASW117" s="23"/>
      <c r="ASX117" s="23"/>
      <c r="ASY117" s="23"/>
      <c r="ASZ117" s="23"/>
      <c r="ATA117" s="23"/>
      <c r="ATB117" s="23"/>
      <c r="ATC117" s="23"/>
      <c r="ATD117" s="23"/>
      <c r="ATE117" s="23"/>
      <c r="ATF117" s="23"/>
      <c r="ATG117" s="23"/>
      <c r="ATH117" s="23"/>
      <c r="ATI117" s="23"/>
      <c r="ATJ117" s="23"/>
      <c r="ATK117" s="23"/>
      <c r="ATL117" s="23"/>
      <c r="ATM117" s="23"/>
      <c r="ATN117" s="23"/>
      <c r="ATO117" s="23"/>
      <c r="ATP117" s="23"/>
      <c r="ATQ117" s="23"/>
      <c r="ATR117" s="23"/>
      <c r="ATS117" s="23"/>
      <c r="ATT117" s="23"/>
      <c r="ATU117" s="23"/>
      <c r="ATV117" s="23"/>
      <c r="ATW117" s="23"/>
      <c r="ATX117" s="23"/>
      <c r="ATY117" s="23"/>
      <c r="ATZ117" s="23"/>
      <c r="AUA117" s="23"/>
      <c r="AUB117" s="23"/>
      <c r="AUC117" s="23"/>
      <c r="AUD117" s="23"/>
      <c r="AUE117" s="23"/>
      <c r="AUF117" s="23"/>
      <c r="AUG117" s="23"/>
      <c r="AUH117" s="23"/>
      <c r="AUI117" s="23"/>
      <c r="AUJ117" s="23"/>
      <c r="AUK117" s="23"/>
      <c r="AUL117" s="23"/>
      <c r="AUM117" s="23"/>
      <c r="AUN117" s="23"/>
      <c r="AUO117" s="23"/>
      <c r="AUP117" s="23"/>
      <c r="AUQ117" s="23"/>
      <c r="AUR117" s="23"/>
      <c r="AUS117" s="23"/>
      <c r="AUT117" s="23"/>
      <c r="AUU117" s="23"/>
      <c r="AUV117" s="23"/>
      <c r="AUW117" s="23"/>
      <c r="AUX117" s="23"/>
      <c r="AUY117" s="23"/>
      <c r="AUZ117" s="23"/>
      <c r="AVA117" s="23"/>
      <c r="AVB117" s="23"/>
      <c r="AVC117" s="23"/>
      <c r="AVD117" s="23"/>
      <c r="AVE117" s="23"/>
      <c r="AVF117" s="23"/>
      <c r="AVG117" s="23"/>
      <c r="AVH117" s="23"/>
      <c r="AVI117" s="23"/>
      <c r="AVJ117" s="23"/>
      <c r="AVK117" s="23"/>
      <c r="AVL117" s="23"/>
      <c r="AVM117" s="23"/>
      <c r="AVN117" s="23"/>
      <c r="AVO117" s="23"/>
      <c r="AVP117" s="23"/>
      <c r="AVQ117" s="23"/>
      <c r="AVR117" s="23"/>
      <c r="AVS117" s="23"/>
      <c r="AVT117" s="23"/>
      <c r="AVU117" s="23"/>
      <c r="AVV117" s="23"/>
      <c r="AVW117" s="23"/>
      <c r="AVX117" s="23"/>
      <c r="AVY117" s="23"/>
      <c r="AVZ117" s="23"/>
      <c r="AWA117" s="23"/>
      <c r="AWB117" s="23"/>
      <c r="AWC117" s="23"/>
      <c r="AWD117" s="23"/>
      <c r="AWE117" s="23"/>
      <c r="AWF117" s="23"/>
      <c r="AWG117" s="23"/>
      <c r="AWH117" s="23"/>
      <c r="AWI117" s="23"/>
      <c r="AWJ117" s="23"/>
      <c r="AWK117" s="23"/>
      <c r="AWL117" s="23"/>
      <c r="AWM117" s="23"/>
      <c r="AWN117" s="23"/>
      <c r="AWO117" s="23"/>
      <c r="AWP117" s="23"/>
      <c r="AWQ117" s="23"/>
      <c r="AWR117" s="23"/>
      <c r="AWS117" s="23"/>
      <c r="AWT117" s="23"/>
      <c r="AWU117" s="23"/>
      <c r="AWV117" s="23"/>
      <c r="AWW117" s="23"/>
      <c r="AWX117" s="23"/>
      <c r="AWY117" s="23"/>
      <c r="AWZ117" s="23"/>
      <c r="AXA117" s="23"/>
      <c r="AXB117" s="23"/>
      <c r="AXC117" s="23"/>
      <c r="AXD117" s="23"/>
      <c r="AXE117" s="23"/>
      <c r="AXF117" s="23"/>
      <c r="AXG117" s="23"/>
      <c r="AXH117" s="23"/>
      <c r="AXI117" s="23"/>
      <c r="AXJ117" s="23"/>
      <c r="AXK117" s="23"/>
      <c r="AXL117" s="23"/>
      <c r="AXM117" s="23"/>
      <c r="AXN117" s="23"/>
      <c r="AXO117" s="23"/>
      <c r="AXP117" s="23"/>
      <c r="AXQ117" s="23"/>
      <c r="AXR117" s="23"/>
      <c r="AXS117" s="23"/>
      <c r="AXT117" s="23"/>
      <c r="AXU117" s="23"/>
      <c r="AXV117" s="23"/>
      <c r="AXW117" s="23"/>
      <c r="AXX117" s="23"/>
      <c r="AXY117" s="23"/>
      <c r="AXZ117" s="23"/>
      <c r="AYA117" s="23"/>
      <c r="AYB117" s="23"/>
      <c r="AYC117" s="23"/>
      <c r="AYD117" s="23"/>
      <c r="AYE117" s="23"/>
      <c r="AYF117" s="23"/>
      <c r="AYG117" s="23"/>
      <c r="AYH117" s="23"/>
      <c r="AYI117" s="23"/>
      <c r="AYJ117" s="23"/>
      <c r="AYK117" s="23"/>
      <c r="AYL117" s="23"/>
      <c r="AYM117" s="23"/>
      <c r="AYN117" s="23"/>
      <c r="AYO117" s="23"/>
      <c r="AYP117" s="23"/>
      <c r="AYQ117" s="23"/>
      <c r="AYR117" s="23"/>
      <c r="AYS117" s="23"/>
      <c r="AYT117" s="23"/>
      <c r="AYU117" s="23"/>
      <c r="AYV117" s="23"/>
      <c r="AYW117" s="23"/>
      <c r="AYX117" s="23"/>
      <c r="AYY117" s="23"/>
      <c r="AYZ117" s="23"/>
      <c r="AZA117" s="23"/>
      <c r="AZB117" s="23"/>
      <c r="AZC117" s="23"/>
      <c r="AZD117" s="23"/>
      <c r="AZE117" s="23"/>
      <c r="AZF117" s="23"/>
      <c r="AZG117" s="23"/>
      <c r="AZH117" s="23"/>
      <c r="AZI117" s="23"/>
      <c r="AZJ117" s="23"/>
      <c r="AZK117" s="23"/>
      <c r="AZL117" s="23"/>
      <c r="AZM117" s="23"/>
      <c r="AZN117" s="23"/>
      <c r="AZO117" s="23"/>
      <c r="AZP117" s="23"/>
      <c r="AZQ117" s="23"/>
      <c r="AZR117" s="23"/>
      <c r="AZS117" s="23"/>
      <c r="AZT117" s="23"/>
      <c r="AZU117" s="23"/>
      <c r="AZV117" s="23"/>
      <c r="AZW117" s="23"/>
      <c r="AZX117" s="23"/>
      <c r="AZY117" s="23"/>
      <c r="AZZ117" s="23"/>
      <c r="BAA117" s="23"/>
      <c r="BAB117" s="23"/>
      <c r="BAC117" s="23"/>
      <c r="BAD117" s="23"/>
      <c r="BAE117" s="23"/>
      <c r="BAF117" s="23"/>
      <c r="BAG117" s="23"/>
      <c r="BAH117" s="23"/>
      <c r="BAI117" s="23"/>
      <c r="BAJ117" s="23"/>
      <c r="BAK117" s="23"/>
      <c r="BAL117" s="23"/>
      <c r="BAM117" s="23"/>
      <c r="BAN117" s="23"/>
      <c r="BAO117" s="23"/>
      <c r="BAP117" s="23"/>
      <c r="BAQ117" s="23"/>
      <c r="BAR117" s="23"/>
      <c r="BAS117" s="23"/>
      <c r="BAT117" s="23"/>
      <c r="BAU117" s="23"/>
      <c r="BAV117" s="23"/>
      <c r="BAW117" s="23"/>
      <c r="BAX117" s="23"/>
      <c r="BAY117" s="23"/>
      <c r="BAZ117" s="23"/>
      <c r="BBA117" s="23"/>
      <c r="BBB117" s="23"/>
      <c r="BBC117" s="23"/>
      <c r="BBD117" s="23"/>
      <c r="BBE117" s="23"/>
      <c r="BBF117" s="23"/>
      <c r="BBG117" s="23"/>
      <c r="BBH117" s="23"/>
      <c r="BBI117" s="23"/>
      <c r="BBJ117" s="23"/>
      <c r="BBK117" s="23"/>
      <c r="BBL117" s="23"/>
      <c r="BBM117" s="23"/>
      <c r="BBN117" s="23"/>
      <c r="BBO117" s="23"/>
      <c r="BBP117" s="23"/>
      <c r="BBQ117" s="23"/>
      <c r="BBR117" s="23"/>
      <c r="BBS117" s="23"/>
      <c r="BBT117" s="23"/>
      <c r="BBU117" s="23"/>
      <c r="BBV117" s="23"/>
      <c r="BBW117" s="23"/>
      <c r="BBX117" s="23"/>
      <c r="BBY117" s="23"/>
      <c r="BBZ117" s="23"/>
      <c r="BCA117" s="23"/>
      <c r="BCB117" s="23"/>
      <c r="BCC117" s="23"/>
      <c r="BCD117" s="23"/>
      <c r="BCE117" s="23"/>
      <c r="BCF117" s="23"/>
      <c r="BCG117" s="23"/>
      <c r="BCH117" s="23"/>
      <c r="BCI117" s="23"/>
      <c r="BCJ117" s="23"/>
      <c r="BCK117" s="23"/>
      <c r="BCL117" s="23"/>
      <c r="BCM117" s="23"/>
      <c r="BCN117" s="23"/>
      <c r="BCO117" s="23"/>
      <c r="BCP117" s="23"/>
      <c r="BCQ117" s="23"/>
      <c r="BCR117" s="23"/>
      <c r="BCS117" s="23"/>
      <c r="BCT117" s="23"/>
      <c r="BCU117" s="23"/>
      <c r="BCV117" s="23"/>
      <c r="BCW117" s="23"/>
      <c r="BCX117" s="23"/>
      <c r="BCY117" s="23"/>
      <c r="BCZ117" s="23"/>
      <c r="BDA117" s="23"/>
      <c r="BDB117" s="23"/>
      <c r="BDC117" s="23"/>
      <c r="BDD117" s="23"/>
      <c r="BDE117" s="23"/>
      <c r="BDF117" s="23"/>
      <c r="BDG117" s="23"/>
      <c r="BDH117" s="23"/>
      <c r="BDI117" s="23"/>
      <c r="BDJ117" s="23"/>
      <c r="BDK117" s="23"/>
      <c r="BDL117" s="23"/>
      <c r="BDM117" s="23"/>
      <c r="BDN117" s="23"/>
      <c r="BDO117" s="23"/>
      <c r="BDP117" s="23"/>
      <c r="BDQ117" s="23"/>
      <c r="BDR117" s="23"/>
      <c r="BDS117" s="23"/>
      <c r="BDT117" s="23"/>
      <c r="BDU117" s="23"/>
      <c r="BDV117" s="23"/>
      <c r="BDW117" s="23"/>
      <c r="BDX117" s="23"/>
      <c r="BDY117" s="23"/>
      <c r="BDZ117" s="23"/>
      <c r="BEA117" s="23"/>
      <c r="BEB117" s="23"/>
      <c r="BEC117" s="23"/>
      <c r="BED117" s="23"/>
      <c r="BEE117" s="23"/>
      <c r="BEF117" s="23"/>
      <c r="BEG117" s="23"/>
      <c r="BEH117" s="23"/>
      <c r="BEI117" s="23"/>
      <c r="BEJ117" s="23"/>
      <c r="BEK117" s="23"/>
      <c r="BEL117" s="23"/>
      <c r="BEM117" s="23"/>
      <c r="BEN117" s="23"/>
      <c r="BEO117" s="23"/>
      <c r="BEP117" s="23"/>
      <c r="BEQ117" s="23"/>
      <c r="BER117" s="23"/>
      <c r="BES117" s="23"/>
      <c r="BET117" s="23"/>
      <c r="BEU117" s="23"/>
      <c r="BEV117" s="23"/>
      <c r="BEW117" s="23"/>
      <c r="BEX117" s="23"/>
      <c r="BEY117" s="23"/>
      <c r="BEZ117" s="23"/>
      <c r="BFA117" s="23"/>
      <c r="BFB117" s="23"/>
      <c r="BFC117" s="23"/>
      <c r="BFD117" s="23"/>
      <c r="BFE117" s="23"/>
      <c r="BFF117" s="23"/>
      <c r="BFG117" s="23"/>
      <c r="BFH117" s="23"/>
      <c r="BFI117" s="23"/>
      <c r="BFJ117" s="23"/>
      <c r="BFK117" s="23"/>
      <c r="BFL117" s="23"/>
      <c r="BFM117" s="23"/>
      <c r="BFN117" s="23"/>
      <c r="BFO117" s="23"/>
      <c r="BFP117" s="23"/>
      <c r="BFQ117" s="23"/>
      <c r="BFR117" s="23"/>
      <c r="BFS117" s="23"/>
      <c r="BFT117" s="23"/>
      <c r="BFU117" s="23"/>
      <c r="BFV117" s="23"/>
      <c r="BFW117" s="23"/>
      <c r="BFX117" s="23"/>
      <c r="BFY117" s="23"/>
      <c r="BFZ117" s="23"/>
      <c r="BGA117" s="23"/>
      <c r="BGB117" s="23"/>
      <c r="BGC117" s="23"/>
      <c r="BGD117" s="23"/>
      <c r="BGE117" s="23"/>
      <c r="BGF117" s="23"/>
      <c r="BGG117" s="23"/>
      <c r="BGH117" s="23"/>
      <c r="BGI117" s="23"/>
      <c r="BGJ117" s="23"/>
      <c r="BGK117" s="23"/>
      <c r="BGL117" s="23"/>
      <c r="BGM117" s="23"/>
      <c r="BGN117" s="23"/>
      <c r="BGO117" s="23"/>
      <c r="BGP117" s="23"/>
      <c r="BGQ117" s="23"/>
      <c r="BGR117" s="23"/>
      <c r="BGS117" s="23"/>
      <c r="BGT117" s="23"/>
      <c r="BGU117" s="23"/>
      <c r="BGV117" s="23"/>
      <c r="BGW117" s="23"/>
      <c r="BGX117" s="23"/>
      <c r="BGY117" s="23"/>
      <c r="BGZ117" s="23"/>
      <c r="BHA117" s="23"/>
      <c r="BHB117" s="23"/>
      <c r="BHC117" s="23"/>
      <c r="BHD117" s="23"/>
      <c r="BHE117" s="23"/>
      <c r="BHF117" s="23"/>
      <c r="BHG117" s="23"/>
      <c r="BHH117" s="23"/>
      <c r="BHI117" s="23"/>
      <c r="BHJ117" s="23"/>
      <c r="BHK117" s="23"/>
      <c r="BHL117" s="23"/>
      <c r="BHM117" s="23"/>
      <c r="BHN117" s="23"/>
      <c r="BHO117" s="23"/>
      <c r="BHP117" s="23"/>
      <c r="BHQ117" s="23"/>
      <c r="BHR117" s="23"/>
      <c r="BHS117" s="23"/>
      <c r="BHT117" s="23"/>
      <c r="BHU117" s="23"/>
      <c r="BHV117" s="23"/>
      <c r="BHW117" s="23"/>
      <c r="BHX117" s="23"/>
      <c r="BHY117" s="23"/>
      <c r="BHZ117" s="23"/>
      <c r="BIA117" s="23"/>
      <c r="BIB117" s="23"/>
      <c r="BIC117" s="23"/>
      <c r="BID117" s="23"/>
      <c r="BIE117" s="23"/>
      <c r="BIF117" s="23"/>
      <c r="BIG117" s="23"/>
      <c r="BIH117" s="23"/>
      <c r="BII117" s="23"/>
      <c r="BIJ117" s="23"/>
      <c r="BIK117" s="23"/>
      <c r="BIL117" s="23"/>
      <c r="BIM117" s="23"/>
      <c r="BIN117" s="23"/>
      <c r="BIO117" s="23"/>
      <c r="BIP117" s="23"/>
      <c r="BIQ117" s="23"/>
      <c r="BIR117" s="23"/>
      <c r="BIS117" s="23"/>
      <c r="BIT117" s="23"/>
      <c r="BIU117" s="23"/>
      <c r="BIV117" s="23"/>
      <c r="BIW117" s="23"/>
      <c r="BIX117" s="23"/>
      <c r="BIY117" s="23"/>
      <c r="BIZ117" s="23"/>
      <c r="BJA117" s="23"/>
      <c r="BJB117" s="23"/>
      <c r="BJC117" s="23"/>
      <c r="BJD117" s="23"/>
      <c r="BJE117" s="23"/>
      <c r="BJF117" s="23"/>
      <c r="BJG117" s="23"/>
      <c r="BJH117" s="23"/>
      <c r="BJI117" s="23"/>
      <c r="BJJ117" s="23"/>
      <c r="BJK117" s="23"/>
      <c r="BJL117" s="23"/>
      <c r="BJM117" s="23"/>
      <c r="BJN117" s="23"/>
      <c r="BJO117" s="23"/>
      <c r="BJP117" s="23"/>
      <c r="BJQ117" s="23"/>
      <c r="BJR117" s="23"/>
      <c r="BJS117" s="23"/>
      <c r="BJT117" s="23"/>
      <c r="BJU117" s="23"/>
      <c r="BJV117" s="23"/>
      <c r="BJW117" s="23"/>
      <c r="BJX117" s="23"/>
      <c r="BJY117" s="23"/>
      <c r="BJZ117" s="23"/>
      <c r="BKA117" s="23"/>
      <c r="BKB117" s="23"/>
      <c r="BKC117" s="23"/>
      <c r="BKD117" s="23"/>
      <c r="BKE117" s="23"/>
      <c r="BKF117" s="23"/>
      <c r="BKG117" s="23"/>
      <c r="BKH117" s="23"/>
      <c r="BKI117" s="23"/>
      <c r="BKJ117" s="23"/>
      <c r="BKK117" s="23"/>
      <c r="BKL117" s="23"/>
      <c r="BKM117" s="23"/>
      <c r="BKN117" s="23"/>
      <c r="BKO117" s="23"/>
      <c r="BKP117" s="23"/>
      <c r="BKQ117" s="23"/>
      <c r="BKR117" s="23"/>
      <c r="BKS117" s="23"/>
      <c r="BKT117" s="23"/>
      <c r="BKU117" s="23"/>
      <c r="BKV117" s="23"/>
      <c r="BKW117" s="23"/>
      <c r="BKX117" s="23"/>
      <c r="BKY117" s="23"/>
      <c r="BKZ117" s="23"/>
      <c r="BLA117" s="23"/>
      <c r="BLB117" s="23"/>
      <c r="BLC117" s="23"/>
      <c r="BLD117" s="23"/>
      <c r="BLE117" s="23"/>
      <c r="BLF117" s="23"/>
      <c r="BLG117" s="23"/>
      <c r="BLH117" s="23"/>
      <c r="BLI117" s="23"/>
      <c r="BLJ117" s="23"/>
      <c r="BLK117" s="23"/>
      <c r="BLL117" s="23"/>
      <c r="BLM117" s="23"/>
      <c r="BLN117" s="23"/>
      <c r="BLO117" s="23"/>
      <c r="BLP117" s="23"/>
      <c r="BLQ117" s="23"/>
      <c r="BLR117" s="23"/>
      <c r="BLS117" s="23"/>
      <c r="BLT117" s="23"/>
      <c r="BLU117" s="23"/>
      <c r="BLV117" s="23"/>
      <c r="BLW117" s="23"/>
      <c r="BLX117" s="23"/>
      <c r="BLY117" s="23"/>
      <c r="BLZ117" s="23"/>
      <c r="BMA117" s="23"/>
      <c r="BMB117" s="23"/>
      <c r="BMC117" s="23"/>
      <c r="BMD117" s="23"/>
      <c r="BME117" s="23"/>
      <c r="BMF117" s="23"/>
      <c r="BMG117" s="23"/>
      <c r="BMH117" s="23"/>
      <c r="BMI117" s="23"/>
      <c r="BMJ117" s="23"/>
      <c r="BMK117" s="23"/>
      <c r="BML117" s="23"/>
      <c r="BMM117" s="23"/>
      <c r="BMN117" s="23"/>
      <c r="BMO117" s="23"/>
      <c r="BMP117" s="23"/>
      <c r="BMQ117" s="23"/>
      <c r="BMR117" s="23"/>
      <c r="BMS117" s="23"/>
      <c r="BMT117" s="23"/>
      <c r="BMU117" s="23"/>
      <c r="BMV117" s="23"/>
      <c r="BMW117" s="23"/>
      <c r="BMX117" s="23"/>
      <c r="BMY117" s="23"/>
      <c r="BMZ117" s="23"/>
      <c r="BNA117" s="23"/>
      <c r="BNB117" s="23"/>
      <c r="BNC117" s="23"/>
      <c r="BND117" s="23"/>
      <c r="BNE117" s="23"/>
      <c r="BNF117" s="23"/>
      <c r="BNG117" s="23"/>
      <c r="BNH117" s="23"/>
      <c r="BNI117" s="23"/>
      <c r="BNJ117" s="23"/>
      <c r="BNK117" s="23"/>
      <c r="BNL117" s="23"/>
      <c r="BNM117" s="23"/>
      <c r="BNN117" s="23"/>
      <c r="BNO117" s="23"/>
      <c r="BNP117" s="23"/>
      <c r="BNQ117" s="23"/>
      <c r="BNR117" s="23"/>
      <c r="BNS117" s="23"/>
      <c r="BNT117" s="23"/>
      <c r="BNU117" s="23"/>
      <c r="BNV117" s="23"/>
      <c r="BNW117" s="23"/>
      <c r="BNX117" s="23"/>
      <c r="BNY117" s="23"/>
      <c r="BNZ117" s="23"/>
      <c r="BOA117" s="23"/>
      <c r="BOB117" s="23"/>
      <c r="BOC117" s="23"/>
      <c r="BOD117" s="23"/>
      <c r="BOE117" s="23"/>
      <c r="BOF117" s="23"/>
      <c r="BOG117" s="23"/>
      <c r="BOH117" s="23"/>
      <c r="BOI117" s="23"/>
      <c r="BOJ117" s="23"/>
      <c r="BOK117" s="23"/>
      <c r="BOL117" s="23"/>
      <c r="BOM117" s="23"/>
      <c r="BON117" s="23"/>
      <c r="BOO117" s="23"/>
      <c r="BOP117" s="23"/>
      <c r="BOQ117" s="23"/>
      <c r="BOR117" s="23"/>
      <c r="BOS117" s="23"/>
      <c r="BOT117" s="23"/>
      <c r="BOU117" s="23"/>
      <c r="BOV117" s="23"/>
      <c r="BOW117" s="23"/>
      <c r="BOX117" s="23"/>
      <c r="BOY117" s="23"/>
      <c r="BOZ117" s="23"/>
      <c r="BPA117" s="23"/>
      <c r="BPB117" s="23"/>
      <c r="BPC117" s="23"/>
      <c r="BPD117" s="23"/>
      <c r="BPE117" s="23"/>
      <c r="BPF117" s="23"/>
      <c r="BPG117" s="23"/>
      <c r="BPH117" s="23"/>
      <c r="BPI117" s="23"/>
      <c r="BPJ117" s="23"/>
      <c r="BPK117" s="23"/>
      <c r="BPL117" s="23"/>
      <c r="BPM117" s="23"/>
      <c r="BPN117" s="23"/>
      <c r="BPO117" s="23"/>
      <c r="BPP117" s="23"/>
      <c r="BPQ117" s="23"/>
      <c r="BPR117" s="23"/>
      <c r="BPS117" s="23"/>
      <c r="BPT117" s="23"/>
      <c r="BPU117" s="23"/>
      <c r="BPV117" s="23"/>
      <c r="BPW117" s="23"/>
      <c r="BPX117" s="23"/>
      <c r="BPY117" s="23"/>
      <c r="BPZ117" s="23"/>
      <c r="BQA117" s="23"/>
      <c r="BQB117" s="23"/>
      <c r="BQC117" s="23"/>
      <c r="BQD117" s="23"/>
      <c r="BQE117" s="23"/>
      <c r="BQF117" s="23"/>
      <c r="BQG117" s="23"/>
      <c r="BQH117" s="23"/>
      <c r="BQI117" s="23"/>
      <c r="BQJ117" s="23"/>
      <c r="BQK117" s="23"/>
      <c r="BQL117" s="23"/>
      <c r="BQM117" s="23"/>
      <c r="BQN117" s="23"/>
      <c r="BQO117" s="23"/>
      <c r="BQP117" s="23"/>
      <c r="BQQ117" s="23"/>
      <c r="BQR117" s="23"/>
      <c r="BQS117" s="23"/>
      <c r="BQT117" s="23"/>
      <c r="BQU117" s="23"/>
      <c r="BQV117" s="23"/>
      <c r="BQW117" s="23"/>
      <c r="BQX117" s="23"/>
      <c r="BQY117" s="23"/>
      <c r="BQZ117" s="23"/>
      <c r="BRA117" s="23"/>
      <c r="BRB117" s="23"/>
      <c r="BRC117" s="23"/>
      <c r="BRD117" s="23"/>
      <c r="BRE117" s="23"/>
      <c r="BRF117" s="23"/>
      <c r="BRG117" s="23"/>
      <c r="BRH117" s="23"/>
      <c r="BRI117" s="23"/>
      <c r="BRJ117" s="23"/>
      <c r="BRK117" s="23"/>
      <c r="BRL117" s="23"/>
      <c r="BRM117" s="23"/>
      <c r="BRN117" s="23"/>
      <c r="BRO117" s="23"/>
      <c r="BRP117" s="23"/>
      <c r="BRQ117" s="23"/>
      <c r="BRR117" s="23"/>
      <c r="BRS117" s="23"/>
      <c r="BRT117" s="23"/>
      <c r="BRU117" s="23"/>
      <c r="BRV117" s="23"/>
      <c r="BRW117" s="23"/>
      <c r="BRX117" s="23"/>
      <c r="BRY117" s="23"/>
      <c r="BRZ117" s="23"/>
      <c r="BSA117" s="23"/>
      <c r="BSB117" s="23"/>
      <c r="BSC117" s="23"/>
      <c r="BSD117" s="23"/>
      <c r="BSE117" s="23"/>
      <c r="BSF117" s="23"/>
      <c r="BSG117" s="23"/>
      <c r="BSH117" s="23"/>
      <c r="BSI117" s="23"/>
      <c r="BSJ117" s="23"/>
      <c r="BSK117" s="23"/>
      <c r="BSL117" s="23"/>
      <c r="BSM117" s="23"/>
      <c r="BSN117" s="23"/>
      <c r="BSO117" s="23"/>
      <c r="BSP117" s="23"/>
      <c r="BSQ117" s="23"/>
      <c r="BSR117" s="23"/>
      <c r="BSS117" s="23"/>
      <c r="BST117" s="23"/>
      <c r="BSU117" s="23"/>
      <c r="BSV117" s="23"/>
      <c r="BSW117" s="23"/>
      <c r="BSX117" s="23"/>
      <c r="BSY117" s="23"/>
      <c r="BSZ117" s="23"/>
      <c r="BTA117" s="23"/>
      <c r="BTB117" s="23"/>
      <c r="BTC117" s="23"/>
      <c r="BTD117" s="23"/>
      <c r="BTE117" s="23"/>
      <c r="BTF117" s="23"/>
      <c r="BTG117" s="23"/>
      <c r="BTH117" s="23"/>
      <c r="BTI117" s="23"/>
      <c r="BTJ117" s="23"/>
      <c r="BTK117" s="23"/>
      <c r="BTL117" s="23"/>
      <c r="BTM117" s="23"/>
      <c r="BTN117" s="23"/>
      <c r="BTO117" s="23"/>
      <c r="BTP117" s="23"/>
      <c r="BTQ117" s="23"/>
      <c r="BTR117" s="23"/>
      <c r="BTS117" s="23"/>
      <c r="BTT117" s="23"/>
      <c r="BTU117" s="23"/>
      <c r="BTV117" s="23"/>
      <c r="BTW117" s="23"/>
      <c r="BTX117" s="23"/>
      <c r="BTY117" s="23"/>
      <c r="BTZ117" s="23"/>
      <c r="BUA117" s="23"/>
      <c r="BUB117" s="23"/>
      <c r="BUC117" s="23"/>
      <c r="BUD117" s="23"/>
      <c r="BUE117" s="23"/>
      <c r="BUF117" s="23"/>
      <c r="BUG117" s="23"/>
      <c r="BUH117" s="23"/>
      <c r="BUI117" s="23"/>
      <c r="BUJ117" s="23"/>
      <c r="BUK117" s="23"/>
      <c r="BUL117" s="23"/>
      <c r="BUM117" s="23"/>
      <c r="BUN117" s="23"/>
      <c r="BUO117" s="23"/>
      <c r="BUP117" s="23"/>
      <c r="BUQ117" s="23"/>
      <c r="BUR117" s="23"/>
      <c r="BUS117" s="23"/>
      <c r="BUT117" s="23"/>
      <c r="BUU117" s="23"/>
      <c r="BUV117" s="23"/>
      <c r="BUW117" s="23"/>
      <c r="BUX117" s="23"/>
      <c r="BUY117" s="23"/>
      <c r="BUZ117" s="23"/>
      <c r="BVA117" s="23"/>
      <c r="BVB117" s="23"/>
      <c r="BVC117" s="23"/>
      <c r="BVD117" s="23"/>
      <c r="BVE117" s="23"/>
      <c r="BVF117" s="23"/>
      <c r="BVG117" s="23"/>
      <c r="BVH117" s="23"/>
      <c r="BVI117" s="23"/>
      <c r="BVJ117" s="23"/>
      <c r="BVK117" s="23"/>
      <c r="BVL117" s="23"/>
      <c r="BVM117" s="23"/>
      <c r="BVN117" s="23"/>
      <c r="BVO117" s="23"/>
      <c r="BVP117" s="23"/>
      <c r="BVQ117" s="23"/>
      <c r="BVR117" s="23"/>
      <c r="BVS117" s="23"/>
      <c r="BVT117" s="23"/>
      <c r="BVU117" s="23"/>
      <c r="BVV117" s="23"/>
      <c r="BVW117" s="23"/>
      <c r="BVX117" s="23"/>
      <c r="BVY117" s="23"/>
      <c r="BVZ117" s="23"/>
      <c r="BWA117" s="23"/>
      <c r="BWB117" s="23"/>
      <c r="BWC117" s="23"/>
      <c r="BWD117" s="23"/>
      <c r="BWE117" s="23"/>
      <c r="BWF117" s="23"/>
      <c r="BWG117" s="23"/>
      <c r="BWH117" s="23"/>
      <c r="BWI117" s="23"/>
      <c r="BWJ117" s="23"/>
      <c r="BWK117" s="23"/>
      <c r="BWL117" s="23"/>
      <c r="BWM117" s="23"/>
      <c r="BWN117" s="23"/>
      <c r="BWO117" s="23"/>
      <c r="BWP117" s="23"/>
      <c r="BWQ117" s="23"/>
      <c r="BWR117" s="23"/>
      <c r="BWS117" s="23"/>
      <c r="BWT117" s="23"/>
      <c r="BWU117" s="23"/>
      <c r="BWV117" s="23"/>
      <c r="BWW117" s="23"/>
      <c r="BWX117" s="23"/>
      <c r="BWY117" s="23"/>
      <c r="BWZ117" s="23"/>
      <c r="BXA117" s="23"/>
      <c r="BXB117" s="23"/>
      <c r="BXC117" s="23"/>
      <c r="BXD117" s="23"/>
      <c r="BXE117" s="23"/>
      <c r="BXF117" s="23"/>
      <c r="BXG117" s="23"/>
      <c r="BXH117" s="23"/>
      <c r="BXI117" s="23"/>
      <c r="BXJ117" s="23"/>
      <c r="BXK117" s="23"/>
      <c r="BXL117" s="23"/>
      <c r="BXM117" s="23"/>
      <c r="BXN117" s="23"/>
      <c r="BXO117" s="23"/>
      <c r="BXP117" s="23"/>
      <c r="BXQ117" s="23"/>
      <c r="BXR117" s="23"/>
      <c r="BXS117" s="23"/>
      <c r="BXT117" s="23"/>
      <c r="BXU117" s="23"/>
      <c r="BXV117" s="23"/>
      <c r="BXW117" s="23"/>
      <c r="BXX117" s="23"/>
      <c r="BXY117" s="23"/>
      <c r="BXZ117" s="23"/>
      <c r="BYA117" s="23"/>
      <c r="BYB117" s="23"/>
      <c r="BYC117" s="23"/>
      <c r="BYD117" s="23"/>
      <c r="BYE117" s="23"/>
      <c r="BYF117" s="23"/>
      <c r="BYG117" s="23"/>
      <c r="BYH117" s="23"/>
      <c r="BYI117" s="23"/>
      <c r="BYJ117" s="23"/>
      <c r="BYK117" s="23"/>
      <c r="BYL117" s="23"/>
      <c r="BYM117" s="23"/>
      <c r="BYN117" s="23"/>
      <c r="BYO117" s="23"/>
      <c r="BYP117" s="23"/>
      <c r="BYQ117" s="23"/>
      <c r="BYR117" s="23"/>
      <c r="BYS117" s="23"/>
      <c r="BYT117" s="23"/>
      <c r="BYU117" s="23"/>
      <c r="BYV117" s="23"/>
      <c r="BYW117" s="23"/>
      <c r="BYX117" s="23"/>
      <c r="BYY117" s="23"/>
      <c r="BYZ117" s="23"/>
      <c r="BZA117" s="23"/>
      <c r="BZB117" s="23"/>
      <c r="BZC117" s="23"/>
      <c r="BZD117" s="23"/>
      <c r="BZE117" s="23"/>
      <c r="BZF117" s="23"/>
      <c r="BZG117" s="23"/>
      <c r="BZH117" s="23"/>
      <c r="BZI117" s="23"/>
      <c r="BZJ117" s="23"/>
      <c r="BZK117" s="23"/>
      <c r="BZL117" s="23"/>
      <c r="BZM117" s="23"/>
      <c r="BZN117" s="23"/>
      <c r="BZO117" s="23"/>
      <c r="BZP117" s="23"/>
      <c r="BZQ117" s="23"/>
      <c r="BZR117" s="23"/>
      <c r="BZS117" s="23"/>
      <c r="BZT117" s="23"/>
      <c r="BZU117" s="23"/>
      <c r="BZV117" s="23"/>
      <c r="BZW117" s="23"/>
      <c r="BZX117" s="23"/>
      <c r="BZY117" s="23"/>
      <c r="BZZ117" s="23"/>
      <c r="CAA117" s="23"/>
      <c r="CAB117" s="23"/>
      <c r="CAC117" s="23"/>
      <c r="CAD117" s="23"/>
      <c r="CAE117" s="23"/>
      <c r="CAF117" s="23"/>
      <c r="CAG117" s="23"/>
      <c r="CAH117" s="23"/>
      <c r="CAI117" s="23"/>
      <c r="CAJ117" s="23"/>
      <c r="CAK117" s="23"/>
      <c r="CAL117" s="23"/>
      <c r="CAM117" s="23"/>
      <c r="CAN117" s="23"/>
      <c r="CAO117" s="23"/>
      <c r="CAP117" s="23"/>
      <c r="CAQ117" s="23"/>
      <c r="CAR117" s="23"/>
      <c r="CAS117" s="23"/>
      <c r="CAT117" s="23"/>
      <c r="CAU117" s="23"/>
      <c r="CAV117" s="23"/>
      <c r="CAW117" s="23"/>
      <c r="CAX117" s="23"/>
      <c r="CAY117" s="23"/>
      <c r="CAZ117" s="23"/>
      <c r="CBA117" s="23"/>
      <c r="CBB117" s="23"/>
      <c r="CBC117" s="23"/>
      <c r="CBD117" s="23"/>
      <c r="CBE117" s="23"/>
      <c r="CBF117" s="23"/>
      <c r="CBG117" s="23"/>
      <c r="CBH117" s="23"/>
      <c r="CBI117" s="23"/>
      <c r="CBJ117" s="23"/>
      <c r="CBK117" s="23"/>
      <c r="CBL117" s="23"/>
      <c r="CBM117" s="23"/>
      <c r="CBN117" s="23"/>
      <c r="CBO117" s="23"/>
      <c r="CBP117" s="23"/>
      <c r="CBQ117" s="23"/>
      <c r="CBR117" s="23"/>
      <c r="CBS117" s="23"/>
      <c r="CBT117" s="23"/>
      <c r="CBU117" s="23"/>
      <c r="CBV117" s="23"/>
      <c r="CBW117" s="23"/>
      <c r="CBX117" s="23"/>
      <c r="CBY117" s="23"/>
      <c r="CBZ117" s="23"/>
      <c r="CCA117" s="23"/>
      <c r="CCB117" s="23"/>
      <c r="CCC117" s="23"/>
      <c r="CCD117" s="23"/>
      <c r="CCE117" s="23"/>
      <c r="CCF117" s="23"/>
      <c r="CCG117" s="23"/>
      <c r="CCH117" s="23"/>
      <c r="CCI117" s="23"/>
      <c r="CCJ117" s="23"/>
      <c r="CCK117" s="23"/>
      <c r="CCL117" s="23"/>
      <c r="CCM117" s="23"/>
      <c r="CCN117" s="23"/>
      <c r="CCO117" s="23"/>
      <c r="CCP117" s="23"/>
      <c r="CCQ117" s="23"/>
      <c r="CCR117" s="23"/>
      <c r="CCS117" s="23"/>
      <c r="CCT117" s="23"/>
      <c r="CCU117" s="23"/>
      <c r="CCV117" s="23"/>
      <c r="CCW117" s="23"/>
      <c r="CCX117" s="23"/>
      <c r="CCY117" s="23"/>
      <c r="CCZ117" s="23"/>
      <c r="CDA117" s="23"/>
      <c r="CDB117" s="23"/>
      <c r="CDC117" s="23"/>
      <c r="CDD117" s="23"/>
      <c r="CDE117" s="23"/>
      <c r="CDF117" s="23"/>
      <c r="CDG117" s="23"/>
      <c r="CDH117" s="23"/>
      <c r="CDI117" s="23"/>
      <c r="CDJ117" s="23"/>
      <c r="CDK117" s="23"/>
      <c r="CDL117" s="23"/>
      <c r="CDM117" s="23"/>
      <c r="CDN117" s="23"/>
      <c r="CDO117" s="23"/>
      <c r="CDP117" s="23"/>
      <c r="CDQ117" s="23"/>
      <c r="CDR117" s="23"/>
      <c r="CDS117" s="23"/>
      <c r="CDT117" s="23"/>
      <c r="CDU117" s="23"/>
      <c r="CDV117" s="23"/>
      <c r="CDW117" s="23"/>
      <c r="CDX117" s="23"/>
      <c r="CDY117" s="23"/>
      <c r="CDZ117" s="23"/>
      <c r="CEA117" s="23"/>
      <c r="CEB117" s="23"/>
      <c r="CEC117" s="23"/>
      <c r="CED117" s="23"/>
      <c r="CEE117" s="23"/>
      <c r="CEF117" s="23"/>
      <c r="CEG117" s="23"/>
      <c r="CEH117" s="23"/>
      <c r="CEI117" s="23"/>
      <c r="CEJ117" s="23"/>
      <c r="CEK117" s="23"/>
      <c r="CEL117" s="23"/>
      <c r="CEM117" s="23"/>
      <c r="CEN117" s="23"/>
      <c r="CEO117" s="23"/>
      <c r="CEP117" s="23"/>
      <c r="CEQ117" s="23"/>
      <c r="CER117" s="23"/>
      <c r="CES117" s="23"/>
      <c r="CET117" s="23"/>
      <c r="CEU117" s="23"/>
      <c r="CEV117" s="23"/>
      <c r="CEW117" s="23"/>
      <c r="CEX117" s="23"/>
      <c r="CEY117" s="23"/>
      <c r="CEZ117" s="23"/>
      <c r="CFA117" s="23"/>
      <c r="CFB117" s="23"/>
      <c r="CFC117" s="23"/>
      <c r="CFD117" s="23"/>
      <c r="CFE117" s="23"/>
      <c r="CFF117" s="23"/>
      <c r="CFG117" s="23"/>
      <c r="CFH117" s="23"/>
      <c r="CFI117" s="23"/>
      <c r="CFJ117" s="23"/>
      <c r="CFK117" s="23"/>
      <c r="CFL117" s="23"/>
      <c r="CFM117" s="23"/>
      <c r="CFN117" s="23"/>
      <c r="CFO117" s="23"/>
      <c r="CFP117" s="23"/>
      <c r="CFQ117" s="23"/>
      <c r="CFR117" s="23"/>
      <c r="CFS117" s="23"/>
      <c r="CFT117" s="23"/>
      <c r="CFU117" s="23"/>
      <c r="CFV117" s="23"/>
      <c r="CFW117" s="23"/>
      <c r="CFX117" s="23"/>
      <c r="CFY117" s="23"/>
      <c r="CFZ117" s="23"/>
      <c r="CGA117" s="23"/>
      <c r="CGB117" s="23"/>
      <c r="CGC117" s="23"/>
      <c r="CGD117" s="23"/>
      <c r="CGE117" s="23"/>
      <c r="CGF117" s="23"/>
      <c r="CGG117" s="23"/>
      <c r="CGH117" s="23"/>
      <c r="CGI117" s="23"/>
      <c r="CGJ117" s="23"/>
      <c r="CGK117" s="23"/>
      <c r="CGL117" s="23"/>
      <c r="CGM117" s="23"/>
      <c r="CGN117" s="23"/>
      <c r="CGO117" s="23"/>
      <c r="CGP117" s="23"/>
      <c r="CGQ117" s="23"/>
      <c r="CGR117" s="23"/>
      <c r="CGS117" s="23"/>
      <c r="CGT117" s="23"/>
      <c r="CGU117" s="23"/>
      <c r="CGV117" s="23"/>
      <c r="CGW117" s="23"/>
      <c r="CGX117" s="23"/>
      <c r="CGY117" s="23"/>
      <c r="CGZ117" s="23"/>
      <c r="CHA117" s="23"/>
      <c r="CHB117" s="23"/>
      <c r="CHC117" s="23"/>
      <c r="CHD117" s="23"/>
      <c r="CHE117" s="23"/>
      <c r="CHF117" s="23"/>
      <c r="CHG117" s="23"/>
      <c r="CHH117" s="23"/>
      <c r="CHI117" s="23"/>
      <c r="CHJ117" s="23"/>
      <c r="CHK117" s="23"/>
      <c r="CHL117" s="23"/>
      <c r="CHM117" s="23"/>
      <c r="CHN117" s="23"/>
      <c r="CHO117" s="23"/>
      <c r="CHP117" s="23"/>
      <c r="CHQ117" s="23"/>
      <c r="CHR117" s="23"/>
      <c r="CHS117" s="23"/>
      <c r="CHT117" s="23"/>
      <c r="CHU117" s="23"/>
      <c r="CHV117" s="23"/>
      <c r="CHW117" s="23"/>
      <c r="CHX117" s="23"/>
      <c r="CHY117" s="23"/>
      <c r="CHZ117" s="23"/>
      <c r="CIA117" s="23"/>
      <c r="CIB117" s="23"/>
      <c r="CIC117" s="23"/>
      <c r="CID117" s="23"/>
      <c r="CIE117" s="23"/>
      <c r="CIF117" s="23"/>
      <c r="CIG117" s="23"/>
      <c r="CIH117" s="23"/>
      <c r="CII117" s="23"/>
      <c r="CIJ117" s="23"/>
      <c r="CIK117" s="23"/>
      <c r="CIL117" s="23"/>
      <c r="CIM117" s="23"/>
      <c r="CIN117" s="23"/>
      <c r="CIO117" s="23"/>
      <c r="CIP117" s="23"/>
      <c r="CIQ117" s="23"/>
      <c r="CIR117" s="23"/>
      <c r="CIS117" s="23"/>
      <c r="CIT117" s="23"/>
      <c r="CIU117" s="23"/>
      <c r="CIV117" s="23"/>
      <c r="CIW117" s="23"/>
      <c r="CIX117" s="23"/>
      <c r="CIY117" s="23"/>
      <c r="CIZ117" s="23"/>
      <c r="CJA117" s="23"/>
      <c r="CJB117" s="23"/>
      <c r="CJC117" s="23"/>
      <c r="CJD117" s="23"/>
      <c r="CJE117" s="23"/>
      <c r="CJF117" s="23"/>
      <c r="CJG117" s="23"/>
      <c r="CJH117" s="23"/>
      <c r="CJI117" s="23"/>
      <c r="CJJ117" s="23"/>
      <c r="CJK117" s="23"/>
      <c r="CJL117" s="23"/>
      <c r="CJM117" s="23"/>
      <c r="CJN117" s="23"/>
      <c r="CJO117" s="23"/>
      <c r="CJP117" s="23"/>
      <c r="CJQ117" s="23"/>
      <c r="CJR117" s="23"/>
      <c r="CJS117" s="23"/>
      <c r="CJT117" s="23"/>
      <c r="CJU117" s="23"/>
      <c r="CJV117" s="23"/>
      <c r="CJW117" s="23"/>
      <c r="CJX117" s="23"/>
      <c r="CJY117" s="23"/>
      <c r="CJZ117" s="23"/>
      <c r="CKA117" s="23"/>
      <c r="CKB117" s="23"/>
      <c r="CKC117" s="23"/>
      <c r="CKD117" s="23"/>
      <c r="CKE117" s="23"/>
      <c r="CKF117" s="23"/>
      <c r="CKG117" s="23"/>
      <c r="CKH117" s="23"/>
      <c r="CKI117" s="23"/>
      <c r="CKJ117" s="23"/>
      <c r="CKK117" s="23"/>
      <c r="CKL117" s="23"/>
      <c r="CKM117" s="23"/>
      <c r="CKN117" s="23"/>
      <c r="CKO117" s="23"/>
      <c r="CKP117" s="23"/>
      <c r="CKQ117" s="23"/>
      <c r="CKR117" s="23"/>
      <c r="CKS117" s="23"/>
      <c r="CKT117" s="23"/>
      <c r="CKU117" s="23"/>
      <c r="CKV117" s="23"/>
      <c r="CKW117" s="23"/>
      <c r="CKX117" s="23"/>
      <c r="CKY117" s="23"/>
      <c r="CKZ117" s="23"/>
      <c r="CLA117" s="23"/>
      <c r="CLB117" s="23"/>
      <c r="CLC117" s="23"/>
      <c r="CLD117" s="23"/>
      <c r="CLE117" s="23"/>
      <c r="CLF117" s="23"/>
      <c r="CLG117" s="23"/>
      <c r="CLH117" s="23"/>
      <c r="CLI117" s="23"/>
      <c r="CLJ117" s="23"/>
      <c r="CLK117" s="23"/>
      <c r="CLL117" s="23"/>
      <c r="CLM117" s="23"/>
      <c r="CLN117" s="23"/>
      <c r="CLO117" s="23"/>
      <c r="CLP117" s="23"/>
      <c r="CLQ117" s="23"/>
      <c r="CLR117" s="23"/>
      <c r="CLS117" s="23"/>
      <c r="CLT117" s="23"/>
      <c r="CLU117" s="23"/>
      <c r="CLV117" s="23"/>
      <c r="CLW117" s="23"/>
      <c r="CLX117" s="23"/>
      <c r="CLY117" s="23"/>
      <c r="CLZ117" s="23"/>
      <c r="CMA117" s="23"/>
      <c r="CMB117" s="23"/>
      <c r="CMC117" s="23"/>
      <c r="CMD117" s="23"/>
      <c r="CME117" s="23"/>
      <c r="CMF117" s="23"/>
      <c r="CMG117" s="23"/>
      <c r="CMH117" s="23"/>
      <c r="CMI117" s="23"/>
      <c r="CMJ117" s="23"/>
      <c r="CMK117" s="23"/>
      <c r="CML117" s="23"/>
      <c r="CMM117" s="23"/>
      <c r="CMN117" s="23"/>
      <c r="CMO117" s="23"/>
      <c r="CMP117" s="23"/>
      <c r="CMQ117" s="23"/>
      <c r="CMR117" s="23"/>
      <c r="CMS117" s="23"/>
      <c r="CMT117" s="23"/>
      <c r="CMU117" s="23"/>
      <c r="CMV117" s="23"/>
      <c r="CMW117" s="23"/>
      <c r="CMX117" s="23"/>
      <c r="CMY117" s="23"/>
      <c r="CMZ117" s="23"/>
      <c r="CNA117" s="23"/>
      <c r="CNB117" s="23"/>
      <c r="CNC117" s="23"/>
      <c r="CND117" s="23"/>
      <c r="CNE117" s="23"/>
      <c r="CNF117" s="23"/>
      <c r="CNG117" s="23"/>
      <c r="CNH117" s="23"/>
      <c r="CNI117" s="23"/>
      <c r="CNJ117" s="23"/>
      <c r="CNK117" s="23"/>
      <c r="CNL117" s="23"/>
      <c r="CNM117" s="23"/>
      <c r="CNN117" s="23"/>
      <c r="CNO117" s="23"/>
      <c r="CNP117" s="23"/>
      <c r="CNQ117" s="23"/>
      <c r="CNR117" s="23"/>
      <c r="CNS117" s="23"/>
      <c r="CNT117" s="23"/>
      <c r="CNU117" s="23"/>
      <c r="CNV117" s="23"/>
      <c r="CNW117" s="23"/>
      <c r="CNX117" s="23"/>
      <c r="CNY117" s="23"/>
      <c r="CNZ117" s="23"/>
      <c r="COA117" s="23"/>
      <c r="COB117" s="23"/>
      <c r="COC117" s="23"/>
      <c r="COD117" s="23"/>
      <c r="COE117" s="23"/>
      <c r="COF117" s="23"/>
      <c r="COG117" s="23"/>
      <c r="COH117" s="23"/>
      <c r="COI117" s="23"/>
      <c r="COJ117" s="23"/>
      <c r="COK117" s="23"/>
      <c r="COL117" s="23"/>
      <c r="COM117" s="23"/>
      <c r="CON117" s="23"/>
      <c r="COO117" s="23"/>
      <c r="COP117" s="23"/>
      <c r="COQ117" s="23"/>
      <c r="COR117" s="23"/>
      <c r="COS117" s="23"/>
      <c r="COT117" s="23"/>
      <c r="COU117" s="23"/>
      <c r="COV117" s="23"/>
      <c r="COW117" s="23"/>
      <c r="COX117" s="23"/>
      <c r="COY117" s="23"/>
      <c r="COZ117" s="23"/>
      <c r="CPA117" s="23"/>
      <c r="CPB117" s="23"/>
      <c r="CPC117" s="23"/>
      <c r="CPD117" s="23"/>
      <c r="CPE117" s="23"/>
      <c r="CPF117" s="23"/>
      <c r="CPG117" s="23"/>
      <c r="CPH117" s="23"/>
      <c r="CPI117" s="23"/>
      <c r="CPJ117" s="23"/>
      <c r="CPK117" s="23"/>
      <c r="CPL117" s="23"/>
      <c r="CPM117" s="23"/>
      <c r="CPN117" s="23"/>
      <c r="CPO117" s="23"/>
      <c r="CPP117" s="23"/>
      <c r="CPQ117" s="23"/>
      <c r="CPR117" s="23"/>
      <c r="CPS117" s="23"/>
      <c r="CPT117" s="23"/>
      <c r="CPU117" s="23"/>
      <c r="CPV117" s="23"/>
      <c r="CPW117" s="23"/>
      <c r="CPX117" s="23"/>
      <c r="CPY117" s="23"/>
      <c r="CPZ117" s="23"/>
      <c r="CQA117" s="23"/>
      <c r="CQB117" s="23"/>
      <c r="CQC117" s="23"/>
      <c r="CQD117" s="23"/>
      <c r="CQE117" s="23"/>
      <c r="CQF117" s="23"/>
      <c r="CQG117" s="23"/>
      <c r="CQH117" s="23"/>
      <c r="CQI117" s="23"/>
      <c r="CQJ117" s="23"/>
      <c r="CQK117" s="23"/>
      <c r="CQL117" s="23"/>
      <c r="CQM117" s="23"/>
      <c r="CQN117" s="23"/>
      <c r="CQO117" s="23"/>
      <c r="CQP117" s="23"/>
      <c r="CQQ117" s="23"/>
      <c r="CQR117" s="23"/>
      <c r="CQS117" s="23"/>
      <c r="CQT117" s="23"/>
      <c r="CQU117" s="23"/>
      <c r="CQV117" s="23"/>
      <c r="CQW117" s="23"/>
      <c r="CQX117" s="23"/>
      <c r="CQY117" s="23"/>
      <c r="CQZ117" s="23"/>
      <c r="CRA117" s="23"/>
      <c r="CRB117" s="23"/>
      <c r="CRC117" s="23"/>
      <c r="CRD117" s="23"/>
      <c r="CRE117" s="23"/>
      <c r="CRF117" s="23"/>
      <c r="CRG117" s="23"/>
      <c r="CRH117" s="23"/>
      <c r="CRI117" s="23"/>
      <c r="CRJ117" s="23"/>
      <c r="CRK117" s="23"/>
      <c r="CRL117" s="23"/>
      <c r="CRM117" s="23"/>
      <c r="CRN117" s="23"/>
      <c r="CRO117" s="23"/>
      <c r="CRP117" s="23"/>
      <c r="CRQ117" s="23"/>
      <c r="CRR117" s="23"/>
      <c r="CRS117" s="23"/>
      <c r="CRT117" s="23"/>
      <c r="CRU117" s="23"/>
      <c r="CRV117" s="23"/>
      <c r="CRW117" s="23"/>
      <c r="CRX117" s="23"/>
      <c r="CRY117" s="23"/>
      <c r="CRZ117" s="23"/>
      <c r="CSA117" s="23"/>
      <c r="CSB117" s="23"/>
      <c r="CSC117" s="23"/>
      <c r="CSD117" s="23"/>
      <c r="CSE117" s="23"/>
      <c r="CSF117" s="23"/>
      <c r="CSG117" s="23"/>
      <c r="CSH117" s="23"/>
      <c r="CSI117" s="23"/>
      <c r="CSJ117" s="23"/>
      <c r="CSK117" s="23"/>
      <c r="CSL117" s="23"/>
      <c r="CSM117" s="23"/>
      <c r="CSN117" s="23"/>
      <c r="CSO117" s="23"/>
      <c r="CSP117" s="23"/>
      <c r="CSQ117" s="23"/>
      <c r="CSR117" s="23"/>
      <c r="CSS117" s="23"/>
      <c r="CST117" s="23"/>
      <c r="CSU117" s="23"/>
      <c r="CSV117" s="23"/>
      <c r="CSW117" s="23"/>
      <c r="CSX117" s="23"/>
      <c r="CSY117" s="23"/>
      <c r="CSZ117" s="23"/>
      <c r="CTA117" s="23"/>
      <c r="CTB117" s="23"/>
      <c r="CTC117" s="23"/>
      <c r="CTD117" s="23"/>
      <c r="CTE117" s="23"/>
      <c r="CTF117" s="23"/>
      <c r="CTG117" s="23"/>
      <c r="CTH117" s="23"/>
      <c r="CTI117" s="23"/>
      <c r="CTJ117" s="23"/>
      <c r="CTK117" s="23"/>
      <c r="CTL117" s="23"/>
      <c r="CTM117" s="23"/>
      <c r="CTN117" s="23"/>
      <c r="CTO117" s="23"/>
      <c r="CTP117" s="23"/>
      <c r="CTQ117" s="23"/>
      <c r="CTR117" s="23"/>
      <c r="CTS117" s="23"/>
      <c r="CTT117" s="23"/>
      <c r="CTU117" s="23"/>
      <c r="CTV117" s="23"/>
      <c r="CTW117" s="23"/>
      <c r="CTX117" s="23"/>
      <c r="CTY117" s="23"/>
      <c r="CTZ117" s="23"/>
      <c r="CUA117" s="23"/>
      <c r="CUB117" s="23"/>
      <c r="CUC117" s="23"/>
      <c r="CUD117" s="23"/>
      <c r="CUE117" s="23"/>
      <c r="CUF117" s="23"/>
      <c r="CUG117" s="23"/>
      <c r="CUH117" s="23"/>
      <c r="CUI117" s="23"/>
      <c r="CUJ117" s="23"/>
      <c r="CUK117" s="23"/>
      <c r="CUL117" s="23"/>
      <c r="CUM117" s="23"/>
      <c r="CUN117" s="23"/>
      <c r="CUO117" s="23"/>
      <c r="CUP117" s="23"/>
      <c r="CUQ117" s="23"/>
      <c r="CUR117" s="23"/>
      <c r="CUS117" s="23"/>
      <c r="CUT117" s="23"/>
      <c r="CUU117" s="23"/>
      <c r="CUV117" s="23"/>
      <c r="CUW117" s="23"/>
      <c r="CUX117" s="23"/>
      <c r="CUY117" s="23"/>
      <c r="CUZ117" s="23"/>
      <c r="CVA117" s="23"/>
      <c r="CVB117" s="23"/>
      <c r="CVC117" s="23"/>
      <c r="CVD117" s="23"/>
      <c r="CVE117" s="23"/>
      <c r="CVF117" s="23"/>
      <c r="CVG117" s="23"/>
      <c r="CVH117" s="23"/>
      <c r="CVI117" s="23"/>
      <c r="CVJ117" s="23"/>
      <c r="CVK117" s="23"/>
      <c r="CVL117" s="23"/>
      <c r="CVM117" s="23"/>
      <c r="CVN117" s="23"/>
      <c r="CVO117" s="23"/>
      <c r="CVP117" s="23"/>
      <c r="CVQ117" s="23"/>
      <c r="CVR117" s="23"/>
      <c r="CVS117" s="23"/>
      <c r="CVT117" s="23"/>
      <c r="CVU117" s="23"/>
      <c r="CVV117" s="23"/>
      <c r="CVW117" s="23"/>
      <c r="CVX117" s="23"/>
      <c r="CVY117" s="23"/>
      <c r="CVZ117" s="23"/>
      <c r="CWA117" s="23"/>
      <c r="CWB117" s="23"/>
      <c r="CWC117" s="23"/>
      <c r="CWD117" s="23"/>
      <c r="CWE117" s="23"/>
      <c r="CWF117" s="23"/>
      <c r="CWG117" s="23"/>
      <c r="CWH117" s="23"/>
      <c r="CWI117" s="23"/>
      <c r="CWJ117" s="23"/>
      <c r="CWK117" s="23"/>
      <c r="CWL117" s="23"/>
      <c r="CWM117" s="23"/>
      <c r="CWN117" s="23"/>
      <c r="CWO117" s="23"/>
      <c r="CWP117" s="23"/>
      <c r="CWQ117" s="23"/>
      <c r="CWR117" s="23"/>
      <c r="CWS117" s="23"/>
      <c r="CWT117" s="23"/>
      <c r="CWU117" s="23"/>
      <c r="CWV117" s="23"/>
      <c r="CWW117" s="23"/>
      <c r="CWX117" s="23"/>
      <c r="CWY117" s="23"/>
      <c r="CWZ117" s="23"/>
      <c r="CXA117" s="23"/>
      <c r="CXB117" s="23"/>
      <c r="CXC117" s="23"/>
      <c r="CXD117" s="23"/>
      <c r="CXE117" s="23"/>
      <c r="CXF117" s="23"/>
      <c r="CXG117" s="23"/>
      <c r="CXH117" s="23"/>
      <c r="CXI117" s="23"/>
      <c r="CXJ117" s="23"/>
      <c r="CXK117" s="23"/>
      <c r="CXL117" s="23"/>
      <c r="CXM117" s="23"/>
      <c r="CXN117" s="23"/>
      <c r="CXO117" s="23"/>
      <c r="CXP117" s="23"/>
      <c r="CXQ117" s="23"/>
      <c r="CXR117" s="23"/>
      <c r="CXS117" s="23"/>
      <c r="CXT117" s="23"/>
      <c r="CXU117" s="23"/>
      <c r="CXV117" s="23"/>
      <c r="CXW117" s="23"/>
      <c r="CXX117" s="23"/>
      <c r="CXY117" s="23"/>
      <c r="CXZ117" s="23"/>
      <c r="CYA117" s="23"/>
      <c r="CYB117" s="23"/>
      <c r="CYC117" s="23"/>
      <c r="CYD117" s="23"/>
      <c r="CYE117" s="23"/>
      <c r="CYF117" s="23"/>
      <c r="CYG117" s="23"/>
      <c r="CYH117" s="23"/>
      <c r="CYI117" s="23"/>
      <c r="CYJ117" s="23"/>
      <c r="CYK117" s="23"/>
      <c r="CYL117" s="23"/>
      <c r="CYM117" s="23"/>
      <c r="CYN117" s="23"/>
      <c r="CYO117" s="23"/>
      <c r="CYP117" s="23"/>
      <c r="CYQ117" s="23"/>
      <c r="CYR117" s="23"/>
      <c r="CYS117" s="23"/>
      <c r="CYT117" s="23"/>
      <c r="CYU117" s="23"/>
      <c r="CYV117" s="23"/>
      <c r="CYW117" s="23"/>
      <c r="CYX117" s="23"/>
      <c r="CYY117" s="23"/>
      <c r="CYZ117" s="23"/>
      <c r="CZA117" s="23"/>
      <c r="CZB117" s="23"/>
      <c r="CZC117" s="23"/>
      <c r="CZD117" s="23"/>
      <c r="CZE117" s="23"/>
      <c r="CZF117" s="23"/>
      <c r="CZG117" s="23"/>
      <c r="CZH117" s="23"/>
      <c r="CZI117" s="23"/>
      <c r="CZJ117" s="23"/>
      <c r="CZK117" s="23"/>
      <c r="CZL117" s="23"/>
      <c r="CZM117" s="23"/>
      <c r="CZN117" s="23"/>
      <c r="CZO117" s="23"/>
      <c r="CZP117" s="23"/>
      <c r="CZQ117" s="23"/>
      <c r="CZR117" s="23"/>
      <c r="CZS117" s="23"/>
      <c r="CZT117" s="23"/>
      <c r="CZU117" s="23"/>
      <c r="CZV117" s="23"/>
      <c r="CZW117" s="23"/>
      <c r="CZX117" s="23"/>
      <c r="CZY117" s="23"/>
      <c r="CZZ117" s="23"/>
      <c r="DAA117" s="23"/>
      <c r="DAB117" s="23"/>
      <c r="DAC117" s="23"/>
      <c r="DAD117" s="23"/>
      <c r="DAE117" s="23"/>
      <c r="DAF117" s="23"/>
      <c r="DAG117" s="23"/>
      <c r="DAH117" s="23"/>
      <c r="DAI117" s="23"/>
      <c r="DAJ117" s="23"/>
      <c r="DAK117" s="23"/>
      <c r="DAL117" s="23"/>
      <c r="DAM117" s="23"/>
      <c r="DAN117" s="23"/>
      <c r="DAO117" s="23"/>
      <c r="DAP117" s="23"/>
      <c r="DAQ117" s="23"/>
      <c r="DAR117" s="23"/>
      <c r="DAS117" s="23"/>
      <c r="DAT117" s="23"/>
      <c r="DAU117" s="23"/>
      <c r="DAV117" s="23"/>
      <c r="DAW117" s="23"/>
      <c r="DAX117" s="23"/>
      <c r="DAY117" s="23"/>
      <c r="DAZ117" s="23"/>
      <c r="DBA117" s="23"/>
      <c r="DBB117" s="23"/>
      <c r="DBC117" s="23"/>
      <c r="DBD117" s="23"/>
      <c r="DBE117" s="23"/>
      <c r="DBF117" s="23"/>
      <c r="DBG117" s="23"/>
      <c r="DBH117" s="23"/>
      <c r="DBI117" s="23"/>
      <c r="DBJ117" s="23"/>
      <c r="DBK117" s="23"/>
      <c r="DBL117" s="23"/>
      <c r="DBM117" s="23"/>
      <c r="DBN117" s="23"/>
      <c r="DBO117" s="23"/>
      <c r="DBP117" s="23"/>
      <c r="DBQ117" s="23"/>
      <c r="DBR117" s="23"/>
      <c r="DBS117" s="23"/>
      <c r="DBT117" s="23"/>
      <c r="DBU117" s="23"/>
      <c r="DBV117" s="23"/>
      <c r="DBW117" s="23"/>
      <c r="DBX117" s="23"/>
      <c r="DBY117" s="23"/>
      <c r="DBZ117" s="23"/>
      <c r="DCA117" s="23"/>
      <c r="DCB117" s="23"/>
      <c r="DCC117" s="23"/>
      <c r="DCD117" s="23"/>
      <c r="DCE117" s="23"/>
      <c r="DCF117" s="23"/>
      <c r="DCG117" s="23"/>
      <c r="DCH117" s="23"/>
      <c r="DCI117" s="23"/>
      <c r="DCJ117" s="23"/>
      <c r="DCK117" s="23"/>
      <c r="DCL117" s="23"/>
      <c r="DCM117" s="23"/>
      <c r="DCN117" s="23"/>
      <c r="DCO117" s="23"/>
      <c r="DCP117" s="23"/>
      <c r="DCQ117" s="23"/>
      <c r="DCR117" s="23"/>
      <c r="DCS117" s="23"/>
      <c r="DCT117" s="23"/>
      <c r="DCU117" s="23"/>
      <c r="DCV117" s="23"/>
      <c r="DCW117" s="23"/>
      <c r="DCX117" s="23"/>
      <c r="DCY117" s="23"/>
      <c r="DCZ117" s="23"/>
      <c r="DDA117" s="23"/>
      <c r="DDB117" s="23"/>
      <c r="DDC117" s="23"/>
      <c r="DDD117" s="23"/>
      <c r="DDE117" s="23"/>
      <c r="DDF117" s="23"/>
      <c r="DDG117" s="23"/>
      <c r="DDH117" s="23"/>
      <c r="DDI117" s="23"/>
      <c r="DDJ117" s="23"/>
      <c r="DDK117" s="23"/>
      <c r="DDL117" s="23"/>
      <c r="DDM117" s="23"/>
      <c r="DDN117" s="23"/>
      <c r="DDO117" s="23"/>
      <c r="DDP117" s="23"/>
      <c r="DDQ117" s="23"/>
      <c r="DDR117" s="23"/>
      <c r="DDS117" s="23"/>
      <c r="DDT117" s="23"/>
      <c r="DDU117" s="23"/>
      <c r="DDV117" s="23"/>
      <c r="DDW117" s="23"/>
      <c r="DDX117" s="23"/>
      <c r="DDY117" s="23"/>
      <c r="DDZ117" s="23"/>
      <c r="DEA117" s="23"/>
      <c r="DEB117" s="23"/>
      <c r="DEC117" s="23"/>
      <c r="DED117" s="23"/>
      <c r="DEE117" s="23"/>
      <c r="DEF117" s="23"/>
      <c r="DEG117" s="23"/>
      <c r="DEH117" s="23"/>
      <c r="DEI117" s="23"/>
      <c r="DEJ117" s="23"/>
      <c r="DEK117" s="23"/>
      <c r="DEL117" s="23"/>
      <c r="DEM117" s="23"/>
      <c r="DEN117" s="23"/>
      <c r="DEO117" s="23"/>
      <c r="DEP117" s="23"/>
      <c r="DEQ117" s="23"/>
      <c r="DER117" s="23"/>
      <c r="DES117" s="23"/>
      <c r="DET117" s="23"/>
      <c r="DEU117" s="23"/>
      <c r="DEV117" s="23"/>
      <c r="DEW117" s="23"/>
      <c r="DEX117" s="23"/>
      <c r="DEY117" s="23"/>
      <c r="DEZ117" s="23"/>
      <c r="DFA117" s="23"/>
      <c r="DFB117" s="23"/>
      <c r="DFC117" s="23"/>
      <c r="DFD117" s="23"/>
      <c r="DFE117" s="23"/>
      <c r="DFF117" s="23"/>
      <c r="DFG117" s="23"/>
      <c r="DFH117" s="23"/>
      <c r="DFI117" s="23"/>
      <c r="DFJ117" s="23"/>
      <c r="DFK117" s="23"/>
      <c r="DFL117" s="23"/>
      <c r="DFM117" s="23"/>
      <c r="DFN117" s="23"/>
      <c r="DFO117" s="23"/>
      <c r="DFP117" s="23"/>
      <c r="DFQ117" s="23"/>
      <c r="DFR117" s="23"/>
      <c r="DFS117" s="23"/>
      <c r="DFT117" s="23"/>
      <c r="DFU117" s="23"/>
      <c r="DFV117" s="23"/>
      <c r="DFW117" s="23"/>
      <c r="DFX117" s="23"/>
      <c r="DFY117" s="23"/>
      <c r="DFZ117" s="23"/>
      <c r="DGA117" s="23"/>
      <c r="DGB117" s="23"/>
      <c r="DGC117" s="23"/>
      <c r="DGD117" s="23"/>
      <c r="DGE117" s="23"/>
      <c r="DGF117" s="23"/>
      <c r="DGG117" s="23"/>
      <c r="DGH117" s="23"/>
      <c r="DGI117" s="23"/>
      <c r="DGJ117" s="23"/>
      <c r="DGK117" s="23"/>
      <c r="DGL117" s="23"/>
      <c r="DGM117" s="23"/>
      <c r="DGN117" s="23"/>
      <c r="DGO117" s="23"/>
      <c r="DGP117" s="23"/>
      <c r="DGQ117" s="23"/>
      <c r="DGR117" s="23"/>
      <c r="DGS117" s="23"/>
      <c r="DGT117" s="23"/>
      <c r="DGU117" s="23"/>
      <c r="DGV117" s="23"/>
      <c r="DGW117" s="23"/>
      <c r="DGX117" s="23"/>
      <c r="DGY117" s="23"/>
      <c r="DGZ117" s="23"/>
      <c r="DHA117" s="23"/>
      <c r="DHB117" s="23"/>
      <c r="DHC117" s="23"/>
      <c r="DHD117" s="23"/>
      <c r="DHE117" s="23"/>
      <c r="DHF117" s="23"/>
      <c r="DHG117" s="23"/>
      <c r="DHH117" s="23"/>
      <c r="DHI117" s="23"/>
      <c r="DHJ117" s="23"/>
      <c r="DHK117" s="23"/>
      <c r="DHL117" s="23"/>
      <c r="DHM117" s="23"/>
      <c r="DHN117" s="23"/>
      <c r="DHO117" s="23"/>
      <c r="DHP117" s="23"/>
      <c r="DHQ117" s="23"/>
      <c r="DHR117" s="23"/>
      <c r="DHS117" s="23"/>
      <c r="DHT117" s="23"/>
      <c r="DHU117" s="23"/>
      <c r="DHV117" s="23"/>
      <c r="DHW117" s="23"/>
      <c r="DHX117" s="23"/>
      <c r="DHY117" s="23"/>
      <c r="DHZ117" s="23"/>
      <c r="DIA117" s="23"/>
      <c r="DIB117" s="23"/>
      <c r="DIC117" s="23"/>
      <c r="DID117" s="23"/>
      <c r="DIE117" s="23"/>
      <c r="DIF117" s="23"/>
      <c r="DIG117" s="23"/>
      <c r="DIH117" s="23"/>
      <c r="DII117" s="23"/>
      <c r="DIJ117" s="23"/>
      <c r="DIK117" s="23"/>
      <c r="DIL117" s="23"/>
      <c r="DIM117" s="23"/>
      <c r="DIN117" s="23"/>
      <c r="DIO117" s="23"/>
      <c r="DIP117" s="23"/>
      <c r="DIQ117" s="23"/>
      <c r="DIR117" s="23"/>
      <c r="DIS117" s="23"/>
      <c r="DIT117" s="23"/>
      <c r="DIU117" s="23"/>
      <c r="DIV117" s="23"/>
      <c r="DIW117" s="23"/>
      <c r="DIX117" s="23"/>
      <c r="DIY117" s="23"/>
      <c r="DIZ117" s="23"/>
      <c r="DJA117" s="23"/>
      <c r="DJB117" s="23"/>
      <c r="DJC117" s="23"/>
      <c r="DJD117" s="23"/>
      <c r="DJE117" s="23"/>
      <c r="DJF117" s="23"/>
      <c r="DJG117" s="23"/>
      <c r="DJH117" s="23"/>
      <c r="DJI117" s="23"/>
      <c r="DJJ117" s="23"/>
      <c r="DJK117" s="23"/>
      <c r="DJL117" s="23"/>
      <c r="DJM117" s="23"/>
      <c r="DJN117" s="23"/>
      <c r="DJO117" s="23"/>
      <c r="DJP117" s="23"/>
      <c r="DJQ117" s="23"/>
      <c r="DJR117" s="23"/>
      <c r="DJS117" s="23"/>
      <c r="DJT117" s="23"/>
      <c r="DJU117" s="23"/>
      <c r="DJV117" s="23"/>
      <c r="DJW117" s="23"/>
      <c r="DJX117" s="23"/>
      <c r="DJY117" s="23"/>
      <c r="DJZ117" s="23"/>
      <c r="DKA117" s="23"/>
      <c r="DKB117" s="23"/>
      <c r="DKC117" s="23"/>
      <c r="DKD117" s="23"/>
      <c r="DKE117" s="23"/>
      <c r="DKF117" s="23"/>
      <c r="DKG117" s="23"/>
      <c r="DKH117" s="23"/>
      <c r="DKI117" s="23"/>
      <c r="DKJ117" s="23"/>
      <c r="DKK117" s="23"/>
      <c r="DKL117" s="23"/>
      <c r="DKM117" s="23"/>
      <c r="DKN117" s="23"/>
      <c r="DKO117" s="23"/>
      <c r="DKP117" s="23"/>
      <c r="DKQ117" s="23"/>
      <c r="DKR117" s="23"/>
      <c r="DKS117" s="23"/>
      <c r="DKT117" s="23"/>
      <c r="DKU117" s="23"/>
      <c r="DKV117" s="23"/>
      <c r="DKW117" s="23"/>
      <c r="DKX117" s="23"/>
      <c r="DKY117" s="23"/>
      <c r="DKZ117" s="23"/>
      <c r="DLA117" s="23"/>
      <c r="DLB117" s="23"/>
      <c r="DLC117" s="23"/>
      <c r="DLD117" s="23"/>
      <c r="DLE117" s="23"/>
      <c r="DLF117" s="23"/>
      <c r="DLG117" s="23"/>
      <c r="DLH117" s="23"/>
      <c r="DLI117" s="23"/>
      <c r="DLJ117" s="23"/>
      <c r="DLK117" s="23"/>
      <c r="DLL117" s="23"/>
      <c r="DLM117" s="23"/>
      <c r="DLN117" s="23"/>
      <c r="DLO117" s="23"/>
      <c r="DLP117" s="23"/>
      <c r="DLQ117" s="23"/>
      <c r="DLR117" s="23"/>
      <c r="DLS117" s="23"/>
      <c r="DLT117" s="23"/>
      <c r="DLU117" s="23"/>
      <c r="DLV117" s="23"/>
      <c r="DLW117" s="23"/>
      <c r="DLX117" s="23"/>
      <c r="DLY117" s="23"/>
      <c r="DLZ117" s="23"/>
      <c r="DMA117" s="23"/>
      <c r="DMB117" s="23"/>
      <c r="DMC117" s="23"/>
      <c r="DMD117" s="23"/>
      <c r="DME117" s="23"/>
      <c r="DMF117" s="23"/>
      <c r="DMG117" s="23"/>
      <c r="DMH117" s="23"/>
      <c r="DMI117" s="23"/>
      <c r="DMJ117" s="23"/>
      <c r="DMK117" s="23"/>
      <c r="DML117" s="23"/>
      <c r="DMM117" s="23"/>
      <c r="DMN117" s="23"/>
      <c r="DMO117" s="23"/>
      <c r="DMP117" s="23"/>
      <c r="DMQ117" s="23"/>
      <c r="DMR117" s="23"/>
      <c r="DMS117" s="23"/>
      <c r="DMT117" s="23"/>
      <c r="DMU117" s="23"/>
      <c r="DMV117" s="23"/>
      <c r="DMW117" s="23"/>
      <c r="DMX117" s="23"/>
      <c r="DMY117" s="23"/>
      <c r="DMZ117" s="23"/>
      <c r="DNA117" s="23"/>
      <c r="DNB117" s="23"/>
      <c r="DNC117" s="23"/>
      <c r="DND117" s="23"/>
      <c r="DNE117" s="23"/>
      <c r="DNF117" s="23"/>
      <c r="DNG117" s="23"/>
      <c r="DNH117" s="23"/>
      <c r="DNI117" s="23"/>
      <c r="DNJ117" s="23"/>
      <c r="DNK117" s="23"/>
      <c r="DNL117" s="23"/>
      <c r="DNM117" s="23"/>
      <c r="DNN117" s="23"/>
      <c r="DNO117" s="23"/>
      <c r="DNP117" s="23"/>
      <c r="DNQ117" s="23"/>
      <c r="DNR117" s="23"/>
      <c r="DNS117" s="23"/>
      <c r="DNT117" s="23"/>
      <c r="DNU117" s="23"/>
      <c r="DNV117" s="23"/>
      <c r="DNW117" s="23"/>
      <c r="DNX117" s="23"/>
      <c r="DNY117" s="23"/>
      <c r="DNZ117" s="23"/>
      <c r="DOA117" s="23"/>
      <c r="DOB117" s="23"/>
      <c r="DOC117" s="23"/>
      <c r="DOD117" s="23"/>
      <c r="DOE117" s="23"/>
      <c r="DOF117" s="23"/>
      <c r="DOG117" s="23"/>
      <c r="DOH117" s="23"/>
      <c r="DOI117" s="23"/>
      <c r="DOJ117" s="23"/>
      <c r="DOK117" s="23"/>
      <c r="DOL117" s="23"/>
      <c r="DOM117" s="23"/>
      <c r="DON117" s="23"/>
      <c r="DOO117" s="23"/>
      <c r="DOP117" s="23"/>
      <c r="DOQ117" s="23"/>
      <c r="DOR117" s="23"/>
      <c r="DOS117" s="23"/>
      <c r="DOT117" s="23"/>
      <c r="DOU117" s="23"/>
      <c r="DOV117" s="23"/>
      <c r="DOW117" s="23"/>
      <c r="DOX117" s="23"/>
      <c r="DOY117" s="23"/>
      <c r="DOZ117" s="23"/>
      <c r="DPA117" s="23"/>
      <c r="DPB117" s="23"/>
      <c r="DPC117" s="23"/>
      <c r="DPD117" s="23"/>
      <c r="DPE117" s="23"/>
      <c r="DPF117" s="23"/>
      <c r="DPG117" s="23"/>
      <c r="DPH117" s="23"/>
      <c r="DPI117" s="23"/>
      <c r="DPJ117" s="23"/>
      <c r="DPK117" s="23"/>
      <c r="DPL117" s="23"/>
      <c r="DPM117" s="23"/>
      <c r="DPN117" s="23"/>
      <c r="DPO117" s="23"/>
      <c r="DPP117" s="23"/>
      <c r="DPQ117" s="23"/>
      <c r="DPR117" s="23"/>
      <c r="DPS117" s="23"/>
      <c r="DPT117" s="23"/>
      <c r="DPU117" s="23"/>
      <c r="DPV117" s="23"/>
      <c r="DPW117" s="23"/>
      <c r="DPX117" s="23"/>
      <c r="DPY117" s="23"/>
      <c r="DPZ117" s="23"/>
      <c r="DQA117" s="23"/>
      <c r="DQB117" s="23"/>
      <c r="DQC117" s="23"/>
      <c r="DQD117" s="23"/>
      <c r="DQE117" s="23"/>
      <c r="DQF117" s="23"/>
      <c r="DQG117" s="23"/>
      <c r="DQH117" s="23"/>
      <c r="DQI117" s="23"/>
      <c r="DQJ117" s="23"/>
      <c r="DQK117" s="23"/>
      <c r="DQL117" s="23"/>
      <c r="DQM117" s="23"/>
      <c r="DQN117" s="23"/>
      <c r="DQO117" s="23"/>
      <c r="DQP117" s="23"/>
      <c r="DQQ117" s="23"/>
      <c r="DQR117" s="23"/>
      <c r="DQS117" s="23"/>
      <c r="DQT117" s="23"/>
      <c r="DQU117" s="23"/>
      <c r="DQV117" s="23"/>
      <c r="DQW117" s="23"/>
      <c r="DQX117" s="23"/>
      <c r="DQY117" s="23"/>
      <c r="DQZ117" s="23"/>
      <c r="DRA117" s="23"/>
      <c r="DRB117" s="23"/>
      <c r="DRC117" s="23"/>
      <c r="DRD117" s="23"/>
      <c r="DRE117" s="23"/>
      <c r="DRF117" s="23"/>
      <c r="DRG117" s="23"/>
      <c r="DRH117" s="23"/>
      <c r="DRI117" s="23"/>
      <c r="DRJ117" s="23"/>
      <c r="DRK117" s="23"/>
      <c r="DRL117" s="23"/>
      <c r="DRM117" s="23"/>
      <c r="DRN117" s="23"/>
      <c r="DRO117" s="23"/>
      <c r="DRP117" s="23"/>
      <c r="DRQ117" s="23"/>
      <c r="DRR117" s="23"/>
      <c r="DRS117" s="23"/>
      <c r="DRT117" s="23"/>
      <c r="DRU117" s="23"/>
      <c r="DRV117" s="23"/>
      <c r="DRW117" s="23"/>
      <c r="DRX117" s="23"/>
      <c r="DRY117" s="23"/>
      <c r="DRZ117" s="23"/>
      <c r="DSA117" s="23"/>
      <c r="DSB117" s="23"/>
      <c r="DSC117" s="23"/>
      <c r="DSD117" s="23"/>
      <c r="DSE117" s="23"/>
      <c r="DSF117" s="23"/>
      <c r="DSG117" s="23"/>
      <c r="DSH117" s="23"/>
      <c r="DSI117" s="23"/>
      <c r="DSJ117" s="23"/>
      <c r="DSK117" s="23"/>
      <c r="DSL117" s="23"/>
      <c r="DSM117" s="23"/>
      <c r="DSN117" s="23"/>
      <c r="DSO117" s="23"/>
      <c r="DSP117" s="23"/>
      <c r="DSQ117" s="23"/>
      <c r="DSR117" s="23"/>
      <c r="DSS117" s="23"/>
      <c r="DST117" s="23"/>
      <c r="DSU117" s="23"/>
      <c r="DSV117" s="23"/>
      <c r="DSW117" s="23"/>
      <c r="DSX117" s="23"/>
      <c r="DSY117" s="23"/>
      <c r="DSZ117" s="23"/>
      <c r="DTA117" s="23"/>
      <c r="DTB117" s="23"/>
      <c r="DTC117" s="23"/>
      <c r="DTD117" s="23"/>
      <c r="DTE117" s="23"/>
      <c r="DTF117" s="23"/>
      <c r="DTG117" s="23"/>
      <c r="DTH117" s="23"/>
      <c r="DTI117" s="23"/>
      <c r="DTJ117" s="23"/>
      <c r="DTK117" s="23"/>
      <c r="DTL117" s="23"/>
      <c r="DTM117" s="23"/>
      <c r="DTN117" s="23"/>
      <c r="DTO117" s="23"/>
      <c r="DTP117" s="23"/>
      <c r="DTQ117" s="23"/>
      <c r="DTR117" s="23"/>
      <c r="DTS117" s="23"/>
      <c r="DTT117" s="23"/>
      <c r="DTU117" s="23"/>
      <c r="DTV117" s="23"/>
      <c r="DTW117" s="23"/>
      <c r="DTX117" s="23"/>
      <c r="DTY117" s="23"/>
      <c r="DTZ117" s="23"/>
      <c r="DUA117" s="23"/>
      <c r="DUB117" s="23"/>
      <c r="DUC117" s="23"/>
      <c r="DUD117" s="23"/>
      <c r="DUE117" s="23"/>
      <c r="DUF117" s="23"/>
      <c r="DUG117" s="23"/>
      <c r="DUH117" s="23"/>
      <c r="DUI117" s="23"/>
      <c r="DUJ117" s="23"/>
      <c r="DUK117" s="23"/>
      <c r="DUL117" s="23"/>
      <c r="DUM117" s="23"/>
      <c r="DUN117" s="23"/>
      <c r="DUO117" s="23"/>
      <c r="DUP117" s="23"/>
      <c r="DUQ117" s="23"/>
      <c r="DUR117" s="23"/>
      <c r="DUS117" s="23"/>
      <c r="DUT117" s="23"/>
      <c r="DUU117" s="23"/>
      <c r="DUV117" s="23"/>
      <c r="DUW117" s="23"/>
      <c r="DUX117" s="23"/>
      <c r="DUY117" s="23"/>
      <c r="DUZ117" s="23"/>
      <c r="DVA117" s="23"/>
      <c r="DVB117" s="23"/>
      <c r="DVC117" s="23"/>
      <c r="DVD117" s="23"/>
      <c r="DVE117" s="23"/>
      <c r="DVF117" s="23"/>
      <c r="DVG117" s="23"/>
      <c r="DVH117" s="23"/>
      <c r="DVI117" s="23"/>
      <c r="DVJ117" s="23"/>
      <c r="DVK117" s="23"/>
      <c r="DVL117" s="23"/>
      <c r="DVM117" s="23"/>
      <c r="DVN117" s="23"/>
      <c r="DVO117" s="23"/>
      <c r="DVP117" s="23"/>
      <c r="DVQ117" s="23"/>
      <c r="DVR117" s="23"/>
      <c r="DVS117" s="23"/>
      <c r="DVT117" s="23"/>
      <c r="DVU117" s="23"/>
      <c r="DVV117" s="23"/>
      <c r="DVW117" s="23"/>
      <c r="DVX117" s="23"/>
      <c r="DVY117" s="23"/>
      <c r="DVZ117" s="23"/>
      <c r="DWA117" s="23"/>
      <c r="DWB117" s="23"/>
      <c r="DWC117" s="23"/>
      <c r="DWD117" s="23"/>
      <c r="DWE117" s="23"/>
      <c r="DWF117" s="23"/>
      <c r="DWG117" s="23"/>
      <c r="DWH117" s="23"/>
      <c r="DWI117" s="23"/>
      <c r="DWJ117" s="23"/>
      <c r="DWK117" s="23"/>
      <c r="DWL117" s="23"/>
      <c r="DWM117" s="23"/>
      <c r="DWN117" s="23"/>
      <c r="DWO117" s="23"/>
      <c r="DWP117" s="23"/>
      <c r="DWQ117" s="23"/>
      <c r="DWR117" s="23"/>
      <c r="DWS117" s="23"/>
      <c r="DWT117" s="23"/>
      <c r="DWU117" s="23"/>
      <c r="DWV117" s="23"/>
      <c r="DWW117" s="23"/>
      <c r="DWX117" s="23"/>
      <c r="DWY117" s="23"/>
      <c r="DWZ117" s="23"/>
      <c r="DXA117" s="23"/>
      <c r="DXB117" s="23"/>
      <c r="DXC117" s="23"/>
      <c r="DXD117" s="23"/>
      <c r="DXE117" s="23"/>
      <c r="DXF117" s="23"/>
      <c r="DXG117" s="23"/>
      <c r="DXH117" s="23"/>
      <c r="DXI117" s="23"/>
      <c r="DXJ117" s="23"/>
      <c r="DXK117" s="23"/>
      <c r="DXL117" s="23"/>
      <c r="DXM117" s="23"/>
      <c r="DXN117" s="23"/>
      <c r="DXO117" s="23"/>
      <c r="DXP117" s="23"/>
      <c r="DXQ117" s="23"/>
      <c r="DXR117" s="23"/>
      <c r="DXS117" s="23"/>
      <c r="DXT117" s="23"/>
      <c r="DXU117" s="23"/>
      <c r="DXV117" s="23"/>
      <c r="DXW117" s="23"/>
      <c r="DXX117" s="23"/>
      <c r="DXY117" s="23"/>
      <c r="DXZ117" s="23"/>
      <c r="DYA117" s="23"/>
      <c r="DYB117" s="23"/>
      <c r="DYC117" s="23"/>
      <c r="DYD117" s="23"/>
      <c r="DYE117" s="23"/>
      <c r="DYF117" s="23"/>
      <c r="DYG117" s="23"/>
      <c r="DYH117" s="23"/>
      <c r="DYI117" s="23"/>
      <c r="DYJ117" s="23"/>
      <c r="DYK117" s="23"/>
      <c r="DYL117" s="23"/>
      <c r="DYM117" s="23"/>
      <c r="DYN117" s="23"/>
      <c r="DYO117" s="23"/>
      <c r="DYP117" s="23"/>
      <c r="DYQ117" s="23"/>
      <c r="DYR117" s="23"/>
      <c r="DYS117" s="23"/>
      <c r="DYT117" s="23"/>
      <c r="DYU117" s="23"/>
      <c r="DYV117" s="23"/>
      <c r="DYW117" s="23"/>
      <c r="DYX117" s="23"/>
      <c r="DYY117" s="23"/>
      <c r="DYZ117" s="23"/>
      <c r="DZA117" s="23"/>
      <c r="DZB117" s="23"/>
      <c r="DZC117" s="23"/>
      <c r="DZD117" s="23"/>
      <c r="DZE117" s="23"/>
      <c r="DZF117" s="23"/>
      <c r="DZG117" s="23"/>
      <c r="DZH117" s="23"/>
      <c r="DZI117" s="23"/>
      <c r="DZJ117" s="23"/>
      <c r="DZK117" s="23"/>
      <c r="DZL117" s="23"/>
      <c r="DZM117" s="23"/>
      <c r="DZN117" s="23"/>
      <c r="DZO117" s="23"/>
      <c r="DZP117" s="23"/>
      <c r="DZQ117" s="23"/>
      <c r="DZR117" s="23"/>
      <c r="DZS117" s="23"/>
      <c r="DZT117" s="23"/>
      <c r="DZU117" s="23"/>
      <c r="DZV117" s="23"/>
      <c r="DZW117" s="23"/>
      <c r="DZX117" s="23"/>
      <c r="DZY117" s="23"/>
      <c r="DZZ117" s="23"/>
      <c r="EAA117" s="23"/>
      <c r="EAB117" s="23"/>
      <c r="EAC117" s="23"/>
      <c r="EAD117" s="23"/>
      <c r="EAE117" s="23"/>
      <c r="EAF117" s="23"/>
      <c r="EAG117" s="23"/>
      <c r="EAH117" s="23"/>
      <c r="EAI117" s="23"/>
      <c r="EAJ117" s="23"/>
      <c r="EAK117" s="23"/>
      <c r="EAL117" s="23"/>
      <c r="EAM117" s="23"/>
      <c r="EAN117" s="23"/>
      <c r="EAO117" s="23"/>
      <c r="EAP117" s="23"/>
      <c r="EAQ117" s="23"/>
      <c r="EAR117" s="23"/>
      <c r="EAS117" s="23"/>
      <c r="EAT117" s="23"/>
      <c r="EAU117" s="23"/>
      <c r="EAV117" s="23"/>
      <c r="EAW117" s="23"/>
      <c r="EAX117" s="23"/>
      <c r="EAY117" s="23"/>
      <c r="EAZ117" s="23"/>
      <c r="EBA117" s="23"/>
      <c r="EBB117" s="23"/>
      <c r="EBC117" s="23"/>
      <c r="EBD117" s="23"/>
      <c r="EBE117" s="23"/>
      <c r="EBF117" s="23"/>
      <c r="EBG117" s="23"/>
      <c r="EBH117" s="23"/>
      <c r="EBI117" s="23"/>
      <c r="EBJ117" s="23"/>
      <c r="EBK117" s="23"/>
      <c r="EBL117" s="23"/>
      <c r="EBM117" s="23"/>
      <c r="EBN117" s="23"/>
      <c r="EBO117" s="23"/>
      <c r="EBP117" s="23"/>
      <c r="EBQ117" s="23"/>
      <c r="EBR117" s="23"/>
      <c r="EBS117" s="23"/>
      <c r="EBT117" s="23"/>
      <c r="EBU117" s="23"/>
      <c r="EBV117" s="23"/>
      <c r="EBW117" s="23"/>
      <c r="EBX117" s="23"/>
      <c r="EBY117" s="23"/>
      <c r="EBZ117" s="23"/>
      <c r="ECA117" s="23"/>
      <c r="ECB117" s="23"/>
      <c r="ECC117" s="23"/>
      <c r="ECD117" s="23"/>
      <c r="ECE117" s="23"/>
      <c r="ECF117" s="23"/>
      <c r="ECG117" s="23"/>
      <c r="ECH117" s="23"/>
      <c r="ECI117" s="23"/>
      <c r="ECJ117" s="23"/>
      <c r="ECK117" s="23"/>
      <c r="ECL117" s="23"/>
      <c r="ECM117" s="23"/>
      <c r="ECN117" s="23"/>
      <c r="ECO117" s="23"/>
      <c r="ECP117" s="23"/>
      <c r="ECQ117" s="23"/>
      <c r="ECR117" s="23"/>
      <c r="ECS117" s="23"/>
      <c r="ECT117" s="23"/>
      <c r="ECU117" s="23"/>
      <c r="ECV117" s="23"/>
      <c r="ECW117" s="23"/>
      <c r="ECX117" s="23"/>
      <c r="ECY117" s="23"/>
      <c r="ECZ117" s="23"/>
      <c r="EDA117" s="23"/>
      <c r="EDB117" s="23"/>
      <c r="EDC117" s="23"/>
      <c r="EDD117" s="23"/>
      <c r="EDE117" s="23"/>
      <c r="EDF117" s="23"/>
      <c r="EDG117" s="23"/>
      <c r="EDH117" s="23"/>
      <c r="EDI117" s="23"/>
      <c r="EDJ117" s="23"/>
      <c r="EDK117" s="23"/>
      <c r="EDL117" s="23"/>
      <c r="EDM117" s="23"/>
      <c r="EDN117" s="23"/>
      <c r="EDO117" s="23"/>
      <c r="EDP117" s="23"/>
      <c r="EDQ117" s="23"/>
      <c r="EDR117" s="23"/>
      <c r="EDS117" s="23"/>
      <c r="EDT117" s="23"/>
      <c r="EDU117" s="23"/>
      <c r="EDV117" s="23"/>
      <c r="EDW117" s="23"/>
      <c r="EDX117" s="23"/>
      <c r="EDY117" s="23"/>
      <c r="EDZ117" s="23"/>
      <c r="EEA117" s="23"/>
      <c r="EEB117" s="23"/>
      <c r="EEC117" s="23"/>
      <c r="EED117" s="23"/>
      <c r="EEE117" s="23"/>
      <c r="EEF117" s="23"/>
      <c r="EEG117" s="23"/>
      <c r="EEH117" s="23"/>
      <c r="EEI117" s="23"/>
      <c r="EEJ117" s="23"/>
      <c r="EEK117" s="23"/>
      <c r="EEL117" s="23"/>
      <c r="EEM117" s="23"/>
      <c r="EEN117" s="23"/>
      <c r="EEO117" s="23"/>
      <c r="EEP117" s="23"/>
      <c r="EEQ117" s="23"/>
      <c r="EER117" s="23"/>
      <c r="EES117" s="23"/>
      <c r="EET117" s="23"/>
      <c r="EEU117" s="23"/>
      <c r="EEV117" s="23"/>
      <c r="EEW117" s="23"/>
      <c r="EEX117" s="23"/>
      <c r="EEY117" s="23"/>
      <c r="EEZ117" s="23"/>
      <c r="EFA117" s="23"/>
      <c r="EFB117" s="23"/>
      <c r="EFC117" s="23"/>
      <c r="EFD117" s="23"/>
      <c r="EFE117" s="23"/>
      <c r="EFF117" s="23"/>
      <c r="EFG117" s="23"/>
      <c r="EFH117" s="23"/>
      <c r="EFI117" s="23"/>
      <c r="EFJ117" s="23"/>
      <c r="EFK117" s="23"/>
      <c r="EFL117" s="23"/>
      <c r="EFM117" s="23"/>
      <c r="EFN117" s="23"/>
      <c r="EFO117" s="23"/>
      <c r="EFP117" s="23"/>
      <c r="EFQ117" s="23"/>
      <c r="EFR117" s="23"/>
      <c r="EFS117" s="23"/>
      <c r="EFT117" s="23"/>
      <c r="EFU117" s="23"/>
      <c r="EFV117" s="23"/>
      <c r="EFW117" s="23"/>
      <c r="EFX117" s="23"/>
      <c r="EFY117" s="23"/>
      <c r="EFZ117" s="23"/>
      <c r="EGA117" s="23"/>
      <c r="EGB117" s="23"/>
      <c r="EGC117" s="23"/>
      <c r="EGD117" s="23"/>
      <c r="EGE117" s="23"/>
      <c r="EGF117" s="23"/>
      <c r="EGG117" s="23"/>
      <c r="EGH117" s="23"/>
      <c r="EGI117" s="23"/>
      <c r="EGJ117" s="23"/>
      <c r="EGK117" s="23"/>
      <c r="EGL117" s="23"/>
      <c r="EGM117" s="23"/>
      <c r="EGN117" s="23"/>
      <c r="EGO117" s="23"/>
      <c r="EGP117" s="23"/>
      <c r="EGQ117" s="23"/>
      <c r="EGR117" s="23"/>
      <c r="EGS117" s="23"/>
      <c r="EGT117" s="23"/>
      <c r="EGU117" s="23"/>
      <c r="EGV117" s="23"/>
      <c r="EGW117" s="23"/>
      <c r="EGX117" s="23"/>
      <c r="EGY117" s="23"/>
      <c r="EGZ117" s="23"/>
      <c r="EHA117" s="23"/>
      <c r="EHB117" s="23"/>
      <c r="EHC117" s="23"/>
      <c r="EHD117" s="23"/>
      <c r="EHE117" s="23"/>
      <c r="EHF117" s="23"/>
      <c r="EHG117" s="23"/>
      <c r="EHH117" s="23"/>
      <c r="EHI117" s="23"/>
      <c r="EHJ117" s="23"/>
      <c r="EHK117" s="23"/>
      <c r="EHL117" s="23"/>
      <c r="EHM117" s="23"/>
      <c r="EHN117" s="23"/>
      <c r="EHO117" s="23"/>
      <c r="EHP117" s="23"/>
      <c r="EHQ117" s="23"/>
      <c r="EHR117" s="23"/>
      <c r="EHS117" s="23"/>
      <c r="EHT117" s="23"/>
      <c r="EHU117" s="23"/>
      <c r="EHV117" s="23"/>
      <c r="EHW117" s="23"/>
      <c r="EHX117" s="23"/>
      <c r="EHY117" s="23"/>
      <c r="EHZ117" s="23"/>
      <c r="EIA117" s="23"/>
      <c r="EIB117" s="23"/>
      <c r="EIC117" s="23"/>
      <c r="EID117" s="23"/>
      <c r="EIE117" s="23"/>
      <c r="EIF117" s="23"/>
      <c r="EIG117" s="23"/>
      <c r="EIH117" s="23"/>
      <c r="EII117" s="23"/>
      <c r="EIJ117" s="23"/>
      <c r="EIK117" s="23"/>
      <c r="EIL117" s="23"/>
      <c r="EIM117" s="23"/>
      <c r="EIN117" s="23"/>
      <c r="EIO117" s="23"/>
      <c r="EIP117" s="23"/>
      <c r="EIQ117" s="23"/>
      <c r="EIR117" s="23"/>
      <c r="EIS117" s="23"/>
      <c r="EIT117" s="23"/>
      <c r="EIU117" s="23"/>
      <c r="EIV117" s="23"/>
      <c r="EIW117" s="23"/>
      <c r="EIX117" s="23"/>
      <c r="EIY117" s="23"/>
      <c r="EIZ117" s="23"/>
      <c r="EJA117" s="23"/>
      <c r="EJB117" s="23"/>
      <c r="EJC117" s="23"/>
      <c r="EJD117" s="23"/>
      <c r="EJE117" s="23"/>
      <c r="EJF117" s="23"/>
      <c r="EJG117" s="23"/>
      <c r="EJH117" s="23"/>
      <c r="EJI117" s="23"/>
      <c r="EJJ117" s="23"/>
      <c r="EJK117" s="23"/>
      <c r="EJL117" s="23"/>
      <c r="EJM117" s="23"/>
      <c r="EJN117" s="23"/>
      <c r="EJO117" s="23"/>
      <c r="EJP117" s="23"/>
      <c r="EJQ117" s="23"/>
      <c r="EJR117" s="23"/>
      <c r="EJS117" s="23"/>
      <c r="EJT117" s="23"/>
      <c r="EJU117" s="23"/>
      <c r="EJV117" s="23"/>
      <c r="EJW117" s="23"/>
      <c r="EJX117" s="23"/>
      <c r="EJY117" s="23"/>
      <c r="EJZ117" s="23"/>
      <c r="EKA117" s="23"/>
      <c r="EKB117" s="23"/>
      <c r="EKC117" s="23"/>
      <c r="EKD117" s="23"/>
      <c r="EKE117" s="23"/>
      <c r="EKF117" s="23"/>
      <c r="EKG117" s="23"/>
      <c r="EKH117" s="23"/>
      <c r="EKI117" s="23"/>
      <c r="EKJ117" s="23"/>
      <c r="EKK117" s="23"/>
      <c r="EKL117" s="23"/>
      <c r="EKM117" s="23"/>
      <c r="EKN117" s="23"/>
      <c r="EKO117" s="23"/>
      <c r="EKP117" s="23"/>
      <c r="EKQ117" s="23"/>
      <c r="EKR117" s="23"/>
      <c r="EKS117" s="23"/>
      <c r="EKT117" s="23"/>
      <c r="EKU117" s="23"/>
      <c r="EKV117" s="23"/>
      <c r="EKW117" s="23"/>
      <c r="EKX117" s="23"/>
      <c r="EKY117" s="23"/>
      <c r="EKZ117" s="23"/>
      <c r="ELA117" s="23"/>
      <c r="ELB117" s="23"/>
      <c r="ELC117" s="23"/>
      <c r="ELD117" s="23"/>
      <c r="ELE117" s="23"/>
      <c r="ELF117" s="23"/>
      <c r="ELG117" s="23"/>
      <c r="ELH117" s="23"/>
      <c r="ELI117" s="23"/>
      <c r="ELJ117" s="23"/>
      <c r="ELK117" s="23"/>
      <c r="ELL117" s="23"/>
      <c r="ELM117" s="23"/>
      <c r="ELN117" s="23"/>
      <c r="ELO117" s="23"/>
      <c r="ELP117" s="23"/>
      <c r="ELQ117" s="23"/>
      <c r="ELR117" s="23"/>
      <c r="ELS117" s="23"/>
      <c r="ELT117" s="23"/>
      <c r="ELU117" s="23"/>
      <c r="ELV117" s="23"/>
      <c r="ELW117" s="23"/>
      <c r="ELX117" s="23"/>
      <c r="ELY117" s="23"/>
      <c r="ELZ117" s="23"/>
      <c r="EMA117" s="23"/>
      <c r="EMB117" s="23"/>
      <c r="EMC117" s="23"/>
      <c r="EMD117" s="23"/>
      <c r="EME117" s="23"/>
      <c r="EMF117" s="23"/>
      <c r="EMG117" s="23"/>
      <c r="EMH117" s="23"/>
      <c r="EMI117" s="23"/>
      <c r="EMJ117" s="23"/>
      <c r="EMK117" s="23"/>
      <c r="EML117" s="23"/>
      <c r="EMM117" s="23"/>
      <c r="EMN117" s="23"/>
      <c r="EMO117" s="23"/>
      <c r="EMP117" s="23"/>
      <c r="EMQ117" s="23"/>
      <c r="EMR117" s="23"/>
      <c r="EMS117" s="23"/>
      <c r="EMT117" s="23"/>
      <c r="EMU117" s="23"/>
      <c r="EMV117" s="23"/>
      <c r="EMW117" s="23"/>
      <c r="EMX117" s="23"/>
      <c r="EMY117" s="23"/>
      <c r="EMZ117" s="23"/>
      <c r="ENA117" s="23"/>
      <c r="ENB117" s="23"/>
      <c r="ENC117" s="23"/>
      <c r="END117" s="23"/>
      <c r="ENE117" s="23"/>
      <c r="ENF117" s="23"/>
      <c r="ENG117" s="23"/>
      <c r="ENH117" s="23"/>
      <c r="ENI117" s="23"/>
      <c r="ENJ117" s="23"/>
      <c r="ENK117" s="23"/>
      <c r="ENL117" s="23"/>
      <c r="ENM117" s="23"/>
      <c r="ENN117" s="23"/>
      <c r="ENO117" s="23"/>
      <c r="ENP117" s="23"/>
      <c r="ENQ117" s="23"/>
      <c r="ENR117" s="23"/>
      <c r="ENS117" s="23"/>
      <c r="ENT117" s="23"/>
      <c r="ENU117" s="23"/>
      <c r="ENV117" s="23"/>
      <c r="ENW117" s="23"/>
      <c r="ENX117" s="23"/>
      <c r="ENY117" s="23"/>
      <c r="ENZ117" s="23"/>
      <c r="EOA117" s="23"/>
      <c r="EOB117" s="23"/>
      <c r="EOC117" s="23"/>
      <c r="EOD117" s="23"/>
      <c r="EOE117" s="23"/>
      <c r="EOF117" s="23"/>
      <c r="EOG117" s="23"/>
      <c r="EOH117" s="23"/>
      <c r="EOI117" s="23"/>
      <c r="EOJ117" s="23"/>
      <c r="EOK117" s="23"/>
      <c r="EOL117" s="23"/>
      <c r="EOM117" s="23"/>
      <c r="EON117" s="23"/>
      <c r="EOO117" s="23"/>
      <c r="EOP117" s="23"/>
      <c r="EOQ117" s="23"/>
      <c r="EOR117" s="23"/>
      <c r="EOS117" s="23"/>
      <c r="EOT117" s="23"/>
      <c r="EOU117" s="23"/>
      <c r="EOV117" s="23"/>
      <c r="EOW117" s="23"/>
      <c r="EOX117" s="23"/>
      <c r="EOY117" s="23"/>
      <c r="EOZ117" s="23"/>
      <c r="EPA117" s="23"/>
      <c r="EPB117" s="23"/>
      <c r="EPC117" s="23"/>
      <c r="EPD117" s="23"/>
      <c r="EPE117" s="23"/>
      <c r="EPF117" s="23"/>
      <c r="EPG117" s="23"/>
      <c r="EPH117" s="23"/>
      <c r="EPI117" s="23"/>
      <c r="EPJ117" s="23"/>
      <c r="EPK117" s="23"/>
      <c r="EPL117" s="23"/>
      <c r="EPM117" s="23"/>
      <c r="EPN117" s="23"/>
      <c r="EPO117" s="23"/>
      <c r="EPP117" s="23"/>
      <c r="EPQ117" s="23"/>
      <c r="EPR117" s="23"/>
      <c r="EPS117" s="23"/>
      <c r="EPT117" s="23"/>
      <c r="EPU117" s="23"/>
      <c r="EPV117" s="23"/>
      <c r="EPW117" s="23"/>
      <c r="EPX117" s="23"/>
      <c r="EPY117" s="23"/>
      <c r="EPZ117" s="23"/>
      <c r="EQA117" s="23"/>
      <c r="EQB117" s="23"/>
      <c r="EQC117" s="23"/>
      <c r="EQD117" s="23"/>
      <c r="EQE117" s="23"/>
      <c r="EQF117" s="23"/>
      <c r="EQG117" s="23"/>
      <c r="EQH117" s="23"/>
      <c r="EQI117" s="23"/>
      <c r="EQJ117" s="23"/>
      <c r="EQK117" s="23"/>
      <c r="EQL117" s="23"/>
      <c r="EQM117" s="23"/>
      <c r="EQN117" s="23"/>
      <c r="EQO117" s="23"/>
      <c r="EQP117" s="23"/>
      <c r="EQQ117" s="23"/>
      <c r="EQR117" s="23"/>
      <c r="EQS117" s="23"/>
      <c r="EQT117" s="23"/>
      <c r="EQU117" s="23"/>
      <c r="EQV117" s="23"/>
      <c r="EQW117" s="23"/>
      <c r="EQX117" s="23"/>
      <c r="EQY117" s="23"/>
      <c r="EQZ117" s="23"/>
      <c r="ERA117" s="23"/>
      <c r="ERB117" s="23"/>
      <c r="ERC117" s="23"/>
      <c r="ERD117" s="23"/>
      <c r="ERE117" s="23"/>
      <c r="ERF117" s="23"/>
      <c r="ERG117" s="23"/>
      <c r="ERH117" s="23"/>
      <c r="ERI117" s="23"/>
      <c r="ERJ117" s="23"/>
      <c r="ERK117" s="23"/>
      <c r="ERL117" s="23"/>
      <c r="ERM117" s="23"/>
      <c r="ERN117" s="23"/>
      <c r="ERO117" s="23"/>
      <c r="ERP117" s="23"/>
      <c r="ERQ117" s="23"/>
      <c r="ERR117" s="23"/>
      <c r="ERS117" s="23"/>
      <c r="ERT117" s="23"/>
      <c r="ERU117" s="23"/>
      <c r="ERV117" s="23"/>
      <c r="ERW117" s="23"/>
      <c r="ERX117" s="23"/>
      <c r="ERY117" s="23"/>
      <c r="ERZ117" s="23"/>
      <c r="ESA117" s="23"/>
      <c r="ESB117" s="23"/>
      <c r="ESC117" s="23"/>
      <c r="ESD117" s="23"/>
      <c r="ESE117" s="23"/>
      <c r="ESF117" s="23"/>
      <c r="ESG117" s="23"/>
      <c r="ESH117" s="23"/>
      <c r="ESI117" s="23"/>
      <c r="ESJ117" s="23"/>
      <c r="ESK117" s="23"/>
      <c r="ESL117" s="23"/>
      <c r="ESM117" s="23"/>
      <c r="ESN117" s="23"/>
      <c r="ESO117" s="23"/>
      <c r="ESP117" s="23"/>
      <c r="ESQ117" s="23"/>
      <c r="ESR117" s="23"/>
      <c r="ESS117" s="23"/>
      <c r="EST117" s="23"/>
      <c r="ESU117" s="23"/>
      <c r="ESV117" s="23"/>
      <c r="ESW117" s="23"/>
      <c r="ESX117" s="23"/>
      <c r="ESY117" s="23"/>
      <c r="ESZ117" s="23"/>
      <c r="ETA117" s="23"/>
      <c r="ETB117" s="23"/>
      <c r="ETC117" s="23"/>
      <c r="ETD117" s="23"/>
      <c r="ETE117" s="23"/>
      <c r="ETF117" s="23"/>
      <c r="ETG117" s="23"/>
      <c r="ETH117" s="23"/>
      <c r="ETI117" s="23"/>
      <c r="ETJ117" s="23"/>
      <c r="ETK117" s="23"/>
      <c r="ETL117" s="23"/>
      <c r="ETM117" s="23"/>
      <c r="ETN117" s="23"/>
      <c r="ETO117" s="23"/>
      <c r="ETP117" s="23"/>
      <c r="ETQ117" s="23"/>
      <c r="ETR117" s="23"/>
      <c r="ETS117" s="23"/>
      <c r="ETT117" s="23"/>
      <c r="ETU117" s="23"/>
      <c r="ETV117" s="23"/>
      <c r="ETW117" s="23"/>
      <c r="ETX117" s="23"/>
      <c r="ETY117" s="23"/>
      <c r="ETZ117" s="23"/>
      <c r="EUA117" s="23"/>
      <c r="EUB117" s="23"/>
      <c r="EUC117" s="23"/>
      <c r="EUD117" s="23"/>
      <c r="EUE117" s="23"/>
      <c r="EUF117" s="23"/>
      <c r="EUG117" s="23"/>
      <c r="EUH117" s="23"/>
      <c r="EUI117" s="23"/>
      <c r="EUJ117" s="23"/>
      <c r="EUK117" s="23"/>
      <c r="EUL117" s="23"/>
      <c r="EUM117" s="23"/>
      <c r="EUN117" s="23"/>
      <c r="EUO117" s="23"/>
      <c r="EUP117" s="23"/>
      <c r="EUQ117" s="23"/>
      <c r="EUR117" s="23"/>
      <c r="EUS117" s="23"/>
      <c r="EUT117" s="23"/>
      <c r="EUU117" s="23"/>
      <c r="EUV117" s="23"/>
      <c r="EUW117" s="23"/>
      <c r="EUX117" s="23"/>
      <c r="EUY117" s="23"/>
      <c r="EUZ117" s="23"/>
      <c r="EVA117" s="23"/>
      <c r="EVB117" s="23"/>
      <c r="EVC117" s="23"/>
      <c r="EVD117" s="23"/>
      <c r="EVE117" s="23"/>
      <c r="EVF117" s="23"/>
      <c r="EVG117" s="23"/>
      <c r="EVH117" s="23"/>
      <c r="EVI117" s="23"/>
      <c r="EVJ117" s="23"/>
      <c r="EVK117" s="23"/>
      <c r="EVL117" s="23"/>
      <c r="EVM117" s="23"/>
      <c r="EVN117" s="23"/>
      <c r="EVO117" s="23"/>
      <c r="EVP117" s="23"/>
      <c r="EVQ117" s="23"/>
      <c r="EVR117" s="23"/>
      <c r="EVS117" s="23"/>
      <c r="EVT117" s="23"/>
      <c r="EVU117" s="23"/>
      <c r="EVV117" s="23"/>
      <c r="EVW117" s="23"/>
      <c r="EVX117" s="23"/>
      <c r="EVY117" s="23"/>
      <c r="EVZ117" s="23"/>
      <c r="EWA117" s="23"/>
      <c r="EWB117" s="23"/>
      <c r="EWC117" s="23"/>
      <c r="EWD117" s="23"/>
      <c r="EWE117" s="23"/>
      <c r="EWF117" s="23"/>
      <c r="EWG117" s="23"/>
      <c r="EWH117" s="23"/>
      <c r="EWI117" s="23"/>
      <c r="EWJ117" s="23"/>
      <c r="EWK117" s="23"/>
      <c r="EWL117" s="23"/>
      <c r="EWM117" s="23"/>
      <c r="EWN117" s="23"/>
      <c r="EWO117" s="23"/>
      <c r="EWP117" s="23"/>
      <c r="EWQ117" s="23"/>
      <c r="EWR117" s="23"/>
      <c r="EWS117" s="23"/>
      <c r="EWT117" s="23"/>
      <c r="EWU117" s="23"/>
      <c r="EWV117" s="23"/>
      <c r="EWW117" s="23"/>
      <c r="EWX117" s="23"/>
      <c r="EWY117" s="23"/>
      <c r="EWZ117" s="23"/>
      <c r="EXA117" s="23"/>
      <c r="EXB117" s="23"/>
      <c r="EXC117" s="23"/>
      <c r="EXD117" s="23"/>
      <c r="EXE117" s="23"/>
      <c r="EXF117" s="23"/>
      <c r="EXG117" s="23"/>
      <c r="EXH117" s="23"/>
      <c r="EXI117" s="23"/>
      <c r="EXJ117" s="23"/>
      <c r="EXK117" s="23"/>
      <c r="EXL117" s="23"/>
      <c r="EXM117" s="23"/>
      <c r="EXN117" s="23"/>
      <c r="EXO117" s="23"/>
      <c r="EXP117" s="23"/>
      <c r="EXQ117" s="23"/>
      <c r="EXR117" s="23"/>
      <c r="EXS117" s="23"/>
      <c r="EXT117" s="23"/>
      <c r="EXU117" s="23"/>
      <c r="EXV117" s="23"/>
      <c r="EXW117" s="23"/>
      <c r="EXX117" s="23"/>
      <c r="EXY117" s="23"/>
      <c r="EXZ117" s="23"/>
      <c r="EYA117" s="23"/>
      <c r="EYB117" s="23"/>
      <c r="EYC117" s="23"/>
      <c r="EYD117" s="23"/>
      <c r="EYE117" s="23"/>
      <c r="EYF117" s="23"/>
      <c r="EYG117" s="23"/>
      <c r="EYH117" s="23"/>
      <c r="EYI117" s="23"/>
      <c r="EYJ117" s="23"/>
      <c r="EYK117" s="23"/>
      <c r="EYL117" s="23"/>
      <c r="EYM117" s="23"/>
      <c r="EYN117" s="23"/>
      <c r="EYO117" s="23"/>
      <c r="EYP117" s="23"/>
      <c r="EYQ117" s="23"/>
      <c r="EYR117" s="23"/>
      <c r="EYS117" s="23"/>
      <c r="EYT117" s="23"/>
      <c r="EYU117" s="23"/>
      <c r="EYV117" s="23"/>
      <c r="EYW117" s="23"/>
      <c r="EYX117" s="23"/>
      <c r="EYY117" s="23"/>
      <c r="EYZ117" s="23"/>
      <c r="EZA117" s="23"/>
      <c r="EZB117" s="23"/>
      <c r="EZC117" s="23"/>
      <c r="EZD117" s="23"/>
      <c r="EZE117" s="23"/>
      <c r="EZF117" s="23"/>
      <c r="EZG117" s="23"/>
      <c r="EZH117" s="23"/>
      <c r="EZI117" s="23"/>
      <c r="EZJ117" s="23"/>
      <c r="EZK117" s="23"/>
      <c r="EZL117" s="23"/>
      <c r="EZM117" s="23"/>
      <c r="EZN117" s="23"/>
      <c r="EZO117" s="23"/>
      <c r="EZP117" s="23"/>
      <c r="EZQ117" s="23"/>
      <c r="EZR117" s="23"/>
      <c r="EZS117" s="23"/>
      <c r="EZT117" s="23"/>
      <c r="EZU117" s="23"/>
      <c r="EZV117" s="23"/>
      <c r="EZW117" s="23"/>
      <c r="EZX117" s="23"/>
      <c r="EZY117" s="23"/>
      <c r="EZZ117" s="23"/>
      <c r="FAA117" s="23"/>
      <c r="FAB117" s="23"/>
      <c r="FAC117" s="23"/>
      <c r="FAD117" s="23"/>
      <c r="FAE117" s="23"/>
      <c r="FAF117" s="23"/>
      <c r="FAG117" s="23"/>
      <c r="FAH117" s="23"/>
      <c r="FAI117" s="23"/>
      <c r="FAJ117" s="23"/>
      <c r="FAK117" s="23"/>
      <c r="FAL117" s="23"/>
      <c r="FAM117" s="23"/>
      <c r="FAN117" s="23"/>
      <c r="FAO117" s="23"/>
      <c r="FAP117" s="23"/>
      <c r="FAQ117" s="23"/>
      <c r="FAR117" s="23"/>
      <c r="FAS117" s="23"/>
      <c r="FAT117" s="23"/>
      <c r="FAU117" s="23"/>
      <c r="FAV117" s="23"/>
      <c r="FAW117" s="23"/>
      <c r="FAX117" s="23"/>
      <c r="FAY117" s="23"/>
      <c r="FAZ117" s="23"/>
      <c r="FBA117" s="23"/>
      <c r="FBB117" s="23"/>
      <c r="FBC117" s="23"/>
      <c r="FBD117" s="23"/>
      <c r="FBE117" s="23"/>
      <c r="FBF117" s="23"/>
      <c r="FBG117" s="23"/>
      <c r="FBH117" s="23"/>
      <c r="FBI117" s="23"/>
      <c r="FBJ117" s="23"/>
      <c r="FBK117" s="23"/>
      <c r="FBL117" s="23"/>
      <c r="FBM117" s="23"/>
      <c r="FBN117" s="23"/>
      <c r="FBO117" s="23"/>
      <c r="FBP117" s="23"/>
      <c r="FBQ117" s="23"/>
      <c r="FBR117" s="23"/>
      <c r="FBS117" s="23"/>
      <c r="FBT117" s="23"/>
      <c r="FBU117" s="23"/>
      <c r="FBV117" s="23"/>
      <c r="FBW117" s="23"/>
      <c r="FBX117" s="23"/>
      <c r="FBY117" s="23"/>
      <c r="FBZ117" s="23"/>
      <c r="FCA117" s="23"/>
      <c r="FCB117" s="23"/>
      <c r="FCC117" s="23"/>
      <c r="FCD117" s="23"/>
      <c r="FCE117" s="23"/>
      <c r="FCF117" s="23"/>
      <c r="FCG117" s="23"/>
      <c r="FCH117" s="23"/>
      <c r="FCI117" s="23"/>
      <c r="FCJ117" s="23"/>
      <c r="FCK117" s="23"/>
      <c r="FCL117" s="23"/>
      <c r="FCM117" s="23"/>
      <c r="FCN117" s="23"/>
      <c r="FCO117" s="23"/>
      <c r="FCP117" s="23"/>
      <c r="FCQ117" s="23"/>
      <c r="FCR117" s="23"/>
      <c r="FCS117" s="23"/>
      <c r="FCT117" s="23"/>
      <c r="FCU117" s="23"/>
      <c r="FCV117" s="23"/>
      <c r="FCW117" s="23"/>
      <c r="FCX117" s="23"/>
      <c r="FCY117" s="23"/>
      <c r="FCZ117" s="23"/>
      <c r="FDA117" s="23"/>
      <c r="FDB117" s="23"/>
      <c r="FDC117" s="23"/>
      <c r="FDD117" s="23"/>
      <c r="FDE117" s="23"/>
      <c r="FDF117" s="23"/>
      <c r="FDG117" s="23"/>
      <c r="FDH117" s="23"/>
      <c r="FDI117" s="23"/>
      <c r="FDJ117" s="23"/>
      <c r="FDK117" s="23"/>
      <c r="FDL117" s="23"/>
      <c r="FDM117" s="23"/>
      <c r="FDN117" s="23"/>
      <c r="FDO117" s="23"/>
      <c r="FDP117" s="23"/>
      <c r="FDQ117" s="23"/>
      <c r="FDR117" s="23"/>
      <c r="FDS117" s="23"/>
      <c r="FDT117" s="23"/>
      <c r="FDU117" s="23"/>
      <c r="FDV117" s="23"/>
      <c r="FDW117" s="23"/>
      <c r="FDX117" s="23"/>
      <c r="FDY117" s="23"/>
      <c r="FDZ117" s="23"/>
      <c r="FEA117" s="23"/>
      <c r="FEB117" s="23"/>
      <c r="FEC117" s="23"/>
      <c r="FED117" s="23"/>
      <c r="FEE117" s="23"/>
      <c r="FEF117" s="23"/>
      <c r="FEG117" s="23"/>
      <c r="FEH117" s="23"/>
      <c r="FEI117" s="23"/>
      <c r="FEJ117" s="23"/>
      <c r="FEK117" s="23"/>
      <c r="FEL117" s="23"/>
      <c r="FEM117" s="23"/>
      <c r="FEN117" s="23"/>
      <c r="FEO117" s="23"/>
      <c r="FEP117" s="23"/>
      <c r="FEQ117" s="23"/>
      <c r="FER117" s="23"/>
      <c r="FES117" s="23"/>
      <c r="FET117" s="23"/>
      <c r="FEU117" s="23"/>
      <c r="FEV117" s="23"/>
      <c r="FEW117" s="23"/>
      <c r="FEX117" s="23"/>
      <c r="FEY117" s="23"/>
      <c r="FEZ117" s="23"/>
      <c r="FFA117" s="23"/>
      <c r="FFB117" s="23"/>
      <c r="FFC117" s="23"/>
      <c r="FFD117" s="23"/>
      <c r="FFE117" s="23"/>
      <c r="FFF117" s="23"/>
      <c r="FFG117" s="23"/>
      <c r="FFH117" s="23"/>
      <c r="FFI117" s="23"/>
      <c r="FFJ117" s="23"/>
      <c r="FFK117" s="23"/>
      <c r="FFL117" s="23"/>
      <c r="FFM117" s="23"/>
      <c r="FFN117" s="23"/>
      <c r="FFO117" s="23"/>
      <c r="FFP117" s="23"/>
      <c r="FFQ117" s="23"/>
      <c r="FFR117" s="23"/>
      <c r="FFS117" s="23"/>
      <c r="FFT117" s="23"/>
      <c r="FFU117" s="23"/>
      <c r="FFV117" s="23"/>
      <c r="FFW117" s="23"/>
      <c r="FFX117" s="23"/>
      <c r="FFY117" s="23"/>
      <c r="FFZ117" s="23"/>
      <c r="FGA117" s="23"/>
      <c r="FGB117" s="23"/>
      <c r="FGC117" s="23"/>
      <c r="FGD117" s="23"/>
      <c r="FGE117" s="23"/>
      <c r="FGF117" s="23"/>
      <c r="FGG117" s="23"/>
      <c r="FGH117" s="23"/>
      <c r="FGI117" s="23"/>
      <c r="FGJ117" s="23"/>
      <c r="FGK117" s="23"/>
      <c r="FGL117" s="23"/>
      <c r="FGM117" s="23"/>
      <c r="FGN117" s="23"/>
      <c r="FGO117" s="23"/>
      <c r="FGP117" s="23"/>
      <c r="FGQ117" s="23"/>
      <c r="FGR117" s="23"/>
      <c r="FGS117" s="23"/>
      <c r="FGT117" s="23"/>
      <c r="FGU117" s="23"/>
      <c r="FGV117" s="23"/>
      <c r="FGW117" s="23"/>
      <c r="FGX117" s="23"/>
      <c r="FGY117" s="23"/>
      <c r="FGZ117" s="23"/>
      <c r="FHA117" s="23"/>
      <c r="FHB117" s="23"/>
      <c r="FHC117" s="23"/>
      <c r="FHD117" s="23"/>
      <c r="FHE117" s="23"/>
      <c r="FHF117" s="23"/>
      <c r="FHG117" s="23"/>
      <c r="FHH117" s="23"/>
      <c r="FHI117" s="23"/>
      <c r="FHJ117" s="23"/>
      <c r="FHK117" s="23"/>
      <c r="FHL117" s="23"/>
      <c r="FHM117" s="23"/>
      <c r="FHN117" s="23"/>
      <c r="FHO117" s="23"/>
      <c r="FHP117" s="23"/>
      <c r="FHQ117" s="23"/>
      <c r="FHR117" s="23"/>
      <c r="FHS117" s="23"/>
      <c r="FHT117" s="23"/>
      <c r="FHU117" s="23"/>
      <c r="FHV117" s="23"/>
      <c r="FHW117" s="23"/>
      <c r="FHX117" s="23"/>
      <c r="FHY117" s="23"/>
      <c r="FHZ117" s="23"/>
      <c r="FIA117" s="23"/>
      <c r="FIB117" s="23"/>
      <c r="FIC117" s="23"/>
      <c r="FID117" s="23"/>
      <c r="FIE117" s="23"/>
      <c r="FIF117" s="23"/>
      <c r="FIG117" s="23"/>
      <c r="FIH117" s="23"/>
      <c r="FII117" s="23"/>
      <c r="FIJ117" s="23"/>
      <c r="FIK117" s="23"/>
      <c r="FIL117" s="23"/>
      <c r="FIM117" s="23"/>
      <c r="FIN117" s="23"/>
      <c r="FIO117" s="23"/>
      <c r="FIP117" s="23"/>
      <c r="FIQ117" s="23"/>
      <c r="FIR117" s="23"/>
      <c r="FIS117" s="23"/>
      <c r="FIT117" s="23"/>
      <c r="FIU117" s="23"/>
      <c r="FIV117" s="23"/>
      <c r="FIW117" s="23"/>
      <c r="FIX117" s="23"/>
      <c r="FIY117" s="23"/>
      <c r="FIZ117" s="23"/>
      <c r="FJA117" s="23"/>
      <c r="FJB117" s="23"/>
      <c r="FJC117" s="23"/>
      <c r="FJD117" s="23"/>
      <c r="FJE117" s="23"/>
      <c r="FJF117" s="23"/>
      <c r="FJG117" s="23"/>
      <c r="FJH117" s="23"/>
      <c r="FJI117" s="23"/>
      <c r="FJJ117" s="23"/>
      <c r="FJK117" s="23"/>
      <c r="FJL117" s="23"/>
      <c r="FJM117" s="23"/>
      <c r="FJN117" s="23"/>
      <c r="FJO117" s="23"/>
      <c r="FJP117" s="23"/>
      <c r="FJQ117" s="23"/>
      <c r="FJR117" s="23"/>
      <c r="FJS117" s="23"/>
      <c r="FJT117" s="23"/>
      <c r="FJU117" s="23"/>
      <c r="FJV117" s="23"/>
      <c r="FJW117" s="23"/>
      <c r="FJX117" s="23"/>
      <c r="FJY117" s="23"/>
      <c r="FJZ117" s="23"/>
      <c r="FKA117" s="23"/>
      <c r="FKB117" s="23"/>
      <c r="FKC117" s="23"/>
      <c r="FKD117" s="23"/>
      <c r="FKE117" s="23"/>
      <c r="FKF117" s="23"/>
      <c r="FKG117" s="23"/>
      <c r="FKH117" s="23"/>
      <c r="FKI117" s="23"/>
      <c r="FKJ117" s="23"/>
      <c r="FKK117" s="23"/>
      <c r="FKL117" s="23"/>
      <c r="FKM117" s="23"/>
      <c r="FKN117" s="23"/>
      <c r="FKO117" s="23"/>
      <c r="FKP117" s="23"/>
      <c r="FKQ117" s="23"/>
      <c r="FKR117" s="23"/>
      <c r="FKS117" s="23"/>
      <c r="FKT117" s="23"/>
      <c r="FKU117" s="23"/>
      <c r="FKV117" s="23"/>
      <c r="FKW117" s="23"/>
      <c r="FKX117" s="23"/>
      <c r="FKY117" s="23"/>
      <c r="FKZ117" s="23"/>
      <c r="FLA117" s="23"/>
      <c r="FLB117" s="23"/>
      <c r="FLC117" s="23"/>
      <c r="FLD117" s="23"/>
      <c r="FLE117" s="23"/>
      <c r="FLF117" s="23"/>
      <c r="FLG117" s="23"/>
      <c r="FLH117" s="23"/>
      <c r="FLI117" s="23"/>
      <c r="FLJ117" s="23"/>
      <c r="FLK117" s="23"/>
      <c r="FLL117" s="23"/>
      <c r="FLM117" s="23"/>
      <c r="FLN117" s="23"/>
      <c r="FLO117" s="23"/>
      <c r="FLP117" s="23"/>
      <c r="FLQ117" s="23"/>
      <c r="FLR117" s="23"/>
      <c r="FLS117" s="23"/>
      <c r="FLT117" s="23"/>
      <c r="FLU117" s="23"/>
      <c r="FLV117" s="23"/>
      <c r="FLW117" s="23"/>
      <c r="FLX117" s="23"/>
      <c r="FLY117" s="23"/>
      <c r="FLZ117" s="23"/>
      <c r="FMA117" s="23"/>
      <c r="FMB117" s="23"/>
      <c r="FMC117" s="23"/>
      <c r="FMD117" s="23"/>
      <c r="FME117" s="23"/>
      <c r="FMF117" s="23"/>
      <c r="FMG117" s="23"/>
      <c r="FMH117" s="23"/>
      <c r="FMI117" s="23"/>
      <c r="FMJ117" s="23"/>
      <c r="FMK117" s="23"/>
      <c r="FML117" s="23"/>
      <c r="FMM117" s="23"/>
      <c r="FMN117" s="23"/>
      <c r="FMO117" s="23"/>
      <c r="FMP117" s="23"/>
      <c r="FMQ117" s="23"/>
      <c r="FMR117" s="23"/>
      <c r="FMS117" s="23"/>
      <c r="FMT117" s="23"/>
      <c r="FMU117" s="23"/>
      <c r="FMV117" s="23"/>
      <c r="FMW117" s="23"/>
      <c r="FMX117" s="23"/>
      <c r="FMY117" s="23"/>
      <c r="FMZ117" s="23"/>
      <c r="FNA117" s="23"/>
      <c r="FNB117" s="23"/>
      <c r="FNC117" s="23"/>
      <c r="FND117" s="23"/>
      <c r="FNE117" s="23"/>
      <c r="FNF117" s="23"/>
      <c r="FNG117" s="23"/>
      <c r="FNH117" s="23"/>
      <c r="FNI117" s="23"/>
      <c r="FNJ117" s="23"/>
      <c r="FNK117" s="23"/>
      <c r="FNL117" s="23"/>
      <c r="FNM117" s="23"/>
      <c r="FNN117" s="23"/>
      <c r="FNO117" s="23"/>
      <c r="FNP117" s="23"/>
      <c r="FNQ117" s="23"/>
      <c r="FNR117" s="23"/>
      <c r="FNS117" s="23"/>
      <c r="FNT117" s="23"/>
      <c r="FNU117" s="23"/>
      <c r="FNV117" s="23"/>
      <c r="FNW117" s="23"/>
      <c r="FNX117" s="23"/>
      <c r="FNY117" s="23"/>
      <c r="FNZ117" s="23"/>
      <c r="FOA117" s="23"/>
      <c r="FOB117" s="23"/>
      <c r="FOC117" s="23"/>
      <c r="FOD117" s="23"/>
      <c r="FOE117" s="23"/>
      <c r="FOF117" s="23"/>
      <c r="FOG117" s="23"/>
      <c r="FOH117" s="23"/>
      <c r="FOI117" s="23"/>
      <c r="FOJ117" s="23"/>
      <c r="FOK117" s="23"/>
      <c r="FOL117" s="23"/>
      <c r="FOM117" s="23"/>
      <c r="FON117" s="23"/>
      <c r="FOO117" s="23"/>
      <c r="FOP117" s="23"/>
      <c r="FOQ117" s="23"/>
      <c r="FOR117" s="23"/>
      <c r="FOS117" s="23"/>
      <c r="FOT117" s="23"/>
      <c r="FOU117" s="23"/>
      <c r="FOV117" s="23"/>
      <c r="FOW117" s="23"/>
      <c r="FOX117" s="23"/>
      <c r="FOY117" s="23"/>
      <c r="FOZ117" s="23"/>
      <c r="FPA117" s="23"/>
      <c r="FPB117" s="23"/>
      <c r="FPC117" s="23"/>
      <c r="FPD117" s="23"/>
      <c r="FPE117" s="23"/>
      <c r="FPF117" s="23"/>
      <c r="FPG117" s="23"/>
      <c r="FPH117" s="23"/>
      <c r="FPI117" s="23"/>
      <c r="FPJ117" s="23"/>
      <c r="FPK117" s="23"/>
      <c r="FPL117" s="23"/>
      <c r="FPM117" s="23"/>
      <c r="FPN117" s="23"/>
      <c r="FPO117" s="23"/>
      <c r="FPP117" s="23"/>
      <c r="FPQ117" s="23"/>
      <c r="FPR117" s="23"/>
      <c r="FPS117" s="23"/>
      <c r="FPT117" s="23"/>
      <c r="FPU117" s="23"/>
      <c r="FPV117" s="23"/>
      <c r="FPW117" s="23"/>
      <c r="FPX117" s="23"/>
      <c r="FPY117" s="23"/>
      <c r="FPZ117" s="23"/>
      <c r="FQA117" s="23"/>
      <c r="FQB117" s="23"/>
      <c r="FQC117" s="23"/>
      <c r="FQD117" s="23"/>
      <c r="FQE117" s="23"/>
      <c r="FQF117" s="23"/>
      <c r="FQG117" s="23"/>
      <c r="FQH117" s="23"/>
      <c r="FQI117" s="23"/>
      <c r="FQJ117" s="23"/>
      <c r="FQK117" s="23"/>
      <c r="FQL117" s="23"/>
      <c r="FQM117" s="23"/>
      <c r="FQN117" s="23"/>
      <c r="FQO117" s="23"/>
      <c r="FQP117" s="23"/>
      <c r="FQQ117" s="23"/>
      <c r="FQR117" s="23"/>
      <c r="FQS117" s="23"/>
      <c r="FQT117" s="23"/>
      <c r="FQU117" s="23"/>
      <c r="FQV117" s="23"/>
      <c r="FQW117" s="23"/>
      <c r="FQX117" s="23"/>
      <c r="FQY117" s="23"/>
      <c r="FQZ117" s="23"/>
      <c r="FRA117" s="23"/>
      <c r="FRB117" s="23"/>
      <c r="FRC117" s="23"/>
      <c r="FRD117" s="23"/>
      <c r="FRE117" s="23"/>
      <c r="FRF117" s="23"/>
      <c r="FRG117" s="23"/>
      <c r="FRH117" s="23"/>
      <c r="FRI117" s="23"/>
      <c r="FRJ117" s="23"/>
      <c r="FRK117" s="23"/>
      <c r="FRL117" s="23"/>
      <c r="FRM117" s="23"/>
      <c r="FRN117" s="23"/>
      <c r="FRO117" s="23"/>
      <c r="FRP117" s="23"/>
      <c r="FRQ117" s="23"/>
      <c r="FRR117" s="23"/>
      <c r="FRS117" s="23"/>
      <c r="FRT117" s="23"/>
      <c r="FRU117" s="23"/>
      <c r="FRV117" s="23"/>
      <c r="FRW117" s="23"/>
      <c r="FRX117" s="23"/>
      <c r="FRY117" s="23"/>
      <c r="FRZ117" s="23"/>
      <c r="FSA117" s="23"/>
      <c r="FSB117" s="23"/>
      <c r="FSC117" s="23"/>
      <c r="FSD117" s="23"/>
      <c r="FSE117" s="23"/>
      <c r="FSF117" s="23"/>
      <c r="FSG117" s="23"/>
      <c r="FSH117" s="23"/>
      <c r="FSI117" s="23"/>
      <c r="FSJ117" s="23"/>
      <c r="FSK117" s="23"/>
      <c r="FSL117" s="23"/>
      <c r="FSM117" s="23"/>
      <c r="FSN117" s="23"/>
      <c r="FSO117" s="23"/>
      <c r="FSP117" s="23"/>
      <c r="FSQ117" s="23"/>
      <c r="FSR117" s="23"/>
      <c r="FSS117" s="23"/>
      <c r="FST117" s="23"/>
      <c r="FSU117" s="23"/>
      <c r="FSV117" s="23"/>
      <c r="FSW117" s="23"/>
      <c r="FSX117" s="23"/>
      <c r="FSY117" s="23"/>
      <c r="FSZ117" s="23"/>
      <c r="FTA117" s="23"/>
      <c r="FTB117" s="23"/>
      <c r="FTC117" s="23"/>
      <c r="FTD117" s="23"/>
      <c r="FTE117" s="23"/>
      <c r="FTF117" s="23"/>
      <c r="FTG117" s="23"/>
      <c r="FTH117" s="23"/>
      <c r="FTI117" s="23"/>
      <c r="FTJ117" s="23"/>
      <c r="FTK117" s="23"/>
      <c r="FTL117" s="23"/>
      <c r="FTM117" s="23"/>
      <c r="FTN117" s="23"/>
      <c r="FTO117" s="23"/>
      <c r="FTP117" s="23"/>
      <c r="FTQ117" s="23"/>
      <c r="FTR117" s="23"/>
      <c r="FTS117" s="23"/>
      <c r="FTT117" s="23"/>
      <c r="FTU117" s="23"/>
      <c r="FTV117" s="23"/>
      <c r="FTW117" s="23"/>
      <c r="FTX117" s="23"/>
      <c r="FTY117" s="23"/>
      <c r="FTZ117" s="23"/>
      <c r="FUA117" s="23"/>
      <c r="FUB117" s="23"/>
      <c r="FUC117" s="23"/>
      <c r="FUD117" s="23"/>
      <c r="FUE117" s="23"/>
      <c r="FUF117" s="23"/>
      <c r="FUG117" s="23"/>
      <c r="FUH117" s="23"/>
      <c r="FUI117" s="23"/>
      <c r="FUJ117" s="23"/>
      <c r="FUK117" s="23"/>
      <c r="FUL117" s="23"/>
      <c r="FUM117" s="23"/>
      <c r="FUN117" s="23"/>
      <c r="FUO117" s="23"/>
      <c r="FUP117" s="23"/>
      <c r="FUQ117" s="23"/>
      <c r="FUR117" s="23"/>
      <c r="FUS117" s="23"/>
      <c r="FUT117" s="23"/>
      <c r="FUU117" s="23"/>
      <c r="FUV117" s="23"/>
      <c r="FUW117" s="23"/>
      <c r="FUX117" s="23"/>
      <c r="FUY117" s="23"/>
      <c r="FUZ117" s="23"/>
      <c r="FVA117" s="23"/>
      <c r="FVB117" s="23"/>
      <c r="FVC117" s="23"/>
      <c r="FVD117" s="23"/>
      <c r="FVE117" s="23"/>
      <c r="FVF117" s="23"/>
      <c r="FVG117" s="23"/>
      <c r="FVH117" s="23"/>
      <c r="FVI117" s="23"/>
      <c r="FVJ117" s="23"/>
      <c r="FVK117" s="23"/>
      <c r="FVL117" s="23"/>
      <c r="FVM117" s="23"/>
      <c r="FVN117" s="23"/>
      <c r="FVO117" s="23"/>
      <c r="FVP117" s="23"/>
      <c r="FVQ117" s="23"/>
      <c r="FVR117" s="23"/>
      <c r="FVS117" s="23"/>
      <c r="FVT117" s="23"/>
      <c r="FVU117" s="23"/>
      <c r="FVV117" s="23"/>
      <c r="FVW117" s="23"/>
      <c r="FVX117" s="23"/>
      <c r="FVY117" s="23"/>
      <c r="FVZ117" s="23"/>
      <c r="FWA117" s="23"/>
      <c r="FWB117" s="23"/>
      <c r="FWC117" s="23"/>
      <c r="FWD117" s="23"/>
      <c r="FWE117" s="23"/>
      <c r="FWF117" s="23"/>
      <c r="FWG117" s="23"/>
      <c r="FWH117" s="23"/>
      <c r="FWI117" s="23"/>
      <c r="FWJ117" s="23"/>
      <c r="FWK117" s="23"/>
      <c r="FWL117" s="23"/>
      <c r="FWM117" s="23"/>
      <c r="FWN117" s="23"/>
      <c r="FWO117" s="23"/>
      <c r="FWP117" s="23"/>
      <c r="FWQ117" s="23"/>
      <c r="FWR117" s="23"/>
      <c r="FWS117" s="23"/>
      <c r="FWT117" s="23"/>
      <c r="FWU117" s="23"/>
      <c r="FWV117" s="23"/>
      <c r="FWW117" s="23"/>
      <c r="FWX117" s="23"/>
      <c r="FWY117" s="23"/>
      <c r="FWZ117" s="23"/>
      <c r="FXA117" s="23"/>
      <c r="FXB117" s="23"/>
      <c r="FXC117" s="23"/>
      <c r="FXD117" s="23"/>
      <c r="FXE117" s="23"/>
      <c r="FXF117" s="23"/>
      <c r="FXG117" s="23"/>
      <c r="FXH117" s="23"/>
      <c r="FXI117" s="23"/>
      <c r="FXJ117" s="23"/>
      <c r="FXK117" s="23"/>
      <c r="FXL117" s="23"/>
      <c r="FXM117" s="23"/>
      <c r="FXN117" s="23"/>
      <c r="FXO117" s="23"/>
      <c r="FXP117" s="23"/>
      <c r="FXQ117" s="23"/>
      <c r="FXR117" s="23"/>
      <c r="FXS117" s="23"/>
      <c r="FXT117" s="23"/>
      <c r="FXU117" s="23"/>
      <c r="FXV117" s="23"/>
      <c r="FXW117" s="23"/>
      <c r="FXX117" s="23"/>
      <c r="FXY117" s="23"/>
      <c r="FXZ117" s="23"/>
      <c r="FYA117" s="23"/>
      <c r="FYB117" s="23"/>
      <c r="FYC117" s="23"/>
      <c r="FYD117" s="23"/>
      <c r="FYE117" s="23"/>
      <c r="FYF117" s="23"/>
      <c r="FYG117" s="23"/>
      <c r="FYH117" s="23"/>
      <c r="FYI117" s="23"/>
      <c r="FYJ117" s="23"/>
      <c r="FYK117" s="23"/>
      <c r="FYL117" s="23"/>
      <c r="FYM117" s="23"/>
      <c r="FYN117" s="23"/>
      <c r="FYO117" s="23"/>
      <c r="FYP117" s="23"/>
      <c r="FYQ117" s="23"/>
      <c r="FYR117" s="23"/>
      <c r="FYS117" s="23"/>
      <c r="FYT117" s="23"/>
      <c r="FYU117" s="23"/>
      <c r="FYV117" s="23"/>
      <c r="FYW117" s="23"/>
      <c r="FYX117" s="23"/>
      <c r="FYY117" s="23"/>
      <c r="FYZ117" s="23"/>
      <c r="FZA117" s="23"/>
      <c r="FZB117" s="23"/>
      <c r="FZC117" s="23"/>
      <c r="FZD117" s="23"/>
      <c r="FZE117" s="23"/>
      <c r="FZF117" s="23"/>
      <c r="FZG117" s="23"/>
      <c r="FZH117" s="23"/>
      <c r="FZI117" s="23"/>
      <c r="FZJ117" s="23"/>
      <c r="FZK117" s="23"/>
      <c r="FZL117" s="23"/>
      <c r="FZM117" s="23"/>
      <c r="FZN117" s="23"/>
      <c r="FZO117" s="23"/>
      <c r="FZP117" s="23"/>
      <c r="FZQ117" s="23"/>
      <c r="FZR117" s="23"/>
      <c r="FZS117" s="23"/>
      <c r="FZT117" s="23"/>
      <c r="FZU117" s="23"/>
      <c r="FZV117" s="23"/>
      <c r="FZW117" s="23"/>
      <c r="FZX117" s="23"/>
      <c r="FZY117" s="23"/>
      <c r="FZZ117" s="23"/>
      <c r="GAA117" s="23"/>
      <c r="GAB117" s="23"/>
      <c r="GAC117" s="23"/>
      <c r="GAD117" s="23"/>
      <c r="GAE117" s="23"/>
      <c r="GAF117" s="23"/>
      <c r="GAG117" s="23"/>
      <c r="GAH117" s="23"/>
      <c r="GAI117" s="23"/>
      <c r="GAJ117" s="23"/>
      <c r="GAK117" s="23"/>
      <c r="GAL117" s="23"/>
      <c r="GAM117" s="23"/>
      <c r="GAN117" s="23"/>
      <c r="GAO117" s="23"/>
      <c r="GAP117" s="23"/>
      <c r="GAQ117" s="23"/>
      <c r="GAR117" s="23"/>
      <c r="GAS117" s="23"/>
      <c r="GAT117" s="23"/>
      <c r="GAU117" s="23"/>
      <c r="GAV117" s="23"/>
      <c r="GAW117" s="23"/>
      <c r="GAX117" s="23"/>
      <c r="GAY117" s="23"/>
      <c r="GAZ117" s="23"/>
      <c r="GBA117" s="23"/>
      <c r="GBB117" s="23"/>
      <c r="GBC117" s="23"/>
      <c r="GBD117" s="23"/>
      <c r="GBE117" s="23"/>
      <c r="GBF117" s="23"/>
      <c r="GBG117" s="23"/>
      <c r="GBH117" s="23"/>
      <c r="GBI117" s="23"/>
      <c r="GBJ117" s="23"/>
      <c r="GBK117" s="23"/>
      <c r="GBL117" s="23"/>
      <c r="GBM117" s="23"/>
      <c r="GBN117" s="23"/>
      <c r="GBO117" s="23"/>
      <c r="GBP117" s="23"/>
      <c r="GBQ117" s="23"/>
      <c r="GBR117" s="23"/>
      <c r="GBS117" s="23"/>
      <c r="GBT117" s="23"/>
      <c r="GBU117" s="23"/>
      <c r="GBV117" s="23"/>
      <c r="GBW117" s="23"/>
      <c r="GBX117" s="23"/>
      <c r="GBY117" s="23"/>
      <c r="GBZ117" s="23"/>
      <c r="GCA117" s="23"/>
      <c r="GCB117" s="23"/>
      <c r="GCC117" s="23"/>
      <c r="GCD117" s="23"/>
      <c r="GCE117" s="23"/>
      <c r="GCF117" s="23"/>
      <c r="GCG117" s="23"/>
      <c r="GCH117" s="23"/>
      <c r="GCI117" s="23"/>
      <c r="GCJ117" s="23"/>
      <c r="GCK117" s="23"/>
      <c r="GCL117" s="23"/>
      <c r="GCM117" s="23"/>
      <c r="GCN117" s="23"/>
      <c r="GCO117" s="23"/>
      <c r="GCP117" s="23"/>
      <c r="GCQ117" s="23"/>
      <c r="GCR117" s="23"/>
      <c r="GCS117" s="23"/>
      <c r="GCT117" s="23"/>
      <c r="GCU117" s="23"/>
      <c r="GCV117" s="23"/>
      <c r="GCW117" s="23"/>
      <c r="GCX117" s="23"/>
      <c r="GCY117" s="23"/>
      <c r="GCZ117" s="23"/>
      <c r="GDA117" s="23"/>
      <c r="GDB117" s="23"/>
      <c r="GDC117" s="23"/>
      <c r="GDD117" s="23"/>
      <c r="GDE117" s="23"/>
      <c r="GDF117" s="23"/>
      <c r="GDG117" s="23"/>
      <c r="GDH117" s="23"/>
      <c r="GDI117" s="23"/>
      <c r="GDJ117" s="23"/>
      <c r="GDK117" s="23"/>
      <c r="GDL117" s="23"/>
      <c r="GDM117" s="23"/>
      <c r="GDN117" s="23"/>
      <c r="GDO117" s="23"/>
      <c r="GDP117" s="23"/>
      <c r="GDQ117" s="23"/>
      <c r="GDR117" s="23"/>
      <c r="GDS117" s="23"/>
      <c r="GDT117" s="23"/>
      <c r="GDU117" s="23"/>
      <c r="GDV117" s="23"/>
      <c r="GDW117" s="23"/>
      <c r="GDX117" s="23"/>
      <c r="GDY117" s="23"/>
      <c r="GDZ117" s="23"/>
      <c r="GEA117" s="23"/>
      <c r="GEB117" s="23"/>
      <c r="GEC117" s="23"/>
      <c r="GED117" s="23"/>
      <c r="GEE117" s="23"/>
      <c r="GEF117" s="23"/>
      <c r="GEG117" s="23"/>
      <c r="GEH117" s="23"/>
      <c r="GEI117" s="23"/>
      <c r="GEJ117" s="23"/>
      <c r="GEK117" s="23"/>
      <c r="GEL117" s="23"/>
      <c r="GEM117" s="23"/>
      <c r="GEN117" s="23"/>
      <c r="GEO117" s="23"/>
      <c r="GEP117" s="23"/>
      <c r="GEQ117" s="23"/>
      <c r="GER117" s="23"/>
      <c r="GES117" s="23"/>
      <c r="GET117" s="23"/>
      <c r="GEU117" s="23"/>
      <c r="GEV117" s="23"/>
      <c r="GEW117" s="23"/>
      <c r="GEX117" s="23"/>
      <c r="GEY117" s="23"/>
      <c r="GEZ117" s="23"/>
      <c r="GFA117" s="23"/>
      <c r="GFB117" s="23"/>
      <c r="GFC117" s="23"/>
      <c r="GFD117" s="23"/>
      <c r="GFE117" s="23"/>
      <c r="GFF117" s="23"/>
      <c r="GFG117" s="23"/>
      <c r="GFH117" s="23"/>
      <c r="GFI117" s="23"/>
      <c r="GFJ117" s="23"/>
      <c r="GFK117" s="23"/>
      <c r="GFL117" s="23"/>
      <c r="GFM117" s="23"/>
      <c r="GFN117" s="23"/>
      <c r="GFO117" s="23"/>
      <c r="GFP117" s="23"/>
      <c r="GFQ117" s="23"/>
      <c r="GFR117" s="23"/>
      <c r="GFS117" s="23"/>
      <c r="GFT117" s="23"/>
      <c r="GFU117" s="23"/>
      <c r="GFV117" s="23"/>
      <c r="GFW117" s="23"/>
      <c r="GFX117" s="23"/>
      <c r="GFY117" s="23"/>
      <c r="GFZ117" s="23"/>
      <c r="GGA117" s="23"/>
      <c r="GGB117" s="23"/>
      <c r="GGC117" s="23"/>
      <c r="GGD117" s="23"/>
      <c r="GGE117" s="23"/>
      <c r="GGF117" s="23"/>
      <c r="GGG117" s="23"/>
      <c r="GGH117" s="23"/>
      <c r="GGI117" s="23"/>
      <c r="GGJ117" s="23"/>
      <c r="GGK117" s="23"/>
      <c r="GGL117" s="23"/>
      <c r="GGM117" s="23"/>
      <c r="GGN117" s="23"/>
      <c r="GGO117" s="23"/>
      <c r="GGP117" s="23"/>
      <c r="GGQ117" s="23"/>
      <c r="GGR117" s="23"/>
      <c r="GGS117" s="23"/>
      <c r="GGT117" s="23"/>
      <c r="GGU117" s="23"/>
      <c r="GGV117" s="23"/>
      <c r="GGW117" s="23"/>
      <c r="GGX117" s="23"/>
      <c r="GGY117" s="23"/>
      <c r="GGZ117" s="23"/>
      <c r="GHA117" s="23"/>
      <c r="GHB117" s="23"/>
      <c r="GHC117" s="23"/>
      <c r="GHD117" s="23"/>
      <c r="GHE117" s="23"/>
      <c r="GHF117" s="23"/>
      <c r="GHG117" s="23"/>
      <c r="GHH117" s="23"/>
      <c r="GHI117" s="23"/>
      <c r="GHJ117" s="23"/>
      <c r="GHK117" s="23"/>
      <c r="GHL117" s="23"/>
      <c r="GHM117" s="23"/>
      <c r="GHN117" s="23"/>
      <c r="GHO117" s="23"/>
      <c r="GHP117" s="23"/>
      <c r="GHQ117" s="23"/>
      <c r="GHR117" s="23"/>
      <c r="GHS117" s="23"/>
      <c r="GHT117" s="23"/>
      <c r="GHU117" s="23"/>
      <c r="GHV117" s="23"/>
      <c r="GHW117" s="23"/>
      <c r="GHX117" s="23"/>
      <c r="GHY117" s="23"/>
      <c r="GHZ117" s="23"/>
      <c r="GIA117" s="23"/>
      <c r="GIB117" s="23"/>
      <c r="GIC117" s="23"/>
      <c r="GID117" s="23"/>
      <c r="GIE117" s="23"/>
      <c r="GIF117" s="23"/>
      <c r="GIG117" s="23"/>
      <c r="GIH117" s="23"/>
      <c r="GII117" s="23"/>
      <c r="GIJ117" s="23"/>
      <c r="GIK117" s="23"/>
      <c r="GIL117" s="23"/>
      <c r="GIM117" s="23"/>
      <c r="GIN117" s="23"/>
      <c r="GIO117" s="23"/>
      <c r="GIP117" s="23"/>
      <c r="GIQ117" s="23"/>
      <c r="GIR117" s="23"/>
      <c r="GIS117" s="23"/>
      <c r="GIT117" s="23"/>
      <c r="GIU117" s="23"/>
      <c r="GIV117" s="23"/>
      <c r="GIW117" s="23"/>
      <c r="GIX117" s="23"/>
      <c r="GIY117" s="23"/>
      <c r="GIZ117" s="23"/>
      <c r="GJA117" s="23"/>
      <c r="GJB117" s="23"/>
      <c r="GJC117" s="23"/>
      <c r="GJD117" s="23"/>
      <c r="GJE117" s="23"/>
      <c r="GJF117" s="23"/>
      <c r="GJG117" s="23"/>
      <c r="GJH117" s="23"/>
      <c r="GJI117" s="23"/>
      <c r="GJJ117" s="23"/>
      <c r="GJK117" s="23"/>
      <c r="GJL117" s="23"/>
      <c r="GJM117" s="23"/>
      <c r="GJN117" s="23"/>
      <c r="GJO117" s="23"/>
      <c r="GJP117" s="23"/>
      <c r="GJQ117" s="23"/>
      <c r="GJR117" s="23"/>
      <c r="GJS117" s="23"/>
      <c r="GJT117" s="23"/>
      <c r="GJU117" s="23"/>
      <c r="GJV117" s="23"/>
      <c r="GJW117" s="23"/>
      <c r="GJX117" s="23"/>
      <c r="GJY117" s="23"/>
      <c r="GJZ117" s="23"/>
      <c r="GKA117" s="23"/>
      <c r="GKB117" s="23"/>
      <c r="GKC117" s="23"/>
      <c r="GKD117" s="23"/>
      <c r="GKE117" s="23"/>
      <c r="GKF117" s="23"/>
      <c r="GKG117" s="23"/>
      <c r="GKH117" s="23"/>
      <c r="GKI117" s="23"/>
      <c r="GKJ117" s="23"/>
      <c r="GKK117" s="23"/>
      <c r="GKL117" s="23"/>
      <c r="GKM117" s="23"/>
      <c r="GKN117" s="23"/>
      <c r="GKO117" s="23"/>
      <c r="GKP117" s="23"/>
      <c r="GKQ117" s="23"/>
      <c r="GKR117" s="23"/>
      <c r="GKS117" s="23"/>
      <c r="GKT117" s="23"/>
      <c r="GKU117" s="23"/>
      <c r="GKV117" s="23"/>
      <c r="GKW117" s="23"/>
      <c r="GKX117" s="23"/>
      <c r="GKY117" s="23"/>
      <c r="GKZ117" s="23"/>
      <c r="GLA117" s="23"/>
      <c r="GLB117" s="23"/>
      <c r="GLC117" s="23"/>
      <c r="GLD117" s="23"/>
      <c r="GLE117" s="23"/>
      <c r="GLF117" s="23"/>
      <c r="GLG117" s="23"/>
      <c r="GLH117" s="23"/>
      <c r="GLI117" s="23"/>
      <c r="GLJ117" s="23"/>
      <c r="GLK117" s="23"/>
      <c r="GLL117" s="23"/>
      <c r="GLM117" s="23"/>
      <c r="GLN117" s="23"/>
      <c r="GLO117" s="23"/>
      <c r="GLP117" s="23"/>
      <c r="GLQ117" s="23"/>
      <c r="GLR117" s="23"/>
      <c r="GLS117" s="23"/>
      <c r="GLT117" s="23"/>
      <c r="GLU117" s="23"/>
      <c r="GLV117" s="23"/>
      <c r="GLW117" s="23"/>
      <c r="GLX117" s="23"/>
      <c r="GLY117" s="23"/>
      <c r="GLZ117" s="23"/>
      <c r="GMA117" s="23"/>
      <c r="GMB117" s="23"/>
      <c r="GMC117" s="23"/>
      <c r="GMD117" s="23"/>
      <c r="GME117" s="23"/>
      <c r="GMF117" s="23"/>
      <c r="GMG117" s="23"/>
      <c r="GMH117" s="23"/>
      <c r="GMI117" s="23"/>
      <c r="GMJ117" s="23"/>
      <c r="GMK117" s="23"/>
      <c r="GML117" s="23"/>
      <c r="GMM117" s="23"/>
      <c r="GMN117" s="23"/>
      <c r="GMO117" s="23"/>
      <c r="GMP117" s="23"/>
      <c r="GMQ117" s="23"/>
      <c r="GMR117" s="23"/>
      <c r="GMS117" s="23"/>
      <c r="GMT117" s="23"/>
      <c r="GMU117" s="23"/>
      <c r="GMV117" s="23"/>
      <c r="GMW117" s="23"/>
      <c r="GMX117" s="23"/>
      <c r="GMY117" s="23"/>
      <c r="GMZ117" s="23"/>
      <c r="GNA117" s="23"/>
      <c r="GNB117" s="23"/>
      <c r="GNC117" s="23"/>
      <c r="GND117" s="23"/>
      <c r="GNE117" s="23"/>
      <c r="GNF117" s="23"/>
      <c r="GNG117" s="23"/>
      <c r="GNH117" s="23"/>
      <c r="GNI117" s="23"/>
      <c r="GNJ117" s="23"/>
      <c r="GNK117" s="23"/>
      <c r="GNL117" s="23"/>
      <c r="GNM117" s="23"/>
      <c r="GNN117" s="23"/>
      <c r="GNO117" s="23"/>
      <c r="GNP117" s="23"/>
      <c r="GNQ117" s="23"/>
      <c r="GNR117" s="23"/>
      <c r="GNS117" s="23"/>
      <c r="GNT117" s="23"/>
      <c r="GNU117" s="23"/>
      <c r="GNV117" s="23"/>
      <c r="GNW117" s="23"/>
      <c r="GNX117" s="23"/>
      <c r="GNY117" s="23"/>
      <c r="GNZ117" s="23"/>
      <c r="GOA117" s="23"/>
      <c r="GOB117" s="23"/>
      <c r="GOC117" s="23"/>
      <c r="GOD117" s="23"/>
      <c r="GOE117" s="23"/>
      <c r="GOF117" s="23"/>
      <c r="GOG117" s="23"/>
      <c r="GOH117" s="23"/>
      <c r="GOI117" s="23"/>
      <c r="GOJ117" s="23"/>
      <c r="GOK117" s="23"/>
      <c r="GOL117" s="23"/>
      <c r="GOM117" s="23"/>
      <c r="GON117" s="23"/>
      <c r="GOO117" s="23"/>
      <c r="GOP117" s="23"/>
      <c r="GOQ117" s="23"/>
      <c r="GOR117" s="23"/>
      <c r="GOS117" s="23"/>
      <c r="GOT117" s="23"/>
      <c r="GOU117" s="23"/>
      <c r="GOV117" s="23"/>
      <c r="GOW117" s="23"/>
      <c r="GOX117" s="23"/>
      <c r="GOY117" s="23"/>
      <c r="GOZ117" s="23"/>
      <c r="GPA117" s="23"/>
      <c r="GPB117" s="23"/>
      <c r="GPC117" s="23"/>
      <c r="GPD117" s="23"/>
      <c r="GPE117" s="23"/>
      <c r="GPF117" s="23"/>
      <c r="GPG117" s="23"/>
      <c r="GPH117" s="23"/>
      <c r="GPI117" s="23"/>
      <c r="GPJ117" s="23"/>
      <c r="GPK117" s="23"/>
      <c r="GPL117" s="23"/>
      <c r="GPM117" s="23"/>
      <c r="GPN117" s="23"/>
      <c r="GPO117" s="23"/>
      <c r="GPP117" s="23"/>
      <c r="GPQ117" s="23"/>
      <c r="GPR117" s="23"/>
      <c r="GPS117" s="23"/>
      <c r="GPT117" s="23"/>
      <c r="GPU117" s="23"/>
      <c r="GPV117" s="23"/>
      <c r="GPW117" s="23"/>
      <c r="GPX117" s="23"/>
      <c r="GPY117" s="23"/>
      <c r="GPZ117" s="23"/>
      <c r="GQA117" s="23"/>
      <c r="GQB117" s="23"/>
      <c r="GQC117" s="23"/>
      <c r="GQD117" s="23"/>
      <c r="GQE117" s="23"/>
      <c r="GQF117" s="23"/>
      <c r="GQG117" s="23"/>
      <c r="GQH117" s="23"/>
      <c r="GQI117" s="23"/>
      <c r="GQJ117" s="23"/>
      <c r="GQK117" s="23"/>
      <c r="GQL117" s="23"/>
      <c r="GQM117" s="23"/>
      <c r="GQN117" s="23"/>
      <c r="GQO117" s="23"/>
      <c r="GQP117" s="23"/>
      <c r="GQQ117" s="23"/>
      <c r="GQR117" s="23"/>
      <c r="GQS117" s="23"/>
      <c r="GQT117" s="23"/>
      <c r="GQU117" s="23"/>
      <c r="GQV117" s="23"/>
      <c r="GQW117" s="23"/>
      <c r="GQX117" s="23"/>
      <c r="GQY117" s="23"/>
      <c r="GQZ117" s="23"/>
      <c r="GRA117" s="23"/>
      <c r="GRB117" s="23"/>
      <c r="GRC117" s="23"/>
      <c r="GRD117" s="23"/>
      <c r="GRE117" s="23"/>
      <c r="GRF117" s="23"/>
      <c r="GRG117" s="23"/>
      <c r="GRH117" s="23"/>
      <c r="GRI117" s="23"/>
      <c r="GRJ117" s="23"/>
      <c r="GRK117" s="23"/>
      <c r="GRL117" s="23"/>
      <c r="GRM117" s="23"/>
      <c r="GRN117" s="23"/>
      <c r="GRO117" s="23"/>
      <c r="GRP117" s="23"/>
      <c r="GRQ117" s="23"/>
      <c r="GRR117" s="23"/>
      <c r="GRS117" s="23"/>
      <c r="GRT117" s="23"/>
      <c r="GRU117" s="23"/>
      <c r="GRV117" s="23"/>
      <c r="GRW117" s="23"/>
      <c r="GRX117" s="23"/>
      <c r="GRY117" s="23"/>
      <c r="GRZ117" s="23"/>
      <c r="GSA117" s="23"/>
      <c r="GSB117" s="23"/>
      <c r="GSC117" s="23"/>
      <c r="GSD117" s="23"/>
      <c r="GSE117" s="23"/>
      <c r="GSF117" s="23"/>
      <c r="GSG117" s="23"/>
      <c r="GSH117" s="23"/>
      <c r="GSI117" s="23"/>
      <c r="GSJ117" s="23"/>
      <c r="GSK117" s="23"/>
      <c r="GSL117" s="23"/>
      <c r="GSM117" s="23"/>
      <c r="GSN117" s="23"/>
      <c r="GSO117" s="23"/>
      <c r="GSP117" s="23"/>
      <c r="GSQ117" s="23"/>
      <c r="GSR117" s="23"/>
      <c r="GSS117" s="23"/>
      <c r="GST117" s="23"/>
      <c r="GSU117" s="23"/>
      <c r="GSV117" s="23"/>
      <c r="GSW117" s="23"/>
      <c r="GSX117" s="23"/>
      <c r="GSY117" s="23"/>
      <c r="GSZ117" s="23"/>
      <c r="GTA117" s="23"/>
      <c r="GTB117" s="23"/>
      <c r="GTC117" s="23"/>
      <c r="GTD117" s="23"/>
      <c r="GTE117" s="23"/>
      <c r="GTF117" s="23"/>
      <c r="GTG117" s="23"/>
      <c r="GTH117" s="23"/>
      <c r="GTI117" s="23"/>
      <c r="GTJ117" s="23"/>
      <c r="GTK117" s="23"/>
      <c r="GTL117" s="23"/>
      <c r="GTM117" s="23"/>
      <c r="GTN117" s="23"/>
      <c r="GTO117" s="23"/>
      <c r="GTP117" s="23"/>
      <c r="GTQ117" s="23"/>
      <c r="GTR117" s="23"/>
      <c r="GTS117" s="23"/>
      <c r="GTT117" s="23"/>
      <c r="GTU117" s="23"/>
      <c r="GTV117" s="23"/>
      <c r="GTW117" s="23"/>
      <c r="GTX117" s="23"/>
      <c r="GTY117" s="23"/>
      <c r="GTZ117" s="23"/>
      <c r="GUA117" s="23"/>
      <c r="GUB117" s="23"/>
      <c r="GUC117" s="23"/>
      <c r="GUD117" s="23"/>
      <c r="GUE117" s="23"/>
      <c r="GUF117" s="23"/>
      <c r="GUG117" s="23"/>
      <c r="GUH117" s="23"/>
      <c r="GUI117" s="23"/>
      <c r="GUJ117" s="23"/>
      <c r="GUK117" s="23"/>
      <c r="GUL117" s="23"/>
      <c r="GUM117" s="23"/>
      <c r="GUN117" s="23"/>
      <c r="GUO117" s="23"/>
      <c r="GUP117" s="23"/>
      <c r="GUQ117" s="23"/>
      <c r="GUR117" s="23"/>
      <c r="GUS117" s="23"/>
      <c r="GUT117" s="23"/>
      <c r="GUU117" s="23"/>
      <c r="GUV117" s="23"/>
      <c r="GUW117" s="23"/>
      <c r="GUX117" s="23"/>
      <c r="GUY117" s="23"/>
      <c r="GUZ117" s="23"/>
      <c r="GVA117" s="23"/>
      <c r="GVB117" s="23"/>
      <c r="GVC117" s="23"/>
      <c r="GVD117" s="23"/>
      <c r="GVE117" s="23"/>
      <c r="GVF117" s="23"/>
      <c r="GVG117" s="23"/>
      <c r="GVH117" s="23"/>
      <c r="GVI117" s="23"/>
      <c r="GVJ117" s="23"/>
      <c r="GVK117" s="23"/>
      <c r="GVL117" s="23"/>
      <c r="GVM117" s="23"/>
      <c r="GVN117" s="23"/>
      <c r="GVO117" s="23"/>
      <c r="GVP117" s="23"/>
      <c r="GVQ117" s="23"/>
      <c r="GVR117" s="23"/>
      <c r="GVS117" s="23"/>
      <c r="GVT117" s="23"/>
      <c r="GVU117" s="23"/>
      <c r="GVV117" s="23"/>
      <c r="GVW117" s="23"/>
      <c r="GVX117" s="23"/>
      <c r="GVY117" s="23"/>
      <c r="GVZ117" s="23"/>
      <c r="GWA117" s="23"/>
      <c r="GWB117" s="23"/>
      <c r="GWC117" s="23"/>
      <c r="GWD117" s="23"/>
      <c r="GWE117" s="23"/>
      <c r="GWF117" s="23"/>
      <c r="GWG117" s="23"/>
      <c r="GWH117" s="23"/>
      <c r="GWI117" s="23"/>
      <c r="GWJ117" s="23"/>
      <c r="GWK117" s="23"/>
      <c r="GWL117" s="23"/>
      <c r="GWM117" s="23"/>
      <c r="GWN117" s="23"/>
      <c r="GWO117" s="23"/>
      <c r="GWP117" s="23"/>
      <c r="GWQ117" s="23"/>
      <c r="GWR117" s="23"/>
      <c r="GWS117" s="23"/>
      <c r="GWT117" s="23"/>
      <c r="GWU117" s="23"/>
      <c r="GWV117" s="23"/>
      <c r="GWW117" s="23"/>
      <c r="GWX117" s="23"/>
      <c r="GWY117" s="23"/>
      <c r="GWZ117" s="23"/>
      <c r="GXA117" s="23"/>
      <c r="GXB117" s="23"/>
      <c r="GXC117" s="23"/>
      <c r="GXD117" s="23"/>
      <c r="GXE117" s="23"/>
      <c r="GXF117" s="23"/>
      <c r="GXG117" s="23"/>
      <c r="GXH117" s="23"/>
      <c r="GXI117" s="23"/>
      <c r="GXJ117" s="23"/>
      <c r="GXK117" s="23"/>
      <c r="GXL117" s="23"/>
      <c r="GXM117" s="23"/>
      <c r="GXN117" s="23"/>
      <c r="GXO117" s="23"/>
      <c r="GXP117" s="23"/>
      <c r="GXQ117" s="23"/>
      <c r="GXR117" s="23"/>
      <c r="GXS117" s="23"/>
      <c r="GXT117" s="23"/>
      <c r="GXU117" s="23"/>
      <c r="GXV117" s="23"/>
      <c r="GXW117" s="23"/>
      <c r="GXX117" s="23"/>
      <c r="GXY117" s="23"/>
      <c r="GXZ117" s="23"/>
      <c r="GYA117" s="23"/>
      <c r="GYB117" s="23"/>
      <c r="GYC117" s="23"/>
      <c r="GYD117" s="23"/>
      <c r="GYE117" s="23"/>
      <c r="GYF117" s="23"/>
      <c r="GYG117" s="23"/>
      <c r="GYH117" s="23"/>
      <c r="GYI117" s="23"/>
      <c r="GYJ117" s="23"/>
      <c r="GYK117" s="23"/>
      <c r="GYL117" s="23"/>
      <c r="GYM117" s="23"/>
      <c r="GYN117" s="23"/>
      <c r="GYO117" s="23"/>
      <c r="GYP117" s="23"/>
      <c r="GYQ117" s="23"/>
      <c r="GYR117" s="23"/>
      <c r="GYS117" s="23"/>
      <c r="GYT117" s="23"/>
      <c r="GYU117" s="23"/>
      <c r="GYV117" s="23"/>
      <c r="GYW117" s="23"/>
      <c r="GYX117" s="23"/>
      <c r="GYY117" s="23"/>
      <c r="GYZ117" s="23"/>
      <c r="GZA117" s="23"/>
      <c r="GZB117" s="23"/>
      <c r="GZC117" s="23"/>
      <c r="GZD117" s="23"/>
      <c r="GZE117" s="23"/>
      <c r="GZF117" s="23"/>
      <c r="GZG117" s="23"/>
      <c r="GZH117" s="23"/>
      <c r="GZI117" s="23"/>
      <c r="GZJ117" s="23"/>
      <c r="GZK117" s="23"/>
      <c r="GZL117" s="23"/>
      <c r="GZM117" s="23"/>
      <c r="GZN117" s="23"/>
      <c r="GZO117" s="23"/>
      <c r="GZP117" s="23"/>
      <c r="GZQ117" s="23"/>
      <c r="GZR117" s="23"/>
      <c r="GZS117" s="23"/>
      <c r="GZT117" s="23"/>
      <c r="GZU117" s="23"/>
      <c r="GZV117" s="23"/>
      <c r="GZW117" s="23"/>
      <c r="GZX117" s="23"/>
      <c r="GZY117" s="23"/>
      <c r="GZZ117" s="23"/>
      <c r="HAA117" s="23"/>
      <c r="HAB117" s="23"/>
      <c r="HAC117" s="23"/>
      <c r="HAD117" s="23"/>
      <c r="HAE117" s="23"/>
      <c r="HAF117" s="23"/>
      <c r="HAG117" s="23"/>
      <c r="HAH117" s="23"/>
      <c r="HAI117" s="23"/>
      <c r="HAJ117" s="23"/>
      <c r="HAK117" s="23"/>
      <c r="HAL117" s="23"/>
      <c r="HAM117" s="23"/>
      <c r="HAN117" s="23"/>
      <c r="HAO117" s="23"/>
      <c r="HAP117" s="23"/>
      <c r="HAQ117" s="23"/>
      <c r="HAR117" s="23"/>
      <c r="HAS117" s="23"/>
      <c r="HAT117" s="23"/>
      <c r="HAU117" s="23"/>
      <c r="HAV117" s="23"/>
      <c r="HAW117" s="23"/>
      <c r="HAX117" s="23"/>
      <c r="HAY117" s="23"/>
      <c r="HAZ117" s="23"/>
      <c r="HBA117" s="23"/>
      <c r="HBB117" s="23"/>
      <c r="HBC117" s="23"/>
      <c r="HBD117" s="23"/>
      <c r="HBE117" s="23"/>
      <c r="HBF117" s="23"/>
      <c r="HBG117" s="23"/>
      <c r="HBH117" s="23"/>
      <c r="HBI117" s="23"/>
      <c r="HBJ117" s="23"/>
      <c r="HBK117" s="23"/>
      <c r="HBL117" s="23"/>
      <c r="HBM117" s="23"/>
      <c r="HBN117" s="23"/>
      <c r="HBO117" s="23"/>
      <c r="HBP117" s="23"/>
      <c r="HBQ117" s="23"/>
      <c r="HBR117" s="23"/>
      <c r="HBS117" s="23"/>
      <c r="HBT117" s="23"/>
      <c r="HBU117" s="23"/>
      <c r="HBV117" s="23"/>
      <c r="HBW117" s="23"/>
      <c r="HBX117" s="23"/>
      <c r="HBY117" s="23"/>
      <c r="HBZ117" s="23"/>
      <c r="HCA117" s="23"/>
      <c r="HCB117" s="23"/>
      <c r="HCC117" s="23"/>
      <c r="HCD117" s="23"/>
      <c r="HCE117" s="23"/>
      <c r="HCF117" s="23"/>
      <c r="HCG117" s="23"/>
      <c r="HCH117" s="23"/>
      <c r="HCI117" s="23"/>
      <c r="HCJ117" s="23"/>
      <c r="HCK117" s="23"/>
      <c r="HCL117" s="23"/>
      <c r="HCM117" s="23"/>
      <c r="HCN117" s="23"/>
      <c r="HCO117" s="23"/>
      <c r="HCP117" s="23"/>
      <c r="HCQ117" s="23"/>
      <c r="HCR117" s="23"/>
      <c r="HCS117" s="23"/>
      <c r="HCT117" s="23"/>
      <c r="HCU117" s="23"/>
      <c r="HCV117" s="23"/>
      <c r="HCW117" s="23"/>
      <c r="HCX117" s="23"/>
      <c r="HCY117" s="23"/>
      <c r="HCZ117" s="23"/>
      <c r="HDA117" s="23"/>
      <c r="HDB117" s="23"/>
      <c r="HDC117" s="23"/>
      <c r="HDD117" s="23"/>
      <c r="HDE117" s="23"/>
      <c r="HDF117" s="23"/>
      <c r="HDG117" s="23"/>
      <c r="HDH117" s="23"/>
      <c r="HDI117" s="23"/>
      <c r="HDJ117" s="23"/>
      <c r="HDK117" s="23"/>
      <c r="HDL117" s="23"/>
      <c r="HDM117" s="23"/>
      <c r="HDN117" s="23"/>
      <c r="HDO117" s="23"/>
      <c r="HDP117" s="23"/>
      <c r="HDQ117" s="23"/>
      <c r="HDR117" s="23"/>
      <c r="HDS117" s="23"/>
      <c r="HDT117" s="23"/>
      <c r="HDU117" s="23"/>
      <c r="HDV117" s="23"/>
      <c r="HDW117" s="23"/>
      <c r="HDX117" s="23"/>
      <c r="HDY117" s="23"/>
      <c r="HDZ117" s="23"/>
      <c r="HEA117" s="23"/>
      <c r="HEB117" s="23"/>
      <c r="HEC117" s="23"/>
      <c r="HED117" s="23"/>
      <c r="HEE117" s="23"/>
      <c r="HEF117" s="23"/>
      <c r="HEG117" s="23"/>
      <c r="HEH117" s="23"/>
      <c r="HEI117" s="23"/>
      <c r="HEJ117" s="23"/>
      <c r="HEK117" s="23"/>
      <c r="HEL117" s="23"/>
      <c r="HEM117" s="23"/>
      <c r="HEN117" s="23"/>
      <c r="HEO117" s="23"/>
      <c r="HEP117" s="23"/>
      <c r="HEQ117" s="23"/>
      <c r="HER117" s="23"/>
      <c r="HES117" s="23"/>
      <c r="HET117" s="23"/>
      <c r="HEU117" s="23"/>
      <c r="HEV117" s="23"/>
      <c r="HEW117" s="23"/>
      <c r="HEX117" s="23"/>
      <c r="HEY117" s="23"/>
      <c r="HEZ117" s="23"/>
      <c r="HFA117" s="23"/>
      <c r="HFB117" s="23"/>
      <c r="HFC117" s="23"/>
      <c r="HFD117" s="23"/>
      <c r="HFE117" s="23"/>
      <c r="HFF117" s="23"/>
      <c r="HFG117" s="23"/>
      <c r="HFH117" s="23"/>
      <c r="HFI117" s="23"/>
      <c r="HFJ117" s="23"/>
      <c r="HFK117" s="23"/>
      <c r="HFL117" s="23"/>
      <c r="HFM117" s="23"/>
      <c r="HFN117" s="23"/>
      <c r="HFO117" s="23"/>
      <c r="HFP117" s="23"/>
      <c r="HFQ117" s="23"/>
      <c r="HFR117" s="23"/>
      <c r="HFS117" s="23"/>
      <c r="HFT117" s="23"/>
      <c r="HFU117" s="23"/>
      <c r="HFV117" s="23"/>
      <c r="HFW117" s="23"/>
      <c r="HFX117" s="23"/>
      <c r="HFY117" s="23"/>
      <c r="HFZ117" s="23"/>
      <c r="HGA117" s="23"/>
      <c r="HGB117" s="23"/>
      <c r="HGC117" s="23"/>
      <c r="HGD117" s="23"/>
      <c r="HGE117" s="23"/>
      <c r="HGF117" s="23"/>
      <c r="HGG117" s="23"/>
      <c r="HGH117" s="23"/>
      <c r="HGI117" s="23"/>
      <c r="HGJ117" s="23"/>
      <c r="HGK117" s="23"/>
      <c r="HGL117" s="23"/>
      <c r="HGM117" s="23"/>
      <c r="HGN117" s="23"/>
      <c r="HGO117" s="23"/>
      <c r="HGP117" s="23"/>
      <c r="HGQ117" s="23"/>
      <c r="HGR117" s="23"/>
      <c r="HGS117" s="23"/>
      <c r="HGT117" s="23"/>
      <c r="HGU117" s="23"/>
      <c r="HGV117" s="23"/>
      <c r="HGW117" s="23"/>
      <c r="HGX117" s="23"/>
      <c r="HGY117" s="23"/>
      <c r="HGZ117" s="23"/>
      <c r="HHA117" s="23"/>
      <c r="HHB117" s="23"/>
      <c r="HHC117" s="23"/>
      <c r="HHD117" s="23"/>
      <c r="HHE117" s="23"/>
      <c r="HHF117" s="23"/>
      <c r="HHG117" s="23"/>
      <c r="HHH117" s="23"/>
      <c r="HHI117" s="23"/>
      <c r="HHJ117" s="23"/>
      <c r="HHK117" s="23"/>
      <c r="HHL117" s="23"/>
      <c r="HHM117" s="23"/>
      <c r="HHN117" s="23"/>
      <c r="HHO117" s="23"/>
      <c r="HHP117" s="23"/>
      <c r="HHQ117" s="23"/>
      <c r="HHR117" s="23"/>
      <c r="HHS117" s="23"/>
      <c r="HHT117" s="23"/>
      <c r="HHU117" s="23"/>
      <c r="HHV117" s="23"/>
      <c r="HHW117" s="23"/>
      <c r="HHX117" s="23"/>
      <c r="HHY117" s="23"/>
      <c r="HHZ117" s="23"/>
      <c r="HIA117" s="23"/>
      <c r="HIB117" s="23"/>
      <c r="HIC117" s="23"/>
      <c r="HID117" s="23"/>
      <c r="HIE117" s="23"/>
      <c r="HIF117" s="23"/>
      <c r="HIG117" s="23"/>
      <c r="HIH117" s="23"/>
      <c r="HII117" s="23"/>
      <c r="HIJ117" s="23"/>
      <c r="HIK117" s="23"/>
      <c r="HIL117" s="23"/>
      <c r="HIM117" s="23"/>
      <c r="HIN117" s="23"/>
      <c r="HIO117" s="23"/>
      <c r="HIP117" s="23"/>
      <c r="HIQ117" s="23"/>
      <c r="HIR117" s="23"/>
      <c r="HIS117" s="23"/>
      <c r="HIT117" s="23"/>
      <c r="HIU117" s="23"/>
      <c r="HIV117" s="23"/>
      <c r="HIW117" s="23"/>
      <c r="HIX117" s="23"/>
      <c r="HIY117" s="23"/>
      <c r="HIZ117" s="23"/>
      <c r="HJA117" s="23"/>
      <c r="HJB117" s="23"/>
      <c r="HJC117" s="23"/>
      <c r="HJD117" s="23"/>
      <c r="HJE117" s="23"/>
      <c r="HJF117" s="23"/>
      <c r="HJG117" s="23"/>
      <c r="HJH117" s="23"/>
      <c r="HJI117" s="23"/>
      <c r="HJJ117" s="23"/>
      <c r="HJK117" s="23"/>
      <c r="HJL117" s="23"/>
      <c r="HJM117" s="23"/>
      <c r="HJN117" s="23"/>
      <c r="HJO117" s="23"/>
      <c r="HJP117" s="23"/>
      <c r="HJQ117" s="23"/>
      <c r="HJR117" s="23"/>
      <c r="HJS117" s="23"/>
      <c r="HJT117" s="23"/>
      <c r="HJU117" s="23"/>
      <c r="HJV117" s="23"/>
      <c r="HJW117" s="23"/>
      <c r="HJX117" s="23"/>
      <c r="HJY117" s="23"/>
      <c r="HJZ117" s="23"/>
      <c r="HKA117" s="23"/>
      <c r="HKB117" s="23"/>
      <c r="HKC117" s="23"/>
      <c r="HKD117" s="23"/>
      <c r="HKE117" s="23"/>
      <c r="HKF117" s="23"/>
      <c r="HKG117" s="23"/>
      <c r="HKH117" s="23"/>
      <c r="HKI117" s="23"/>
      <c r="HKJ117" s="23"/>
      <c r="HKK117" s="23"/>
      <c r="HKL117" s="23"/>
      <c r="HKM117" s="23"/>
      <c r="HKN117" s="23"/>
      <c r="HKO117" s="23"/>
      <c r="HKP117" s="23"/>
      <c r="HKQ117" s="23"/>
      <c r="HKR117" s="23"/>
      <c r="HKS117" s="23"/>
      <c r="HKT117" s="23"/>
      <c r="HKU117" s="23"/>
      <c r="HKV117" s="23"/>
      <c r="HKW117" s="23"/>
      <c r="HKX117" s="23"/>
      <c r="HKY117" s="23"/>
      <c r="HKZ117" s="23"/>
      <c r="HLA117" s="23"/>
      <c r="HLB117" s="23"/>
      <c r="HLC117" s="23"/>
      <c r="HLD117" s="23"/>
      <c r="HLE117" s="23"/>
      <c r="HLF117" s="23"/>
      <c r="HLG117" s="23"/>
      <c r="HLH117" s="23"/>
      <c r="HLI117" s="23"/>
      <c r="HLJ117" s="23"/>
      <c r="HLK117" s="23"/>
      <c r="HLL117" s="23"/>
      <c r="HLM117" s="23"/>
      <c r="HLN117" s="23"/>
      <c r="HLO117" s="23"/>
      <c r="HLP117" s="23"/>
      <c r="HLQ117" s="23"/>
      <c r="HLR117" s="23"/>
      <c r="HLS117" s="23"/>
      <c r="HLT117" s="23"/>
      <c r="HLU117" s="23"/>
      <c r="HLV117" s="23"/>
      <c r="HLW117" s="23"/>
      <c r="HLX117" s="23"/>
      <c r="HLY117" s="23"/>
      <c r="HLZ117" s="23"/>
      <c r="HMA117" s="23"/>
      <c r="HMB117" s="23"/>
      <c r="HMC117" s="23"/>
      <c r="HMD117" s="23"/>
      <c r="HME117" s="23"/>
      <c r="HMF117" s="23"/>
      <c r="HMG117" s="23"/>
      <c r="HMH117" s="23"/>
      <c r="HMI117" s="23"/>
      <c r="HMJ117" s="23"/>
      <c r="HMK117" s="23"/>
      <c r="HML117" s="23"/>
      <c r="HMM117" s="23"/>
      <c r="HMN117" s="23"/>
      <c r="HMO117" s="23"/>
      <c r="HMP117" s="23"/>
      <c r="HMQ117" s="23"/>
      <c r="HMR117" s="23"/>
      <c r="HMS117" s="23"/>
      <c r="HMT117" s="23"/>
      <c r="HMU117" s="23"/>
      <c r="HMV117" s="23"/>
      <c r="HMW117" s="23"/>
      <c r="HMX117" s="23"/>
      <c r="HMY117" s="23"/>
      <c r="HMZ117" s="23"/>
      <c r="HNA117" s="23"/>
      <c r="HNB117" s="23"/>
      <c r="HNC117" s="23"/>
      <c r="HND117" s="23"/>
      <c r="HNE117" s="23"/>
      <c r="HNF117" s="23"/>
      <c r="HNG117" s="23"/>
      <c r="HNH117" s="23"/>
      <c r="HNI117" s="23"/>
      <c r="HNJ117" s="23"/>
      <c r="HNK117" s="23"/>
      <c r="HNL117" s="23"/>
      <c r="HNM117" s="23"/>
      <c r="HNN117" s="23"/>
      <c r="HNO117" s="23"/>
      <c r="HNP117" s="23"/>
      <c r="HNQ117" s="23"/>
      <c r="HNR117" s="23"/>
      <c r="HNS117" s="23"/>
      <c r="HNT117" s="23"/>
      <c r="HNU117" s="23"/>
      <c r="HNV117" s="23"/>
      <c r="HNW117" s="23"/>
      <c r="HNX117" s="23"/>
      <c r="HNY117" s="23"/>
      <c r="HNZ117" s="23"/>
      <c r="HOA117" s="23"/>
      <c r="HOB117" s="23"/>
      <c r="HOC117" s="23"/>
      <c r="HOD117" s="23"/>
      <c r="HOE117" s="23"/>
      <c r="HOF117" s="23"/>
      <c r="HOG117" s="23"/>
      <c r="HOH117" s="23"/>
      <c r="HOI117" s="23"/>
      <c r="HOJ117" s="23"/>
      <c r="HOK117" s="23"/>
      <c r="HOL117" s="23"/>
      <c r="HOM117" s="23"/>
      <c r="HON117" s="23"/>
      <c r="HOO117" s="23"/>
      <c r="HOP117" s="23"/>
      <c r="HOQ117" s="23"/>
      <c r="HOR117" s="23"/>
      <c r="HOS117" s="23"/>
      <c r="HOT117" s="23"/>
      <c r="HOU117" s="23"/>
      <c r="HOV117" s="23"/>
      <c r="HOW117" s="23"/>
      <c r="HOX117" s="23"/>
      <c r="HOY117" s="23"/>
      <c r="HOZ117" s="23"/>
      <c r="HPA117" s="23"/>
      <c r="HPB117" s="23"/>
      <c r="HPC117" s="23"/>
      <c r="HPD117" s="23"/>
      <c r="HPE117" s="23"/>
      <c r="HPF117" s="23"/>
      <c r="HPG117" s="23"/>
      <c r="HPH117" s="23"/>
      <c r="HPI117" s="23"/>
      <c r="HPJ117" s="23"/>
      <c r="HPK117" s="23"/>
      <c r="HPL117" s="23"/>
      <c r="HPM117" s="23"/>
      <c r="HPN117" s="23"/>
      <c r="HPO117" s="23"/>
      <c r="HPP117" s="23"/>
      <c r="HPQ117" s="23"/>
      <c r="HPR117" s="23"/>
      <c r="HPS117" s="23"/>
      <c r="HPT117" s="23"/>
      <c r="HPU117" s="23"/>
      <c r="HPV117" s="23"/>
      <c r="HPW117" s="23"/>
      <c r="HPX117" s="23"/>
      <c r="HPY117" s="23"/>
      <c r="HPZ117" s="23"/>
      <c r="HQA117" s="23"/>
      <c r="HQB117" s="23"/>
      <c r="HQC117" s="23"/>
      <c r="HQD117" s="23"/>
      <c r="HQE117" s="23"/>
      <c r="HQF117" s="23"/>
      <c r="HQG117" s="23"/>
      <c r="HQH117" s="23"/>
      <c r="HQI117" s="23"/>
      <c r="HQJ117" s="23"/>
      <c r="HQK117" s="23"/>
      <c r="HQL117" s="23"/>
      <c r="HQM117" s="23"/>
      <c r="HQN117" s="23"/>
      <c r="HQO117" s="23"/>
      <c r="HQP117" s="23"/>
      <c r="HQQ117" s="23"/>
      <c r="HQR117" s="23"/>
      <c r="HQS117" s="23"/>
      <c r="HQT117" s="23"/>
      <c r="HQU117" s="23"/>
      <c r="HQV117" s="23"/>
      <c r="HQW117" s="23"/>
      <c r="HQX117" s="23"/>
      <c r="HQY117" s="23"/>
      <c r="HQZ117" s="23"/>
      <c r="HRA117" s="23"/>
      <c r="HRB117" s="23"/>
      <c r="HRC117" s="23"/>
      <c r="HRD117" s="23"/>
      <c r="HRE117" s="23"/>
      <c r="HRF117" s="23"/>
      <c r="HRG117" s="23"/>
      <c r="HRH117" s="23"/>
      <c r="HRI117" s="23"/>
      <c r="HRJ117" s="23"/>
      <c r="HRK117" s="23"/>
      <c r="HRL117" s="23"/>
      <c r="HRM117" s="23"/>
      <c r="HRN117" s="23"/>
      <c r="HRO117" s="23"/>
      <c r="HRP117" s="23"/>
      <c r="HRQ117" s="23"/>
      <c r="HRR117" s="23"/>
      <c r="HRS117" s="23"/>
      <c r="HRT117" s="23"/>
      <c r="HRU117" s="23"/>
      <c r="HRV117" s="23"/>
      <c r="HRW117" s="23"/>
      <c r="HRX117" s="23"/>
      <c r="HRY117" s="23"/>
      <c r="HRZ117" s="23"/>
      <c r="HSA117" s="23"/>
      <c r="HSB117" s="23"/>
      <c r="HSC117" s="23"/>
      <c r="HSD117" s="23"/>
      <c r="HSE117" s="23"/>
      <c r="HSF117" s="23"/>
      <c r="HSG117" s="23"/>
      <c r="HSH117" s="23"/>
      <c r="HSI117" s="23"/>
      <c r="HSJ117" s="23"/>
      <c r="HSK117" s="23"/>
      <c r="HSL117" s="23"/>
      <c r="HSM117" s="23"/>
      <c r="HSN117" s="23"/>
      <c r="HSO117" s="23"/>
      <c r="HSP117" s="23"/>
      <c r="HSQ117" s="23"/>
      <c r="HSR117" s="23"/>
      <c r="HSS117" s="23"/>
      <c r="HST117" s="23"/>
      <c r="HSU117" s="23"/>
      <c r="HSV117" s="23"/>
      <c r="HSW117" s="23"/>
      <c r="HSX117" s="23"/>
      <c r="HSY117" s="23"/>
      <c r="HSZ117" s="23"/>
      <c r="HTA117" s="23"/>
      <c r="HTB117" s="23"/>
      <c r="HTC117" s="23"/>
      <c r="HTD117" s="23"/>
      <c r="HTE117" s="23"/>
      <c r="HTF117" s="23"/>
      <c r="HTG117" s="23"/>
      <c r="HTH117" s="23"/>
      <c r="HTI117" s="23"/>
      <c r="HTJ117" s="23"/>
      <c r="HTK117" s="23"/>
      <c r="HTL117" s="23"/>
      <c r="HTM117" s="23"/>
      <c r="HTN117" s="23"/>
      <c r="HTO117" s="23"/>
      <c r="HTP117" s="23"/>
      <c r="HTQ117" s="23"/>
      <c r="HTR117" s="23"/>
      <c r="HTS117" s="23"/>
      <c r="HTT117" s="23"/>
      <c r="HTU117" s="23"/>
      <c r="HTV117" s="23"/>
      <c r="HTW117" s="23"/>
      <c r="HTX117" s="23"/>
      <c r="HTY117" s="23"/>
      <c r="HTZ117" s="23"/>
      <c r="HUA117" s="23"/>
      <c r="HUB117" s="23"/>
      <c r="HUC117" s="23"/>
      <c r="HUD117" s="23"/>
      <c r="HUE117" s="23"/>
      <c r="HUF117" s="23"/>
      <c r="HUG117" s="23"/>
      <c r="HUH117" s="23"/>
      <c r="HUI117" s="23"/>
      <c r="HUJ117" s="23"/>
      <c r="HUK117" s="23"/>
      <c r="HUL117" s="23"/>
      <c r="HUM117" s="23"/>
      <c r="HUN117" s="23"/>
      <c r="HUO117" s="23"/>
      <c r="HUP117" s="23"/>
      <c r="HUQ117" s="23"/>
      <c r="HUR117" s="23"/>
      <c r="HUS117" s="23"/>
      <c r="HUT117" s="23"/>
      <c r="HUU117" s="23"/>
      <c r="HUV117" s="23"/>
      <c r="HUW117" s="23"/>
      <c r="HUX117" s="23"/>
      <c r="HUY117" s="23"/>
      <c r="HUZ117" s="23"/>
      <c r="HVA117" s="23"/>
      <c r="HVB117" s="23"/>
      <c r="HVC117" s="23"/>
      <c r="HVD117" s="23"/>
      <c r="HVE117" s="23"/>
      <c r="HVF117" s="23"/>
      <c r="HVG117" s="23"/>
      <c r="HVH117" s="23"/>
      <c r="HVI117" s="23"/>
      <c r="HVJ117" s="23"/>
      <c r="HVK117" s="23"/>
      <c r="HVL117" s="23"/>
      <c r="HVM117" s="23"/>
      <c r="HVN117" s="23"/>
      <c r="HVO117" s="23"/>
      <c r="HVP117" s="23"/>
      <c r="HVQ117" s="23"/>
      <c r="HVR117" s="23"/>
      <c r="HVS117" s="23"/>
      <c r="HVT117" s="23"/>
      <c r="HVU117" s="23"/>
      <c r="HVV117" s="23"/>
      <c r="HVW117" s="23"/>
      <c r="HVX117" s="23"/>
      <c r="HVY117" s="23"/>
      <c r="HVZ117" s="23"/>
      <c r="HWA117" s="23"/>
      <c r="HWB117" s="23"/>
      <c r="HWC117" s="23"/>
      <c r="HWD117" s="23"/>
      <c r="HWE117" s="23"/>
      <c r="HWF117" s="23"/>
      <c r="HWG117" s="23"/>
      <c r="HWH117" s="23"/>
      <c r="HWI117" s="23"/>
      <c r="HWJ117" s="23"/>
      <c r="HWK117" s="23"/>
      <c r="HWL117" s="23"/>
      <c r="HWM117" s="23"/>
      <c r="HWN117" s="23"/>
      <c r="HWO117" s="23"/>
      <c r="HWP117" s="23"/>
      <c r="HWQ117" s="23"/>
      <c r="HWR117" s="23"/>
      <c r="HWS117" s="23"/>
      <c r="HWT117" s="23"/>
      <c r="HWU117" s="23"/>
      <c r="HWV117" s="23"/>
      <c r="HWW117" s="23"/>
      <c r="HWX117" s="23"/>
      <c r="HWY117" s="23"/>
      <c r="HWZ117" s="23"/>
      <c r="HXA117" s="23"/>
      <c r="HXB117" s="23"/>
      <c r="HXC117" s="23"/>
      <c r="HXD117" s="23"/>
      <c r="HXE117" s="23"/>
      <c r="HXF117" s="23"/>
      <c r="HXG117" s="23"/>
      <c r="HXH117" s="23"/>
      <c r="HXI117" s="23"/>
      <c r="HXJ117" s="23"/>
      <c r="HXK117" s="23"/>
      <c r="HXL117" s="23"/>
      <c r="HXM117" s="23"/>
      <c r="HXN117" s="23"/>
      <c r="HXO117" s="23"/>
      <c r="HXP117" s="23"/>
      <c r="HXQ117" s="23"/>
      <c r="HXR117" s="23"/>
      <c r="HXS117" s="23"/>
      <c r="HXT117" s="23"/>
      <c r="HXU117" s="23"/>
      <c r="HXV117" s="23"/>
      <c r="HXW117" s="23"/>
      <c r="HXX117" s="23"/>
      <c r="HXY117" s="23"/>
      <c r="HXZ117" s="23"/>
      <c r="HYA117" s="23"/>
      <c r="HYB117" s="23"/>
      <c r="HYC117" s="23"/>
      <c r="HYD117" s="23"/>
      <c r="HYE117" s="23"/>
      <c r="HYF117" s="23"/>
      <c r="HYG117" s="23"/>
      <c r="HYH117" s="23"/>
      <c r="HYI117" s="23"/>
      <c r="HYJ117" s="23"/>
      <c r="HYK117" s="23"/>
      <c r="HYL117" s="23"/>
      <c r="HYM117" s="23"/>
      <c r="HYN117" s="23"/>
      <c r="HYO117" s="23"/>
      <c r="HYP117" s="23"/>
      <c r="HYQ117" s="23"/>
      <c r="HYR117" s="23"/>
      <c r="HYS117" s="23"/>
      <c r="HYT117" s="23"/>
      <c r="HYU117" s="23"/>
      <c r="HYV117" s="23"/>
      <c r="HYW117" s="23"/>
      <c r="HYX117" s="23"/>
      <c r="HYY117" s="23"/>
      <c r="HYZ117" s="23"/>
      <c r="HZA117" s="23"/>
      <c r="HZB117" s="23"/>
      <c r="HZC117" s="23"/>
      <c r="HZD117" s="23"/>
      <c r="HZE117" s="23"/>
      <c r="HZF117" s="23"/>
      <c r="HZG117" s="23"/>
      <c r="HZH117" s="23"/>
      <c r="HZI117" s="23"/>
      <c r="HZJ117" s="23"/>
      <c r="HZK117" s="23"/>
      <c r="HZL117" s="23"/>
      <c r="HZM117" s="23"/>
      <c r="HZN117" s="23"/>
      <c r="HZO117" s="23"/>
      <c r="HZP117" s="23"/>
      <c r="HZQ117" s="23"/>
      <c r="HZR117" s="23"/>
      <c r="HZS117" s="23"/>
      <c r="HZT117" s="23"/>
      <c r="HZU117" s="23"/>
      <c r="HZV117" s="23"/>
      <c r="HZW117" s="23"/>
      <c r="HZX117" s="23"/>
      <c r="HZY117" s="23"/>
      <c r="HZZ117" s="23"/>
      <c r="IAA117" s="23"/>
      <c r="IAB117" s="23"/>
      <c r="IAC117" s="23"/>
      <c r="IAD117" s="23"/>
      <c r="IAE117" s="23"/>
      <c r="IAF117" s="23"/>
      <c r="IAG117" s="23"/>
      <c r="IAH117" s="23"/>
      <c r="IAI117" s="23"/>
      <c r="IAJ117" s="23"/>
      <c r="IAK117" s="23"/>
      <c r="IAL117" s="23"/>
      <c r="IAM117" s="23"/>
      <c r="IAN117" s="23"/>
      <c r="IAO117" s="23"/>
      <c r="IAP117" s="23"/>
      <c r="IAQ117" s="23"/>
      <c r="IAR117" s="23"/>
      <c r="IAS117" s="23"/>
      <c r="IAT117" s="23"/>
      <c r="IAU117" s="23"/>
      <c r="IAV117" s="23"/>
      <c r="IAW117" s="23"/>
      <c r="IAX117" s="23"/>
      <c r="IAY117" s="23"/>
      <c r="IAZ117" s="23"/>
      <c r="IBA117" s="23"/>
      <c r="IBB117" s="23"/>
      <c r="IBC117" s="23"/>
      <c r="IBD117" s="23"/>
      <c r="IBE117" s="23"/>
      <c r="IBF117" s="23"/>
      <c r="IBG117" s="23"/>
      <c r="IBH117" s="23"/>
      <c r="IBI117" s="23"/>
      <c r="IBJ117" s="23"/>
      <c r="IBK117" s="23"/>
      <c r="IBL117" s="23"/>
      <c r="IBM117" s="23"/>
      <c r="IBN117" s="23"/>
      <c r="IBO117" s="23"/>
      <c r="IBP117" s="23"/>
      <c r="IBQ117" s="23"/>
      <c r="IBR117" s="23"/>
      <c r="IBS117" s="23"/>
      <c r="IBT117" s="23"/>
      <c r="IBU117" s="23"/>
      <c r="IBV117" s="23"/>
      <c r="IBW117" s="23"/>
      <c r="IBX117" s="23"/>
      <c r="IBY117" s="23"/>
      <c r="IBZ117" s="23"/>
      <c r="ICA117" s="23"/>
      <c r="ICB117" s="23"/>
      <c r="ICC117" s="23"/>
      <c r="ICD117" s="23"/>
      <c r="ICE117" s="23"/>
      <c r="ICF117" s="23"/>
      <c r="ICG117" s="23"/>
      <c r="ICH117" s="23"/>
      <c r="ICI117" s="23"/>
      <c r="ICJ117" s="23"/>
      <c r="ICK117" s="23"/>
      <c r="ICL117" s="23"/>
      <c r="ICM117" s="23"/>
      <c r="ICN117" s="23"/>
      <c r="ICO117" s="23"/>
      <c r="ICP117" s="23"/>
      <c r="ICQ117" s="23"/>
      <c r="ICR117" s="23"/>
      <c r="ICS117" s="23"/>
      <c r="ICT117" s="23"/>
      <c r="ICU117" s="23"/>
      <c r="ICV117" s="23"/>
      <c r="ICW117" s="23"/>
      <c r="ICX117" s="23"/>
      <c r="ICY117" s="23"/>
      <c r="ICZ117" s="23"/>
      <c r="IDA117" s="23"/>
      <c r="IDB117" s="23"/>
      <c r="IDC117" s="23"/>
      <c r="IDD117" s="23"/>
      <c r="IDE117" s="23"/>
      <c r="IDF117" s="23"/>
      <c r="IDG117" s="23"/>
      <c r="IDH117" s="23"/>
      <c r="IDI117" s="23"/>
      <c r="IDJ117" s="23"/>
      <c r="IDK117" s="23"/>
      <c r="IDL117" s="23"/>
      <c r="IDM117" s="23"/>
      <c r="IDN117" s="23"/>
      <c r="IDO117" s="23"/>
      <c r="IDP117" s="23"/>
      <c r="IDQ117" s="23"/>
      <c r="IDR117" s="23"/>
      <c r="IDS117" s="23"/>
      <c r="IDT117" s="23"/>
      <c r="IDU117" s="23"/>
      <c r="IDV117" s="23"/>
      <c r="IDW117" s="23"/>
      <c r="IDX117" s="23"/>
      <c r="IDY117" s="23"/>
      <c r="IDZ117" s="23"/>
      <c r="IEA117" s="23"/>
      <c r="IEB117" s="23"/>
      <c r="IEC117" s="23"/>
      <c r="IED117" s="23"/>
      <c r="IEE117" s="23"/>
      <c r="IEF117" s="23"/>
      <c r="IEG117" s="23"/>
      <c r="IEH117" s="23"/>
      <c r="IEI117" s="23"/>
      <c r="IEJ117" s="23"/>
      <c r="IEK117" s="23"/>
      <c r="IEL117" s="23"/>
      <c r="IEM117" s="23"/>
      <c r="IEN117" s="23"/>
      <c r="IEO117" s="23"/>
      <c r="IEP117" s="23"/>
      <c r="IEQ117" s="23"/>
      <c r="IER117" s="23"/>
      <c r="IES117" s="23"/>
      <c r="IET117" s="23"/>
      <c r="IEU117" s="23"/>
      <c r="IEV117" s="23"/>
      <c r="IEW117" s="23"/>
      <c r="IEX117" s="23"/>
      <c r="IEY117" s="23"/>
      <c r="IEZ117" s="23"/>
      <c r="IFA117" s="23"/>
      <c r="IFB117" s="23"/>
      <c r="IFC117" s="23"/>
      <c r="IFD117" s="23"/>
      <c r="IFE117" s="23"/>
      <c r="IFF117" s="23"/>
      <c r="IFG117" s="23"/>
      <c r="IFH117" s="23"/>
      <c r="IFI117" s="23"/>
      <c r="IFJ117" s="23"/>
      <c r="IFK117" s="23"/>
      <c r="IFL117" s="23"/>
      <c r="IFM117" s="23"/>
      <c r="IFN117" s="23"/>
      <c r="IFO117" s="23"/>
      <c r="IFP117" s="23"/>
      <c r="IFQ117" s="23"/>
      <c r="IFR117" s="23"/>
      <c r="IFS117" s="23"/>
      <c r="IFT117" s="23"/>
      <c r="IFU117" s="23"/>
      <c r="IFV117" s="23"/>
      <c r="IFW117" s="23"/>
      <c r="IFX117" s="23"/>
      <c r="IFY117" s="23"/>
      <c r="IFZ117" s="23"/>
      <c r="IGA117" s="23"/>
      <c r="IGB117" s="23"/>
      <c r="IGC117" s="23"/>
      <c r="IGD117" s="23"/>
      <c r="IGE117" s="23"/>
      <c r="IGF117" s="23"/>
      <c r="IGG117" s="23"/>
      <c r="IGH117" s="23"/>
      <c r="IGI117" s="23"/>
      <c r="IGJ117" s="23"/>
      <c r="IGK117" s="23"/>
      <c r="IGL117" s="23"/>
      <c r="IGM117" s="23"/>
      <c r="IGN117" s="23"/>
      <c r="IGO117" s="23"/>
      <c r="IGP117" s="23"/>
      <c r="IGQ117" s="23"/>
      <c r="IGR117" s="23"/>
      <c r="IGS117" s="23"/>
      <c r="IGT117" s="23"/>
      <c r="IGU117" s="23"/>
      <c r="IGV117" s="23"/>
      <c r="IGW117" s="23"/>
      <c r="IGX117" s="23"/>
      <c r="IGY117" s="23"/>
      <c r="IGZ117" s="23"/>
      <c r="IHA117" s="23"/>
      <c r="IHB117" s="23"/>
      <c r="IHC117" s="23"/>
      <c r="IHD117" s="23"/>
      <c r="IHE117" s="23"/>
      <c r="IHF117" s="23"/>
      <c r="IHG117" s="23"/>
      <c r="IHH117" s="23"/>
      <c r="IHI117" s="23"/>
      <c r="IHJ117" s="23"/>
      <c r="IHK117" s="23"/>
      <c r="IHL117" s="23"/>
      <c r="IHM117" s="23"/>
      <c r="IHN117" s="23"/>
      <c r="IHO117" s="23"/>
      <c r="IHP117" s="23"/>
      <c r="IHQ117" s="23"/>
      <c r="IHR117" s="23"/>
      <c r="IHS117" s="23"/>
      <c r="IHT117" s="23"/>
      <c r="IHU117" s="23"/>
      <c r="IHV117" s="23"/>
      <c r="IHW117" s="23"/>
      <c r="IHX117" s="23"/>
      <c r="IHY117" s="23"/>
      <c r="IHZ117" s="23"/>
      <c r="IIA117" s="23"/>
      <c r="IIB117" s="23"/>
      <c r="IIC117" s="23"/>
      <c r="IID117" s="23"/>
      <c r="IIE117" s="23"/>
      <c r="IIF117" s="23"/>
      <c r="IIG117" s="23"/>
      <c r="IIH117" s="23"/>
      <c r="III117" s="23"/>
      <c r="IIJ117" s="23"/>
      <c r="IIK117" s="23"/>
      <c r="IIL117" s="23"/>
      <c r="IIM117" s="23"/>
      <c r="IIN117" s="23"/>
      <c r="IIO117" s="23"/>
      <c r="IIP117" s="23"/>
      <c r="IIQ117" s="23"/>
      <c r="IIR117" s="23"/>
      <c r="IIS117" s="23"/>
      <c r="IIT117" s="23"/>
      <c r="IIU117" s="23"/>
      <c r="IIV117" s="23"/>
      <c r="IIW117" s="23"/>
      <c r="IIX117" s="23"/>
      <c r="IIY117" s="23"/>
      <c r="IIZ117" s="23"/>
      <c r="IJA117" s="23"/>
      <c r="IJB117" s="23"/>
      <c r="IJC117" s="23"/>
      <c r="IJD117" s="23"/>
      <c r="IJE117" s="23"/>
      <c r="IJF117" s="23"/>
      <c r="IJG117" s="23"/>
      <c r="IJH117" s="23"/>
      <c r="IJI117" s="23"/>
      <c r="IJJ117" s="23"/>
      <c r="IJK117" s="23"/>
      <c r="IJL117" s="23"/>
      <c r="IJM117" s="23"/>
      <c r="IJN117" s="23"/>
      <c r="IJO117" s="23"/>
      <c r="IJP117" s="23"/>
      <c r="IJQ117" s="23"/>
      <c r="IJR117" s="23"/>
      <c r="IJS117" s="23"/>
      <c r="IJT117" s="23"/>
      <c r="IJU117" s="23"/>
      <c r="IJV117" s="23"/>
      <c r="IJW117" s="23"/>
      <c r="IJX117" s="23"/>
      <c r="IJY117" s="23"/>
      <c r="IJZ117" s="23"/>
      <c r="IKA117" s="23"/>
      <c r="IKB117" s="23"/>
      <c r="IKC117" s="23"/>
      <c r="IKD117" s="23"/>
      <c r="IKE117" s="23"/>
      <c r="IKF117" s="23"/>
      <c r="IKG117" s="23"/>
      <c r="IKH117" s="23"/>
      <c r="IKI117" s="23"/>
      <c r="IKJ117" s="23"/>
      <c r="IKK117" s="23"/>
      <c r="IKL117" s="23"/>
      <c r="IKM117" s="23"/>
      <c r="IKN117" s="23"/>
      <c r="IKO117" s="23"/>
      <c r="IKP117" s="23"/>
      <c r="IKQ117" s="23"/>
      <c r="IKR117" s="23"/>
      <c r="IKS117" s="23"/>
      <c r="IKT117" s="23"/>
      <c r="IKU117" s="23"/>
      <c r="IKV117" s="23"/>
      <c r="IKW117" s="23"/>
      <c r="IKX117" s="23"/>
      <c r="IKY117" s="23"/>
      <c r="IKZ117" s="23"/>
      <c r="ILA117" s="23"/>
      <c r="ILB117" s="23"/>
      <c r="ILC117" s="23"/>
      <c r="ILD117" s="23"/>
      <c r="ILE117" s="23"/>
      <c r="ILF117" s="23"/>
      <c r="ILG117" s="23"/>
      <c r="ILH117" s="23"/>
      <c r="ILI117" s="23"/>
      <c r="ILJ117" s="23"/>
      <c r="ILK117" s="23"/>
      <c r="ILL117" s="23"/>
      <c r="ILM117" s="23"/>
      <c r="ILN117" s="23"/>
      <c r="ILO117" s="23"/>
      <c r="ILP117" s="23"/>
      <c r="ILQ117" s="23"/>
      <c r="ILR117" s="23"/>
      <c r="ILS117" s="23"/>
      <c r="ILT117" s="23"/>
      <c r="ILU117" s="23"/>
      <c r="ILV117" s="23"/>
      <c r="ILW117" s="23"/>
      <c r="ILX117" s="23"/>
      <c r="ILY117" s="23"/>
      <c r="ILZ117" s="23"/>
      <c r="IMA117" s="23"/>
      <c r="IMB117" s="23"/>
      <c r="IMC117" s="23"/>
      <c r="IMD117" s="23"/>
      <c r="IME117" s="23"/>
      <c r="IMF117" s="23"/>
      <c r="IMG117" s="23"/>
      <c r="IMH117" s="23"/>
      <c r="IMI117" s="23"/>
      <c r="IMJ117" s="23"/>
      <c r="IMK117" s="23"/>
      <c r="IML117" s="23"/>
      <c r="IMM117" s="23"/>
      <c r="IMN117" s="23"/>
      <c r="IMO117" s="23"/>
      <c r="IMP117" s="23"/>
      <c r="IMQ117" s="23"/>
      <c r="IMR117" s="23"/>
      <c r="IMS117" s="23"/>
      <c r="IMT117" s="23"/>
      <c r="IMU117" s="23"/>
      <c r="IMV117" s="23"/>
      <c r="IMW117" s="23"/>
      <c r="IMX117" s="23"/>
      <c r="IMY117" s="23"/>
      <c r="IMZ117" s="23"/>
      <c r="INA117" s="23"/>
      <c r="INB117" s="23"/>
      <c r="INC117" s="23"/>
      <c r="IND117" s="23"/>
      <c r="INE117" s="23"/>
      <c r="INF117" s="23"/>
      <c r="ING117" s="23"/>
      <c r="INH117" s="23"/>
      <c r="INI117" s="23"/>
      <c r="INJ117" s="23"/>
      <c r="INK117" s="23"/>
      <c r="INL117" s="23"/>
      <c r="INM117" s="23"/>
      <c r="INN117" s="23"/>
      <c r="INO117" s="23"/>
      <c r="INP117" s="23"/>
      <c r="INQ117" s="23"/>
      <c r="INR117" s="23"/>
      <c r="INS117" s="23"/>
      <c r="INT117" s="23"/>
      <c r="INU117" s="23"/>
      <c r="INV117" s="23"/>
      <c r="INW117" s="23"/>
      <c r="INX117" s="23"/>
      <c r="INY117" s="23"/>
      <c r="INZ117" s="23"/>
      <c r="IOA117" s="23"/>
      <c r="IOB117" s="23"/>
      <c r="IOC117" s="23"/>
      <c r="IOD117" s="23"/>
      <c r="IOE117" s="23"/>
      <c r="IOF117" s="23"/>
      <c r="IOG117" s="23"/>
      <c r="IOH117" s="23"/>
      <c r="IOI117" s="23"/>
      <c r="IOJ117" s="23"/>
      <c r="IOK117" s="23"/>
      <c r="IOL117" s="23"/>
      <c r="IOM117" s="23"/>
      <c r="ION117" s="23"/>
      <c r="IOO117" s="23"/>
      <c r="IOP117" s="23"/>
      <c r="IOQ117" s="23"/>
      <c r="IOR117" s="23"/>
      <c r="IOS117" s="23"/>
      <c r="IOT117" s="23"/>
      <c r="IOU117" s="23"/>
      <c r="IOV117" s="23"/>
      <c r="IOW117" s="23"/>
      <c r="IOX117" s="23"/>
      <c r="IOY117" s="23"/>
      <c r="IOZ117" s="23"/>
      <c r="IPA117" s="23"/>
      <c r="IPB117" s="23"/>
      <c r="IPC117" s="23"/>
      <c r="IPD117" s="23"/>
      <c r="IPE117" s="23"/>
      <c r="IPF117" s="23"/>
      <c r="IPG117" s="23"/>
      <c r="IPH117" s="23"/>
      <c r="IPI117" s="23"/>
      <c r="IPJ117" s="23"/>
      <c r="IPK117" s="23"/>
      <c r="IPL117" s="23"/>
      <c r="IPM117" s="23"/>
      <c r="IPN117" s="23"/>
      <c r="IPO117" s="23"/>
      <c r="IPP117" s="23"/>
      <c r="IPQ117" s="23"/>
      <c r="IPR117" s="23"/>
      <c r="IPS117" s="23"/>
      <c r="IPT117" s="23"/>
      <c r="IPU117" s="23"/>
      <c r="IPV117" s="23"/>
      <c r="IPW117" s="23"/>
      <c r="IPX117" s="23"/>
      <c r="IPY117" s="23"/>
      <c r="IPZ117" s="23"/>
      <c r="IQA117" s="23"/>
      <c r="IQB117" s="23"/>
      <c r="IQC117" s="23"/>
      <c r="IQD117" s="23"/>
      <c r="IQE117" s="23"/>
      <c r="IQF117" s="23"/>
      <c r="IQG117" s="23"/>
      <c r="IQH117" s="23"/>
      <c r="IQI117" s="23"/>
      <c r="IQJ117" s="23"/>
      <c r="IQK117" s="23"/>
      <c r="IQL117" s="23"/>
      <c r="IQM117" s="23"/>
      <c r="IQN117" s="23"/>
      <c r="IQO117" s="23"/>
      <c r="IQP117" s="23"/>
      <c r="IQQ117" s="23"/>
      <c r="IQR117" s="23"/>
      <c r="IQS117" s="23"/>
      <c r="IQT117" s="23"/>
      <c r="IQU117" s="23"/>
      <c r="IQV117" s="23"/>
      <c r="IQW117" s="23"/>
      <c r="IQX117" s="23"/>
      <c r="IQY117" s="23"/>
      <c r="IQZ117" s="23"/>
      <c r="IRA117" s="23"/>
      <c r="IRB117" s="23"/>
      <c r="IRC117" s="23"/>
      <c r="IRD117" s="23"/>
      <c r="IRE117" s="23"/>
      <c r="IRF117" s="23"/>
      <c r="IRG117" s="23"/>
      <c r="IRH117" s="23"/>
      <c r="IRI117" s="23"/>
      <c r="IRJ117" s="23"/>
      <c r="IRK117" s="23"/>
      <c r="IRL117" s="23"/>
      <c r="IRM117" s="23"/>
      <c r="IRN117" s="23"/>
      <c r="IRO117" s="23"/>
      <c r="IRP117" s="23"/>
      <c r="IRQ117" s="23"/>
      <c r="IRR117" s="23"/>
      <c r="IRS117" s="23"/>
      <c r="IRT117" s="23"/>
      <c r="IRU117" s="23"/>
      <c r="IRV117" s="23"/>
      <c r="IRW117" s="23"/>
      <c r="IRX117" s="23"/>
      <c r="IRY117" s="23"/>
      <c r="IRZ117" s="23"/>
      <c r="ISA117" s="23"/>
      <c r="ISB117" s="23"/>
      <c r="ISC117" s="23"/>
      <c r="ISD117" s="23"/>
      <c r="ISE117" s="23"/>
      <c r="ISF117" s="23"/>
      <c r="ISG117" s="23"/>
      <c r="ISH117" s="23"/>
      <c r="ISI117" s="23"/>
      <c r="ISJ117" s="23"/>
      <c r="ISK117" s="23"/>
      <c r="ISL117" s="23"/>
      <c r="ISM117" s="23"/>
      <c r="ISN117" s="23"/>
      <c r="ISO117" s="23"/>
      <c r="ISP117" s="23"/>
      <c r="ISQ117" s="23"/>
      <c r="ISR117" s="23"/>
      <c r="ISS117" s="23"/>
      <c r="IST117" s="23"/>
      <c r="ISU117" s="23"/>
      <c r="ISV117" s="23"/>
      <c r="ISW117" s="23"/>
      <c r="ISX117" s="23"/>
      <c r="ISY117" s="23"/>
      <c r="ISZ117" s="23"/>
      <c r="ITA117" s="23"/>
      <c r="ITB117" s="23"/>
      <c r="ITC117" s="23"/>
      <c r="ITD117" s="23"/>
      <c r="ITE117" s="23"/>
      <c r="ITF117" s="23"/>
      <c r="ITG117" s="23"/>
      <c r="ITH117" s="23"/>
      <c r="ITI117" s="23"/>
      <c r="ITJ117" s="23"/>
      <c r="ITK117" s="23"/>
      <c r="ITL117" s="23"/>
      <c r="ITM117" s="23"/>
      <c r="ITN117" s="23"/>
      <c r="ITO117" s="23"/>
      <c r="ITP117" s="23"/>
      <c r="ITQ117" s="23"/>
      <c r="ITR117" s="23"/>
      <c r="ITS117" s="23"/>
      <c r="ITT117" s="23"/>
      <c r="ITU117" s="23"/>
      <c r="ITV117" s="23"/>
      <c r="ITW117" s="23"/>
      <c r="ITX117" s="23"/>
      <c r="ITY117" s="23"/>
      <c r="ITZ117" s="23"/>
      <c r="IUA117" s="23"/>
      <c r="IUB117" s="23"/>
      <c r="IUC117" s="23"/>
      <c r="IUD117" s="23"/>
      <c r="IUE117" s="23"/>
      <c r="IUF117" s="23"/>
      <c r="IUG117" s="23"/>
      <c r="IUH117" s="23"/>
      <c r="IUI117" s="23"/>
      <c r="IUJ117" s="23"/>
      <c r="IUK117" s="23"/>
      <c r="IUL117" s="23"/>
      <c r="IUM117" s="23"/>
      <c r="IUN117" s="23"/>
      <c r="IUO117" s="23"/>
      <c r="IUP117" s="23"/>
      <c r="IUQ117" s="23"/>
      <c r="IUR117" s="23"/>
      <c r="IUS117" s="23"/>
      <c r="IUT117" s="23"/>
      <c r="IUU117" s="23"/>
      <c r="IUV117" s="23"/>
      <c r="IUW117" s="23"/>
      <c r="IUX117" s="23"/>
      <c r="IUY117" s="23"/>
      <c r="IUZ117" s="23"/>
      <c r="IVA117" s="23"/>
      <c r="IVB117" s="23"/>
      <c r="IVC117" s="23"/>
      <c r="IVD117" s="23"/>
      <c r="IVE117" s="23"/>
      <c r="IVF117" s="23"/>
      <c r="IVG117" s="23"/>
      <c r="IVH117" s="23"/>
      <c r="IVI117" s="23"/>
      <c r="IVJ117" s="23"/>
      <c r="IVK117" s="23"/>
      <c r="IVL117" s="23"/>
      <c r="IVM117" s="23"/>
      <c r="IVN117" s="23"/>
      <c r="IVO117" s="23"/>
      <c r="IVP117" s="23"/>
      <c r="IVQ117" s="23"/>
      <c r="IVR117" s="23"/>
      <c r="IVS117" s="23"/>
      <c r="IVT117" s="23"/>
      <c r="IVU117" s="23"/>
      <c r="IVV117" s="23"/>
      <c r="IVW117" s="23"/>
      <c r="IVX117" s="23"/>
      <c r="IVY117" s="23"/>
      <c r="IVZ117" s="23"/>
      <c r="IWA117" s="23"/>
      <c r="IWB117" s="23"/>
      <c r="IWC117" s="23"/>
      <c r="IWD117" s="23"/>
      <c r="IWE117" s="23"/>
      <c r="IWF117" s="23"/>
      <c r="IWG117" s="23"/>
      <c r="IWH117" s="23"/>
      <c r="IWI117" s="23"/>
      <c r="IWJ117" s="23"/>
      <c r="IWK117" s="23"/>
      <c r="IWL117" s="23"/>
      <c r="IWM117" s="23"/>
      <c r="IWN117" s="23"/>
      <c r="IWO117" s="23"/>
      <c r="IWP117" s="23"/>
      <c r="IWQ117" s="23"/>
      <c r="IWR117" s="23"/>
      <c r="IWS117" s="23"/>
      <c r="IWT117" s="23"/>
      <c r="IWU117" s="23"/>
      <c r="IWV117" s="23"/>
      <c r="IWW117" s="23"/>
      <c r="IWX117" s="23"/>
      <c r="IWY117" s="23"/>
      <c r="IWZ117" s="23"/>
      <c r="IXA117" s="23"/>
      <c r="IXB117" s="23"/>
      <c r="IXC117" s="23"/>
      <c r="IXD117" s="23"/>
      <c r="IXE117" s="23"/>
      <c r="IXF117" s="23"/>
      <c r="IXG117" s="23"/>
      <c r="IXH117" s="23"/>
      <c r="IXI117" s="23"/>
      <c r="IXJ117" s="23"/>
      <c r="IXK117" s="23"/>
      <c r="IXL117" s="23"/>
      <c r="IXM117" s="23"/>
      <c r="IXN117" s="23"/>
      <c r="IXO117" s="23"/>
      <c r="IXP117" s="23"/>
      <c r="IXQ117" s="23"/>
      <c r="IXR117" s="23"/>
      <c r="IXS117" s="23"/>
      <c r="IXT117" s="23"/>
      <c r="IXU117" s="23"/>
      <c r="IXV117" s="23"/>
      <c r="IXW117" s="23"/>
      <c r="IXX117" s="23"/>
      <c r="IXY117" s="23"/>
      <c r="IXZ117" s="23"/>
      <c r="IYA117" s="23"/>
      <c r="IYB117" s="23"/>
      <c r="IYC117" s="23"/>
      <c r="IYD117" s="23"/>
      <c r="IYE117" s="23"/>
      <c r="IYF117" s="23"/>
      <c r="IYG117" s="23"/>
      <c r="IYH117" s="23"/>
      <c r="IYI117" s="23"/>
      <c r="IYJ117" s="23"/>
      <c r="IYK117" s="23"/>
      <c r="IYL117" s="23"/>
      <c r="IYM117" s="23"/>
      <c r="IYN117" s="23"/>
      <c r="IYO117" s="23"/>
      <c r="IYP117" s="23"/>
      <c r="IYQ117" s="23"/>
      <c r="IYR117" s="23"/>
      <c r="IYS117" s="23"/>
      <c r="IYT117" s="23"/>
      <c r="IYU117" s="23"/>
      <c r="IYV117" s="23"/>
      <c r="IYW117" s="23"/>
      <c r="IYX117" s="23"/>
      <c r="IYY117" s="23"/>
      <c r="IYZ117" s="23"/>
      <c r="IZA117" s="23"/>
      <c r="IZB117" s="23"/>
      <c r="IZC117" s="23"/>
      <c r="IZD117" s="23"/>
      <c r="IZE117" s="23"/>
      <c r="IZF117" s="23"/>
      <c r="IZG117" s="23"/>
      <c r="IZH117" s="23"/>
      <c r="IZI117" s="23"/>
      <c r="IZJ117" s="23"/>
      <c r="IZK117" s="23"/>
      <c r="IZL117" s="23"/>
      <c r="IZM117" s="23"/>
      <c r="IZN117" s="23"/>
      <c r="IZO117" s="23"/>
      <c r="IZP117" s="23"/>
      <c r="IZQ117" s="23"/>
      <c r="IZR117" s="23"/>
      <c r="IZS117" s="23"/>
      <c r="IZT117" s="23"/>
      <c r="IZU117" s="23"/>
      <c r="IZV117" s="23"/>
      <c r="IZW117" s="23"/>
      <c r="IZX117" s="23"/>
      <c r="IZY117" s="23"/>
      <c r="IZZ117" s="23"/>
      <c r="JAA117" s="23"/>
      <c r="JAB117" s="23"/>
      <c r="JAC117" s="23"/>
      <c r="JAD117" s="23"/>
      <c r="JAE117" s="23"/>
      <c r="JAF117" s="23"/>
      <c r="JAG117" s="23"/>
      <c r="JAH117" s="23"/>
      <c r="JAI117" s="23"/>
      <c r="JAJ117" s="23"/>
      <c r="JAK117" s="23"/>
      <c r="JAL117" s="23"/>
      <c r="JAM117" s="23"/>
      <c r="JAN117" s="23"/>
      <c r="JAO117" s="23"/>
      <c r="JAP117" s="23"/>
      <c r="JAQ117" s="23"/>
      <c r="JAR117" s="23"/>
      <c r="JAS117" s="23"/>
      <c r="JAT117" s="23"/>
      <c r="JAU117" s="23"/>
      <c r="JAV117" s="23"/>
      <c r="JAW117" s="23"/>
      <c r="JAX117" s="23"/>
      <c r="JAY117" s="23"/>
      <c r="JAZ117" s="23"/>
      <c r="JBA117" s="23"/>
      <c r="JBB117" s="23"/>
      <c r="JBC117" s="23"/>
      <c r="JBD117" s="23"/>
      <c r="JBE117" s="23"/>
      <c r="JBF117" s="23"/>
      <c r="JBG117" s="23"/>
      <c r="JBH117" s="23"/>
      <c r="JBI117" s="23"/>
      <c r="JBJ117" s="23"/>
      <c r="JBK117" s="23"/>
      <c r="JBL117" s="23"/>
      <c r="JBM117" s="23"/>
      <c r="JBN117" s="23"/>
      <c r="JBO117" s="23"/>
      <c r="JBP117" s="23"/>
      <c r="JBQ117" s="23"/>
      <c r="JBR117" s="23"/>
      <c r="JBS117" s="23"/>
      <c r="JBT117" s="23"/>
      <c r="JBU117" s="23"/>
      <c r="JBV117" s="23"/>
      <c r="JBW117" s="23"/>
      <c r="JBX117" s="23"/>
      <c r="JBY117" s="23"/>
      <c r="JBZ117" s="23"/>
      <c r="JCA117" s="23"/>
      <c r="JCB117" s="23"/>
      <c r="JCC117" s="23"/>
      <c r="JCD117" s="23"/>
      <c r="JCE117" s="23"/>
      <c r="JCF117" s="23"/>
      <c r="JCG117" s="23"/>
      <c r="JCH117" s="23"/>
      <c r="JCI117" s="23"/>
      <c r="JCJ117" s="23"/>
      <c r="JCK117" s="23"/>
      <c r="JCL117" s="23"/>
      <c r="JCM117" s="23"/>
      <c r="JCN117" s="23"/>
      <c r="JCO117" s="23"/>
      <c r="JCP117" s="23"/>
      <c r="JCQ117" s="23"/>
      <c r="JCR117" s="23"/>
      <c r="JCS117" s="23"/>
      <c r="JCT117" s="23"/>
      <c r="JCU117" s="23"/>
      <c r="JCV117" s="23"/>
      <c r="JCW117" s="23"/>
      <c r="JCX117" s="23"/>
      <c r="JCY117" s="23"/>
      <c r="JCZ117" s="23"/>
      <c r="JDA117" s="23"/>
      <c r="JDB117" s="23"/>
      <c r="JDC117" s="23"/>
      <c r="JDD117" s="23"/>
      <c r="JDE117" s="23"/>
      <c r="JDF117" s="23"/>
      <c r="JDG117" s="23"/>
      <c r="JDH117" s="23"/>
      <c r="JDI117" s="23"/>
      <c r="JDJ117" s="23"/>
      <c r="JDK117" s="23"/>
      <c r="JDL117" s="23"/>
      <c r="JDM117" s="23"/>
      <c r="JDN117" s="23"/>
      <c r="JDO117" s="23"/>
      <c r="JDP117" s="23"/>
      <c r="JDQ117" s="23"/>
      <c r="JDR117" s="23"/>
      <c r="JDS117" s="23"/>
      <c r="JDT117" s="23"/>
      <c r="JDU117" s="23"/>
      <c r="JDV117" s="23"/>
      <c r="JDW117" s="23"/>
      <c r="JDX117" s="23"/>
      <c r="JDY117" s="23"/>
      <c r="JDZ117" s="23"/>
      <c r="JEA117" s="23"/>
      <c r="JEB117" s="23"/>
      <c r="JEC117" s="23"/>
      <c r="JED117" s="23"/>
      <c r="JEE117" s="23"/>
      <c r="JEF117" s="23"/>
      <c r="JEG117" s="23"/>
      <c r="JEH117" s="23"/>
      <c r="JEI117" s="23"/>
      <c r="JEJ117" s="23"/>
      <c r="JEK117" s="23"/>
      <c r="JEL117" s="23"/>
      <c r="JEM117" s="23"/>
      <c r="JEN117" s="23"/>
      <c r="JEO117" s="23"/>
      <c r="JEP117" s="23"/>
      <c r="JEQ117" s="23"/>
      <c r="JER117" s="23"/>
      <c r="JES117" s="23"/>
      <c r="JET117" s="23"/>
      <c r="JEU117" s="23"/>
      <c r="JEV117" s="23"/>
      <c r="JEW117" s="23"/>
      <c r="JEX117" s="23"/>
      <c r="JEY117" s="23"/>
      <c r="JEZ117" s="23"/>
      <c r="JFA117" s="23"/>
      <c r="JFB117" s="23"/>
      <c r="JFC117" s="23"/>
      <c r="JFD117" s="23"/>
      <c r="JFE117" s="23"/>
      <c r="JFF117" s="23"/>
      <c r="JFG117" s="23"/>
      <c r="JFH117" s="23"/>
      <c r="JFI117" s="23"/>
      <c r="JFJ117" s="23"/>
      <c r="JFK117" s="23"/>
      <c r="JFL117" s="23"/>
      <c r="JFM117" s="23"/>
      <c r="JFN117" s="23"/>
      <c r="JFO117" s="23"/>
      <c r="JFP117" s="23"/>
      <c r="JFQ117" s="23"/>
      <c r="JFR117" s="23"/>
      <c r="JFS117" s="23"/>
      <c r="JFT117" s="23"/>
      <c r="JFU117" s="23"/>
      <c r="JFV117" s="23"/>
      <c r="JFW117" s="23"/>
      <c r="JFX117" s="23"/>
      <c r="JFY117" s="23"/>
      <c r="JFZ117" s="23"/>
      <c r="JGA117" s="23"/>
      <c r="JGB117" s="23"/>
      <c r="JGC117" s="23"/>
      <c r="JGD117" s="23"/>
      <c r="JGE117" s="23"/>
      <c r="JGF117" s="23"/>
      <c r="JGG117" s="23"/>
      <c r="JGH117" s="23"/>
      <c r="JGI117" s="23"/>
      <c r="JGJ117" s="23"/>
      <c r="JGK117" s="23"/>
      <c r="JGL117" s="23"/>
      <c r="JGM117" s="23"/>
      <c r="JGN117" s="23"/>
      <c r="JGO117" s="23"/>
      <c r="JGP117" s="23"/>
      <c r="JGQ117" s="23"/>
      <c r="JGR117" s="23"/>
      <c r="JGS117" s="23"/>
      <c r="JGT117" s="23"/>
      <c r="JGU117" s="23"/>
      <c r="JGV117" s="23"/>
      <c r="JGW117" s="23"/>
      <c r="JGX117" s="23"/>
      <c r="JGY117" s="23"/>
      <c r="JGZ117" s="23"/>
      <c r="JHA117" s="23"/>
      <c r="JHB117" s="23"/>
      <c r="JHC117" s="23"/>
      <c r="JHD117" s="23"/>
      <c r="JHE117" s="23"/>
      <c r="JHF117" s="23"/>
      <c r="JHG117" s="23"/>
      <c r="JHH117" s="23"/>
      <c r="JHI117" s="23"/>
      <c r="JHJ117" s="23"/>
      <c r="JHK117" s="23"/>
      <c r="JHL117" s="23"/>
      <c r="JHM117" s="23"/>
      <c r="JHN117" s="23"/>
      <c r="JHO117" s="23"/>
      <c r="JHP117" s="23"/>
      <c r="JHQ117" s="23"/>
      <c r="JHR117" s="23"/>
      <c r="JHS117" s="23"/>
      <c r="JHT117" s="23"/>
      <c r="JHU117" s="23"/>
      <c r="JHV117" s="23"/>
      <c r="JHW117" s="23"/>
      <c r="JHX117" s="23"/>
      <c r="JHY117" s="23"/>
      <c r="JHZ117" s="23"/>
      <c r="JIA117" s="23"/>
      <c r="JIB117" s="23"/>
      <c r="JIC117" s="23"/>
      <c r="JID117" s="23"/>
      <c r="JIE117" s="23"/>
      <c r="JIF117" s="23"/>
      <c r="JIG117" s="23"/>
      <c r="JIH117" s="23"/>
      <c r="JII117" s="23"/>
      <c r="JIJ117" s="23"/>
      <c r="JIK117" s="23"/>
      <c r="JIL117" s="23"/>
      <c r="JIM117" s="23"/>
      <c r="JIN117" s="23"/>
      <c r="JIO117" s="23"/>
      <c r="JIP117" s="23"/>
      <c r="JIQ117" s="23"/>
      <c r="JIR117" s="23"/>
      <c r="JIS117" s="23"/>
      <c r="JIT117" s="23"/>
      <c r="JIU117" s="23"/>
      <c r="JIV117" s="23"/>
      <c r="JIW117" s="23"/>
      <c r="JIX117" s="23"/>
      <c r="JIY117" s="23"/>
      <c r="JIZ117" s="23"/>
      <c r="JJA117" s="23"/>
      <c r="JJB117" s="23"/>
      <c r="JJC117" s="23"/>
      <c r="JJD117" s="23"/>
      <c r="JJE117" s="23"/>
      <c r="JJF117" s="23"/>
      <c r="JJG117" s="23"/>
      <c r="JJH117" s="23"/>
      <c r="JJI117" s="23"/>
      <c r="JJJ117" s="23"/>
      <c r="JJK117" s="23"/>
      <c r="JJL117" s="23"/>
      <c r="JJM117" s="23"/>
      <c r="JJN117" s="23"/>
      <c r="JJO117" s="23"/>
      <c r="JJP117" s="23"/>
      <c r="JJQ117" s="23"/>
      <c r="JJR117" s="23"/>
      <c r="JJS117" s="23"/>
      <c r="JJT117" s="23"/>
      <c r="JJU117" s="23"/>
      <c r="JJV117" s="23"/>
      <c r="JJW117" s="23"/>
      <c r="JJX117" s="23"/>
      <c r="JJY117" s="23"/>
      <c r="JJZ117" s="23"/>
      <c r="JKA117" s="23"/>
      <c r="JKB117" s="23"/>
      <c r="JKC117" s="23"/>
      <c r="JKD117" s="23"/>
      <c r="JKE117" s="23"/>
      <c r="JKF117" s="23"/>
      <c r="JKG117" s="23"/>
      <c r="JKH117" s="23"/>
      <c r="JKI117" s="23"/>
      <c r="JKJ117" s="23"/>
      <c r="JKK117" s="23"/>
      <c r="JKL117" s="23"/>
      <c r="JKM117" s="23"/>
      <c r="JKN117" s="23"/>
      <c r="JKO117" s="23"/>
      <c r="JKP117" s="23"/>
      <c r="JKQ117" s="23"/>
      <c r="JKR117" s="23"/>
      <c r="JKS117" s="23"/>
      <c r="JKT117" s="23"/>
      <c r="JKU117" s="23"/>
      <c r="JKV117" s="23"/>
      <c r="JKW117" s="23"/>
      <c r="JKX117" s="23"/>
      <c r="JKY117" s="23"/>
      <c r="JKZ117" s="23"/>
      <c r="JLA117" s="23"/>
      <c r="JLB117" s="23"/>
      <c r="JLC117" s="23"/>
      <c r="JLD117" s="23"/>
      <c r="JLE117" s="23"/>
      <c r="JLF117" s="23"/>
      <c r="JLG117" s="23"/>
      <c r="JLH117" s="23"/>
      <c r="JLI117" s="23"/>
      <c r="JLJ117" s="23"/>
      <c r="JLK117" s="23"/>
      <c r="JLL117" s="23"/>
      <c r="JLM117" s="23"/>
      <c r="JLN117" s="23"/>
      <c r="JLO117" s="23"/>
      <c r="JLP117" s="23"/>
      <c r="JLQ117" s="23"/>
      <c r="JLR117" s="23"/>
      <c r="JLS117" s="23"/>
      <c r="JLT117" s="23"/>
      <c r="JLU117" s="23"/>
      <c r="JLV117" s="23"/>
      <c r="JLW117" s="23"/>
      <c r="JLX117" s="23"/>
      <c r="JLY117" s="23"/>
      <c r="JLZ117" s="23"/>
      <c r="JMA117" s="23"/>
      <c r="JMB117" s="23"/>
      <c r="JMC117" s="23"/>
      <c r="JMD117" s="23"/>
      <c r="JME117" s="23"/>
      <c r="JMF117" s="23"/>
      <c r="JMG117" s="23"/>
      <c r="JMH117" s="23"/>
      <c r="JMI117" s="23"/>
      <c r="JMJ117" s="23"/>
      <c r="JMK117" s="23"/>
      <c r="JML117" s="23"/>
      <c r="JMM117" s="23"/>
      <c r="JMN117" s="23"/>
      <c r="JMO117" s="23"/>
      <c r="JMP117" s="23"/>
      <c r="JMQ117" s="23"/>
      <c r="JMR117" s="23"/>
      <c r="JMS117" s="23"/>
      <c r="JMT117" s="23"/>
      <c r="JMU117" s="23"/>
      <c r="JMV117" s="23"/>
      <c r="JMW117" s="23"/>
      <c r="JMX117" s="23"/>
      <c r="JMY117" s="23"/>
      <c r="JMZ117" s="23"/>
      <c r="JNA117" s="23"/>
      <c r="JNB117" s="23"/>
      <c r="JNC117" s="23"/>
      <c r="JND117" s="23"/>
      <c r="JNE117" s="23"/>
      <c r="JNF117" s="23"/>
      <c r="JNG117" s="23"/>
      <c r="JNH117" s="23"/>
      <c r="JNI117" s="23"/>
      <c r="JNJ117" s="23"/>
      <c r="JNK117" s="23"/>
      <c r="JNL117" s="23"/>
      <c r="JNM117" s="23"/>
      <c r="JNN117" s="23"/>
      <c r="JNO117" s="23"/>
      <c r="JNP117" s="23"/>
      <c r="JNQ117" s="23"/>
      <c r="JNR117" s="23"/>
      <c r="JNS117" s="23"/>
      <c r="JNT117" s="23"/>
      <c r="JNU117" s="23"/>
      <c r="JNV117" s="23"/>
      <c r="JNW117" s="23"/>
      <c r="JNX117" s="23"/>
      <c r="JNY117" s="23"/>
      <c r="JNZ117" s="23"/>
      <c r="JOA117" s="23"/>
      <c r="JOB117" s="23"/>
      <c r="JOC117" s="23"/>
      <c r="JOD117" s="23"/>
      <c r="JOE117" s="23"/>
      <c r="JOF117" s="23"/>
      <c r="JOG117" s="23"/>
      <c r="JOH117" s="23"/>
      <c r="JOI117" s="23"/>
      <c r="JOJ117" s="23"/>
      <c r="JOK117" s="23"/>
      <c r="JOL117" s="23"/>
      <c r="JOM117" s="23"/>
      <c r="JON117" s="23"/>
      <c r="JOO117" s="23"/>
      <c r="JOP117" s="23"/>
      <c r="JOQ117" s="23"/>
      <c r="JOR117" s="23"/>
      <c r="JOS117" s="23"/>
      <c r="JOT117" s="23"/>
      <c r="JOU117" s="23"/>
      <c r="JOV117" s="23"/>
      <c r="JOW117" s="23"/>
      <c r="JOX117" s="23"/>
      <c r="JOY117" s="23"/>
      <c r="JOZ117" s="23"/>
      <c r="JPA117" s="23"/>
      <c r="JPB117" s="23"/>
      <c r="JPC117" s="23"/>
      <c r="JPD117" s="23"/>
      <c r="JPE117" s="23"/>
      <c r="JPF117" s="23"/>
      <c r="JPG117" s="23"/>
      <c r="JPH117" s="23"/>
      <c r="JPI117" s="23"/>
      <c r="JPJ117" s="23"/>
      <c r="JPK117" s="23"/>
      <c r="JPL117" s="23"/>
      <c r="JPM117" s="23"/>
      <c r="JPN117" s="23"/>
      <c r="JPO117" s="23"/>
      <c r="JPP117" s="23"/>
      <c r="JPQ117" s="23"/>
      <c r="JPR117" s="23"/>
      <c r="JPS117" s="23"/>
      <c r="JPT117" s="23"/>
      <c r="JPU117" s="23"/>
      <c r="JPV117" s="23"/>
      <c r="JPW117" s="23"/>
      <c r="JPX117" s="23"/>
      <c r="JPY117" s="23"/>
      <c r="JPZ117" s="23"/>
      <c r="JQA117" s="23"/>
      <c r="JQB117" s="23"/>
      <c r="JQC117" s="23"/>
      <c r="JQD117" s="23"/>
      <c r="JQE117" s="23"/>
      <c r="JQF117" s="23"/>
      <c r="JQG117" s="23"/>
      <c r="JQH117" s="23"/>
      <c r="JQI117" s="23"/>
      <c r="JQJ117" s="23"/>
      <c r="JQK117" s="23"/>
      <c r="JQL117" s="23"/>
      <c r="JQM117" s="23"/>
      <c r="JQN117" s="23"/>
      <c r="JQO117" s="23"/>
      <c r="JQP117" s="23"/>
      <c r="JQQ117" s="23"/>
      <c r="JQR117" s="23"/>
      <c r="JQS117" s="23"/>
      <c r="JQT117" s="23"/>
      <c r="JQU117" s="23"/>
      <c r="JQV117" s="23"/>
      <c r="JQW117" s="23"/>
      <c r="JQX117" s="23"/>
      <c r="JQY117" s="23"/>
      <c r="JQZ117" s="23"/>
      <c r="JRA117" s="23"/>
      <c r="JRB117" s="23"/>
      <c r="JRC117" s="23"/>
      <c r="JRD117" s="23"/>
      <c r="JRE117" s="23"/>
      <c r="JRF117" s="23"/>
      <c r="JRG117" s="23"/>
      <c r="JRH117" s="23"/>
      <c r="JRI117" s="23"/>
      <c r="JRJ117" s="23"/>
      <c r="JRK117" s="23"/>
      <c r="JRL117" s="23"/>
      <c r="JRM117" s="23"/>
      <c r="JRN117" s="23"/>
      <c r="JRO117" s="23"/>
      <c r="JRP117" s="23"/>
      <c r="JRQ117" s="23"/>
      <c r="JRR117" s="23"/>
      <c r="JRS117" s="23"/>
      <c r="JRT117" s="23"/>
      <c r="JRU117" s="23"/>
      <c r="JRV117" s="23"/>
      <c r="JRW117" s="23"/>
      <c r="JRX117" s="23"/>
      <c r="JRY117" s="23"/>
      <c r="JRZ117" s="23"/>
      <c r="JSA117" s="23"/>
      <c r="JSB117" s="23"/>
      <c r="JSC117" s="23"/>
      <c r="JSD117" s="23"/>
      <c r="JSE117" s="23"/>
      <c r="JSF117" s="23"/>
      <c r="JSG117" s="23"/>
      <c r="JSH117" s="23"/>
      <c r="JSI117" s="23"/>
      <c r="JSJ117" s="23"/>
      <c r="JSK117" s="23"/>
      <c r="JSL117" s="23"/>
      <c r="JSM117" s="23"/>
      <c r="JSN117" s="23"/>
      <c r="JSO117" s="23"/>
      <c r="JSP117" s="23"/>
      <c r="JSQ117" s="23"/>
      <c r="JSR117" s="23"/>
      <c r="JSS117" s="23"/>
      <c r="JST117" s="23"/>
      <c r="JSU117" s="23"/>
      <c r="JSV117" s="23"/>
      <c r="JSW117" s="23"/>
      <c r="JSX117" s="23"/>
      <c r="JSY117" s="23"/>
      <c r="JSZ117" s="23"/>
      <c r="JTA117" s="23"/>
      <c r="JTB117" s="23"/>
      <c r="JTC117" s="23"/>
      <c r="JTD117" s="23"/>
      <c r="JTE117" s="23"/>
      <c r="JTF117" s="23"/>
      <c r="JTG117" s="23"/>
      <c r="JTH117" s="23"/>
      <c r="JTI117" s="23"/>
      <c r="JTJ117" s="23"/>
      <c r="JTK117" s="23"/>
      <c r="JTL117" s="23"/>
      <c r="JTM117" s="23"/>
      <c r="JTN117" s="23"/>
      <c r="JTO117" s="23"/>
      <c r="JTP117" s="23"/>
      <c r="JTQ117" s="23"/>
      <c r="JTR117" s="23"/>
      <c r="JTS117" s="23"/>
      <c r="JTT117" s="23"/>
      <c r="JTU117" s="23"/>
      <c r="JTV117" s="23"/>
      <c r="JTW117" s="23"/>
      <c r="JTX117" s="23"/>
      <c r="JTY117" s="23"/>
      <c r="JTZ117" s="23"/>
      <c r="JUA117" s="23"/>
      <c r="JUB117" s="23"/>
      <c r="JUC117" s="23"/>
      <c r="JUD117" s="23"/>
      <c r="JUE117" s="23"/>
      <c r="JUF117" s="23"/>
      <c r="JUG117" s="23"/>
      <c r="JUH117" s="23"/>
      <c r="JUI117" s="23"/>
      <c r="JUJ117" s="23"/>
      <c r="JUK117" s="23"/>
      <c r="JUL117" s="23"/>
      <c r="JUM117" s="23"/>
      <c r="JUN117" s="23"/>
      <c r="JUO117" s="23"/>
      <c r="JUP117" s="23"/>
      <c r="JUQ117" s="23"/>
      <c r="JUR117" s="23"/>
      <c r="JUS117" s="23"/>
      <c r="JUT117" s="23"/>
      <c r="JUU117" s="23"/>
      <c r="JUV117" s="23"/>
      <c r="JUW117" s="23"/>
      <c r="JUX117" s="23"/>
      <c r="JUY117" s="23"/>
      <c r="JUZ117" s="23"/>
      <c r="JVA117" s="23"/>
      <c r="JVB117" s="23"/>
      <c r="JVC117" s="23"/>
      <c r="JVD117" s="23"/>
      <c r="JVE117" s="23"/>
      <c r="JVF117" s="23"/>
      <c r="JVG117" s="23"/>
      <c r="JVH117" s="23"/>
      <c r="JVI117" s="23"/>
      <c r="JVJ117" s="23"/>
      <c r="JVK117" s="23"/>
      <c r="JVL117" s="23"/>
      <c r="JVM117" s="23"/>
      <c r="JVN117" s="23"/>
      <c r="JVO117" s="23"/>
      <c r="JVP117" s="23"/>
      <c r="JVQ117" s="23"/>
      <c r="JVR117" s="23"/>
      <c r="JVS117" s="23"/>
      <c r="JVT117" s="23"/>
      <c r="JVU117" s="23"/>
      <c r="JVV117" s="23"/>
      <c r="JVW117" s="23"/>
      <c r="JVX117" s="23"/>
      <c r="JVY117" s="23"/>
      <c r="JVZ117" s="23"/>
      <c r="JWA117" s="23"/>
      <c r="JWB117" s="23"/>
      <c r="JWC117" s="23"/>
      <c r="JWD117" s="23"/>
      <c r="JWE117" s="23"/>
      <c r="JWF117" s="23"/>
      <c r="JWG117" s="23"/>
      <c r="JWH117" s="23"/>
      <c r="JWI117" s="23"/>
      <c r="JWJ117" s="23"/>
      <c r="JWK117" s="23"/>
      <c r="JWL117" s="23"/>
      <c r="JWM117" s="23"/>
      <c r="JWN117" s="23"/>
      <c r="JWO117" s="23"/>
      <c r="JWP117" s="23"/>
      <c r="JWQ117" s="23"/>
      <c r="JWR117" s="23"/>
      <c r="JWS117" s="23"/>
      <c r="JWT117" s="23"/>
      <c r="JWU117" s="23"/>
      <c r="JWV117" s="23"/>
      <c r="JWW117" s="23"/>
      <c r="JWX117" s="23"/>
      <c r="JWY117" s="23"/>
      <c r="JWZ117" s="23"/>
      <c r="JXA117" s="23"/>
      <c r="JXB117" s="23"/>
      <c r="JXC117" s="23"/>
      <c r="JXD117" s="23"/>
      <c r="JXE117" s="23"/>
      <c r="JXF117" s="23"/>
      <c r="JXG117" s="23"/>
      <c r="JXH117" s="23"/>
      <c r="JXI117" s="23"/>
      <c r="JXJ117" s="23"/>
      <c r="JXK117" s="23"/>
      <c r="JXL117" s="23"/>
      <c r="JXM117" s="23"/>
      <c r="JXN117" s="23"/>
      <c r="JXO117" s="23"/>
      <c r="JXP117" s="23"/>
      <c r="JXQ117" s="23"/>
      <c r="JXR117" s="23"/>
      <c r="JXS117" s="23"/>
      <c r="JXT117" s="23"/>
      <c r="JXU117" s="23"/>
      <c r="JXV117" s="23"/>
      <c r="JXW117" s="23"/>
      <c r="JXX117" s="23"/>
      <c r="JXY117" s="23"/>
      <c r="JXZ117" s="23"/>
      <c r="JYA117" s="23"/>
      <c r="JYB117" s="23"/>
      <c r="JYC117" s="23"/>
      <c r="JYD117" s="23"/>
      <c r="JYE117" s="23"/>
      <c r="JYF117" s="23"/>
      <c r="JYG117" s="23"/>
      <c r="JYH117" s="23"/>
      <c r="JYI117" s="23"/>
      <c r="JYJ117" s="23"/>
      <c r="JYK117" s="23"/>
      <c r="JYL117" s="23"/>
      <c r="JYM117" s="23"/>
      <c r="JYN117" s="23"/>
      <c r="JYO117" s="23"/>
      <c r="JYP117" s="23"/>
      <c r="JYQ117" s="23"/>
      <c r="JYR117" s="23"/>
      <c r="JYS117" s="23"/>
      <c r="JYT117" s="23"/>
      <c r="JYU117" s="23"/>
      <c r="JYV117" s="23"/>
      <c r="JYW117" s="23"/>
      <c r="JYX117" s="23"/>
      <c r="JYY117" s="23"/>
      <c r="JYZ117" s="23"/>
      <c r="JZA117" s="23"/>
      <c r="JZB117" s="23"/>
      <c r="JZC117" s="23"/>
      <c r="JZD117" s="23"/>
      <c r="JZE117" s="23"/>
      <c r="JZF117" s="23"/>
      <c r="JZG117" s="23"/>
      <c r="JZH117" s="23"/>
      <c r="JZI117" s="23"/>
      <c r="JZJ117" s="23"/>
      <c r="JZK117" s="23"/>
      <c r="JZL117" s="23"/>
      <c r="JZM117" s="23"/>
      <c r="JZN117" s="23"/>
      <c r="JZO117" s="23"/>
      <c r="JZP117" s="23"/>
      <c r="JZQ117" s="23"/>
      <c r="JZR117" s="23"/>
      <c r="JZS117" s="23"/>
      <c r="JZT117" s="23"/>
      <c r="JZU117" s="23"/>
      <c r="JZV117" s="23"/>
      <c r="JZW117" s="23"/>
      <c r="JZX117" s="23"/>
      <c r="JZY117" s="23"/>
      <c r="JZZ117" s="23"/>
      <c r="KAA117" s="23"/>
      <c r="KAB117" s="23"/>
      <c r="KAC117" s="23"/>
      <c r="KAD117" s="23"/>
      <c r="KAE117" s="23"/>
      <c r="KAF117" s="23"/>
      <c r="KAG117" s="23"/>
      <c r="KAH117" s="23"/>
      <c r="KAI117" s="23"/>
      <c r="KAJ117" s="23"/>
      <c r="KAK117" s="23"/>
      <c r="KAL117" s="23"/>
      <c r="KAM117" s="23"/>
      <c r="KAN117" s="23"/>
      <c r="KAO117" s="23"/>
      <c r="KAP117" s="23"/>
      <c r="KAQ117" s="23"/>
      <c r="KAR117" s="23"/>
      <c r="KAS117" s="23"/>
      <c r="KAT117" s="23"/>
      <c r="KAU117" s="23"/>
      <c r="KAV117" s="23"/>
      <c r="KAW117" s="23"/>
      <c r="KAX117" s="23"/>
      <c r="KAY117" s="23"/>
      <c r="KAZ117" s="23"/>
      <c r="KBA117" s="23"/>
      <c r="KBB117" s="23"/>
      <c r="KBC117" s="23"/>
      <c r="KBD117" s="23"/>
      <c r="KBE117" s="23"/>
      <c r="KBF117" s="23"/>
      <c r="KBG117" s="23"/>
      <c r="KBH117" s="23"/>
      <c r="KBI117" s="23"/>
      <c r="KBJ117" s="23"/>
      <c r="KBK117" s="23"/>
      <c r="KBL117" s="23"/>
      <c r="KBM117" s="23"/>
      <c r="KBN117" s="23"/>
      <c r="KBO117" s="23"/>
      <c r="KBP117" s="23"/>
      <c r="KBQ117" s="23"/>
      <c r="KBR117" s="23"/>
      <c r="KBS117" s="23"/>
      <c r="KBT117" s="23"/>
      <c r="KBU117" s="23"/>
      <c r="KBV117" s="23"/>
      <c r="KBW117" s="23"/>
      <c r="KBX117" s="23"/>
      <c r="KBY117" s="23"/>
      <c r="KBZ117" s="23"/>
      <c r="KCA117" s="23"/>
      <c r="KCB117" s="23"/>
      <c r="KCC117" s="23"/>
      <c r="KCD117" s="23"/>
      <c r="KCE117" s="23"/>
      <c r="KCF117" s="23"/>
      <c r="KCG117" s="23"/>
      <c r="KCH117" s="23"/>
      <c r="KCI117" s="23"/>
      <c r="KCJ117" s="23"/>
      <c r="KCK117" s="23"/>
      <c r="KCL117" s="23"/>
      <c r="KCM117" s="23"/>
      <c r="KCN117" s="23"/>
      <c r="KCO117" s="23"/>
      <c r="KCP117" s="23"/>
      <c r="KCQ117" s="23"/>
      <c r="KCR117" s="23"/>
      <c r="KCS117" s="23"/>
      <c r="KCT117" s="23"/>
      <c r="KCU117" s="23"/>
      <c r="KCV117" s="23"/>
      <c r="KCW117" s="23"/>
      <c r="KCX117" s="23"/>
      <c r="KCY117" s="23"/>
      <c r="KCZ117" s="23"/>
      <c r="KDA117" s="23"/>
      <c r="KDB117" s="23"/>
      <c r="KDC117" s="23"/>
      <c r="KDD117" s="23"/>
      <c r="KDE117" s="23"/>
      <c r="KDF117" s="23"/>
      <c r="KDG117" s="23"/>
      <c r="KDH117" s="23"/>
      <c r="KDI117" s="23"/>
      <c r="KDJ117" s="23"/>
      <c r="KDK117" s="23"/>
      <c r="KDL117" s="23"/>
      <c r="KDM117" s="23"/>
      <c r="KDN117" s="23"/>
      <c r="KDO117" s="23"/>
      <c r="KDP117" s="23"/>
      <c r="KDQ117" s="23"/>
      <c r="KDR117" s="23"/>
      <c r="KDS117" s="23"/>
      <c r="KDT117" s="23"/>
      <c r="KDU117" s="23"/>
      <c r="KDV117" s="23"/>
      <c r="KDW117" s="23"/>
      <c r="KDX117" s="23"/>
      <c r="KDY117" s="23"/>
      <c r="KDZ117" s="23"/>
      <c r="KEA117" s="23"/>
      <c r="KEB117" s="23"/>
      <c r="KEC117" s="23"/>
      <c r="KED117" s="23"/>
      <c r="KEE117" s="23"/>
      <c r="KEF117" s="23"/>
      <c r="KEG117" s="23"/>
      <c r="KEH117" s="23"/>
      <c r="KEI117" s="23"/>
      <c r="KEJ117" s="23"/>
      <c r="KEK117" s="23"/>
      <c r="KEL117" s="23"/>
      <c r="KEM117" s="23"/>
      <c r="KEN117" s="23"/>
      <c r="KEO117" s="23"/>
      <c r="KEP117" s="23"/>
      <c r="KEQ117" s="23"/>
      <c r="KER117" s="23"/>
      <c r="KES117" s="23"/>
      <c r="KET117" s="23"/>
      <c r="KEU117" s="23"/>
      <c r="KEV117" s="23"/>
      <c r="KEW117" s="23"/>
      <c r="KEX117" s="23"/>
      <c r="KEY117" s="23"/>
      <c r="KEZ117" s="23"/>
      <c r="KFA117" s="23"/>
      <c r="KFB117" s="23"/>
      <c r="KFC117" s="23"/>
      <c r="KFD117" s="23"/>
      <c r="KFE117" s="23"/>
      <c r="KFF117" s="23"/>
      <c r="KFG117" s="23"/>
      <c r="KFH117" s="23"/>
      <c r="KFI117" s="23"/>
      <c r="KFJ117" s="23"/>
      <c r="KFK117" s="23"/>
      <c r="KFL117" s="23"/>
      <c r="KFM117" s="23"/>
      <c r="KFN117" s="23"/>
      <c r="KFO117" s="23"/>
      <c r="KFP117" s="23"/>
      <c r="KFQ117" s="23"/>
      <c r="KFR117" s="23"/>
      <c r="KFS117" s="23"/>
      <c r="KFT117" s="23"/>
      <c r="KFU117" s="23"/>
      <c r="KFV117" s="23"/>
      <c r="KFW117" s="23"/>
      <c r="KFX117" s="23"/>
      <c r="KFY117" s="23"/>
      <c r="KFZ117" s="23"/>
      <c r="KGA117" s="23"/>
      <c r="KGB117" s="23"/>
      <c r="KGC117" s="23"/>
      <c r="KGD117" s="23"/>
      <c r="KGE117" s="23"/>
      <c r="KGF117" s="23"/>
      <c r="KGG117" s="23"/>
      <c r="KGH117" s="23"/>
      <c r="KGI117" s="23"/>
      <c r="KGJ117" s="23"/>
      <c r="KGK117" s="23"/>
      <c r="KGL117" s="23"/>
      <c r="KGM117" s="23"/>
      <c r="KGN117" s="23"/>
      <c r="KGO117" s="23"/>
      <c r="KGP117" s="23"/>
      <c r="KGQ117" s="23"/>
      <c r="KGR117" s="23"/>
      <c r="KGS117" s="23"/>
      <c r="KGT117" s="23"/>
      <c r="KGU117" s="23"/>
      <c r="KGV117" s="23"/>
      <c r="KGW117" s="23"/>
      <c r="KGX117" s="23"/>
      <c r="KGY117" s="23"/>
      <c r="KGZ117" s="23"/>
      <c r="KHA117" s="23"/>
      <c r="KHB117" s="23"/>
      <c r="KHC117" s="23"/>
      <c r="KHD117" s="23"/>
      <c r="KHE117" s="23"/>
      <c r="KHF117" s="23"/>
      <c r="KHG117" s="23"/>
      <c r="KHH117" s="23"/>
      <c r="KHI117" s="23"/>
      <c r="KHJ117" s="23"/>
      <c r="KHK117" s="23"/>
      <c r="KHL117" s="23"/>
      <c r="KHM117" s="23"/>
      <c r="KHN117" s="23"/>
      <c r="KHO117" s="23"/>
      <c r="KHP117" s="23"/>
      <c r="KHQ117" s="23"/>
      <c r="KHR117" s="23"/>
      <c r="KHS117" s="23"/>
      <c r="KHT117" s="23"/>
      <c r="KHU117" s="23"/>
      <c r="KHV117" s="23"/>
      <c r="KHW117" s="23"/>
      <c r="KHX117" s="23"/>
      <c r="KHY117" s="23"/>
      <c r="KHZ117" s="23"/>
      <c r="KIA117" s="23"/>
      <c r="KIB117" s="23"/>
      <c r="KIC117" s="23"/>
      <c r="KID117" s="23"/>
      <c r="KIE117" s="23"/>
      <c r="KIF117" s="23"/>
      <c r="KIG117" s="23"/>
      <c r="KIH117" s="23"/>
      <c r="KII117" s="23"/>
      <c r="KIJ117" s="23"/>
      <c r="KIK117" s="23"/>
      <c r="KIL117" s="23"/>
      <c r="KIM117" s="23"/>
      <c r="KIN117" s="23"/>
      <c r="KIO117" s="23"/>
      <c r="KIP117" s="23"/>
      <c r="KIQ117" s="23"/>
      <c r="KIR117" s="23"/>
      <c r="KIS117" s="23"/>
      <c r="KIT117" s="23"/>
      <c r="KIU117" s="23"/>
      <c r="KIV117" s="23"/>
      <c r="KIW117" s="23"/>
      <c r="KIX117" s="23"/>
      <c r="KIY117" s="23"/>
      <c r="KIZ117" s="23"/>
      <c r="KJA117" s="23"/>
      <c r="KJB117" s="23"/>
      <c r="KJC117" s="23"/>
      <c r="KJD117" s="23"/>
      <c r="KJE117" s="23"/>
      <c r="KJF117" s="23"/>
      <c r="KJG117" s="23"/>
      <c r="KJH117" s="23"/>
      <c r="KJI117" s="23"/>
      <c r="KJJ117" s="23"/>
      <c r="KJK117" s="23"/>
      <c r="KJL117" s="23"/>
      <c r="KJM117" s="23"/>
      <c r="KJN117" s="23"/>
      <c r="KJO117" s="23"/>
      <c r="KJP117" s="23"/>
      <c r="KJQ117" s="23"/>
      <c r="KJR117" s="23"/>
      <c r="KJS117" s="23"/>
      <c r="KJT117" s="23"/>
      <c r="KJU117" s="23"/>
      <c r="KJV117" s="23"/>
      <c r="KJW117" s="23"/>
      <c r="KJX117" s="23"/>
      <c r="KJY117" s="23"/>
      <c r="KJZ117" s="23"/>
      <c r="KKA117" s="23"/>
      <c r="KKB117" s="23"/>
      <c r="KKC117" s="23"/>
      <c r="KKD117" s="23"/>
      <c r="KKE117" s="23"/>
      <c r="KKF117" s="23"/>
      <c r="KKG117" s="23"/>
      <c r="KKH117" s="23"/>
      <c r="KKI117" s="23"/>
      <c r="KKJ117" s="23"/>
      <c r="KKK117" s="23"/>
      <c r="KKL117" s="23"/>
      <c r="KKM117" s="23"/>
      <c r="KKN117" s="23"/>
      <c r="KKO117" s="23"/>
      <c r="KKP117" s="23"/>
      <c r="KKQ117" s="23"/>
      <c r="KKR117" s="23"/>
      <c r="KKS117" s="23"/>
      <c r="KKT117" s="23"/>
      <c r="KKU117" s="23"/>
      <c r="KKV117" s="23"/>
      <c r="KKW117" s="23"/>
      <c r="KKX117" s="23"/>
      <c r="KKY117" s="23"/>
      <c r="KKZ117" s="23"/>
      <c r="KLA117" s="23"/>
      <c r="KLB117" s="23"/>
      <c r="KLC117" s="23"/>
      <c r="KLD117" s="23"/>
      <c r="KLE117" s="23"/>
      <c r="KLF117" s="23"/>
      <c r="KLG117" s="23"/>
      <c r="KLH117" s="23"/>
      <c r="KLI117" s="23"/>
      <c r="KLJ117" s="23"/>
      <c r="KLK117" s="23"/>
      <c r="KLL117" s="23"/>
      <c r="KLM117" s="23"/>
      <c r="KLN117" s="23"/>
      <c r="KLO117" s="23"/>
      <c r="KLP117" s="23"/>
      <c r="KLQ117" s="23"/>
      <c r="KLR117" s="23"/>
      <c r="KLS117" s="23"/>
      <c r="KLT117" s="23"/>
      <c r="KLU117" s="23"/>
      <c r="KLV117" s="23"/>
      <c r="KLW117" s="23"/>
      <c r="KLX117" s="23"/>
      <c r="KLY117" s="23"/>
      <c r="KLZ117" s="23"/>
      <c r="KMA117" s="23"/>
      <c r="KMB117" s="23"/>
      <c r="KMC117" s="23"/>
      <c r="KMD117" s="23"/>
      <c r="KME117" s="23"/>
      <c r="KMF117" s="23"/>
      <c r="KMG117" s="23"/>
      <c r="KMH117" s="23"/>
      <c r="KMI117" s="23"/>
      <c r="KMJ117" s="23"/>
      <c r="KMK117" s="23"/>
      <c r="KML117" s="23"/>
      <c r="KMM117" s="23"/>
      <c r="KMN117" s="23"/>
      <c r="KMO117" s="23"/>
      <c r="KMP117" s="23"/>
      <c r="KMQ117" s="23"/>
      <c r="KMR117" s="23"/>
      <c r="KMS117" s="23"/>
      <c r="KMT117" s="23"/>
      <c r="KMU117" s="23"/>
      <c r="KMV117" s="23"/>
      <c r="KMW117" s="23"/>
      <c r="KMX117" s="23"/>
      <c r="KMY117" s="23"/>
      <c r="KMZ117" s="23"/>
      <c r="KNA117" s="23"/>
      <c r="KNB117" s="23"/>
      <c r="KNC117" s="23"/>
      <c r="KND117" s="23"/>
      <c r="KNE117" s="23"/>
      <c r="KNF117" s="23"/>
      <c r="KNG117" s="23"/>
      <c r="KNH117" s="23"/>
      <c r="KNI117" s="23"/>
      <c r="KNJ117" s="23"/>
      <c r="KNK117" s="23"/>
      <c r="KNL117" s="23"/>
      <c r="KNM117" s="23"/>
      <c r="KNN117" s="23"/>
      <c r="KNO117" s="23"/>
      <c r="KNP117" s="23"/>
      <c r="KNQ117" s="23"/>
      <c r="KNR117" s="23"/>
      <c r="KNS117" s="23"/>
      <c r="KNT117" s="23"/>
      <c r="KNU117" s="23"/>
      <c r="KNV117" s="23"/>
      <c r="KNW117" s="23"/>
      <c r="KNX117" s="23"/>
      <c r="KNY117" s="23"/>
      <c r="KNZ117" s="23"/>
      <c r="KOA117" s="23"/>
      <c r="KOB117" s="23"/>
      <c r="KOC117" s="23"/>
      <c r="KOD117" s="23"/>
      <c r="KOE117" s="23"/>
      <c r="KOF117" s="23"/>
      <c r="KOG117" s="23"/>
      <c r="KOH117" s="23"/>
      <c r="KOI117" s="23"/>
      <c r="KOJ117" s="23"/>
      <c r="KOK117" s="23"/>
      <c r="KOL117" s="23"/>
      <c r="KOM117" s="23"/>
      <c r="KON117" s="23"/>
      <c r="KOO117" s="23"/>
      <c r="KOP117" s="23"/>
      <c r="KOQ117" s="23"/>
      <c r="KOR117" s="23"/>
      <c r="KOS117" s="23"/>
      <c r="KOT117" s="23"/>
      <c r="KOU117" s="23"/>
      <c r="KOV117" s="23"/>
      <c r="KOW117" s="23"/>
      <c r="KOX117" s="23"/>
      <c r="KOY117" s="23"/>
      <c r="KOZ117" s="23"/>
      <c r="KPA117" s="23"/>
      <c r="KPB117" s="23"/>
      <c r="KPC117" s="23"/>
      <c r="KPD117" s="23"/>
      <c r="KPE117" s="23"/>
      <c r="KPF117" s="23"/>
      <c r="KPG117" s="23"/>
      <c r="KPH117" s="23"/>
      <c r="KPI117" s="23"/>
      <c r="KPJ117" s="23"/>
      <c r="KPK117" s="23"/>
      <c r="KPL117" s="23"/>
      <c r="KPM117" s="23"/>
      <c r="KPN117" s="23"/>
      <c r="KPO117" s="23"/>
      <c r="KPP117" s="23"/>
      <c r="KPQ117" s="23"/>
      <c r="KPR117" s="23"/>
      <c r="KPS117" s="23"/>
      <c r="KPT117" s="23"/>
      <c r="KPU117" s="23"/>
      <c r="KPV117" s="23"/>
      <c r="KPW117" s="23"/>
      <c r="KPX117" s="23"/>
      <c r="KPY117" s="23"/>
      <c r="KPZ117" s="23"/>
      <c r="KQA117" s="23"/>
      <c r="KQB117" s="23"/>
      <c r="KQC117" s="23"/>
      <c r="KQD117" s="23"/>
      <c r="KQE117" s="23"/>
      <c r="KQF117" s="23"/>
      <c r="KQG117" s="23"/>
      <c r="KQH117" s="23"/>
      <c r="KQI117" s="23"/>
      <c r="KQJ117" s="23"/>
      <c r="KQK117" s="23"/>
      <c r="KQL117" s="23"/>
      <c r="KQM117" s="23"/>
      <c r="KQN117" s="23"/>
      <c r="KQO117" s="23"/>
      <c r="KQP117" s="23"/>
      <c r="KQQ117" s="23"/>
      <c r="KQR117" s="23"/>
      <c r="KQS117" s="23"/>
      <c r="KQT117" s="23"/>
      <c r="KQU117" s="23"/>
      <c r="KQV117" s="23"/>
      <c r="KQW117" s="23"/>
      <c r="KQX117" s="23"/>
      <c r="KQY117" s="23"/>
      <c r="KQZ117" s="23"/>
      <c r="KRA117" s="23"/>
      <c r="KRB117" s="23"/>
      <c r="KRC117" s="23"/>
      <c r="KRD117" s="23"/>
      <c r="KRE117" s="23"/>
      <c r="KRF117" s="23"/>
      <c r="KRG117" s="23"/>
      <c r="KRH117" s="23"/>
      <c r="KRI117" s="23"/>
      <c r="KRJ117" s="23"/>
      <c r="KRK117" s="23"/>
      <c r="KRL117" s="23"/>
      <c r="KRM117" s="23"/>
      <c r="KRN117" s="23"/>
      <c r="KRO117" s="23"/>
      <c r="KRP117" s="23"/>
      <c r="KRQ117" s="23"/>
      <c r="KRR117" s="23"/>
      <c r="KRS117" s="23"/>
      <c r="KRT117" s="23"/>
      <c r="KRU117" s="23"/>
      <c r="KRV117" s="23"/>
      <c r="KRW117" s="23"/>
      <c r="KRX117" s="23"/>
      <c r="KRY117" s="23"/>
      <c r="KRZ117" s="23"/>
      <c r="KSA117" s="23"/>
      <c r="KSB117" s="23"/>
      <c r="KSC117" s="23"/>
      <c r="KSD117" s="23"/>
      <c r="KSE117" s="23"/>
      <c r="KSF117" s="23"/>
      <c r="KSG117" s="23"/>
      <c r="KSH117" s="23"/>
      <c r="KSI117" s="23"/>
      <c r="KSJ117" s="23"/>
      <c r="KSK117" s="23"/>
      <c r="KSL117" s="23"/>
      <c r="KSM117" s="23"/>
      <c r="KSN117" s="23"/>
      <c r="KSO117" s="23"/>
      <c r="KSP117" s="23"/>
      <c r="KSQ117" s="23"/>
      <c r="KSR117" s="23"/>
      <c r="KSS117" s="23"/>
      <c r="KST117" s="23"/>
      <c r="KSU117" s="23"/>
      <c r="KSV117" s="23"/>
      <c r="KSW117" s="23"/>
      <c r="KSX117" s="23"/>
      <c r="KSY117" s="23"/>
      <c r="KSZ117" s="23"/>
      <c r="KTA117" s="23"/>
      <c r="KTB117" s="23"/>
      <c r="KTC117" s="23"/>
      <c r="KTD117" s="23"/>
      <c r="KTE117" s="23"/>
      <c r="KTF117" s="23"/>
      <c r="KTG117" s="23"/>
      <c r="KTH117" s="23"/>
      <c r="KTI117" s="23"/>
      <c r="KTJ117" s="23"/>
      <c r="KTK117" s="23"/>
      <c r="KTL117" s="23"/>
      <c r="KTM117" s="23"/>
      <c r="KTN117" s="23"/>
      <c r="KTO117" s="23"/>
      <c r="KTP117" s="23"/>
      <c r="KTQ117" s="23"/>
      <c r="KTR117" s="23"/>
      <c r="KTS117" s="23"/>
      <c r="KTT117" s="23"/>
      <c r="KTU117" s="23"/>
      <c r="KTV117" s="23"/>
      <c r="KTW117" s="23"/>
      <c r="KTX117" s="23"/>
      <c r="KTY117" s="23"/>
      <c r="KTZ117" s="23"/>
      <c r="KUA117" s="23"/>
      <c r="KUB117" s="23"/>
      <c r="KUC117" s="23"/>
      <c r="KUD117" s="23"/>
      <c r="KUE117" s="23"/>
      <c r="KUF117" s="23"/>
      <c r="KUG117" s="23"/>
      <c r="KUH117" s="23"/>
      <c r="KUI117" s="23"/>
      <c r="KUJ117" s="23"/>
      <c r="KUK117" s="23"/>
      <c r="KUL117" s="23"/>
      <c r="KUM117" s="23"/>
      <c r="KUN117" s="23"/>
      <c r="KUO117" s="23"/>
      <c r="KUP117" s="23"/>
      <c r="KUQ117" s="23"/>
      <c r="KUR117" s="23"/>
      <c r="KUS117" s="23"/>
      <c r="KUT117" s="23"/>
      <c r="KUU117" s="23"/>
      <c r="KUV117" s="23"/>
      <c r="KUW117" s="23"/>
      <c r="KUX117" s="23"/>
      <c r="KUY117" s="23"/>
      <c r="KUZ117" s="23"/>
      <c r="KVA117" s="23"/>
      <c r="KVB117" s="23"/>
      <c r="KVC117" s="23"/>
      <c r="KVD117" s="23"/>
      <c r="KVE117" s="23"/>
      <c r="KVF117" s="23"/>
      <c r="KVG117" s="23"/>
      <c r="KVH117" s="23"/>
      <c r="KVI117" s="23"/>
      <c r="KVJ117" s="23"/>
      <c r="KVK117" s="23"/>
      <c r="KVL117" s="23"/>
      <c r="KVM117" s="23"/>
      <c r="KVN117" s="23"/>
      <c r="KVO117" s="23"/>
      <c r="KVP117" s="23"/>
      <c r="KVQ117" s="23"/>
      <c r="KVR117" s="23"/>
      <c r="KVS117" s="23"/>
      <c r="KVT117" s="23"/>
      <c r="KVU117" s="23"/>
      <c r="KVV117" s="23"/>
      <c r="KVW117" s="23"/>
      <c r="KVX117" s="23"/>
      <c r="KVY117" s="23"/>
      <c r="KVZ117" s="23"/>
      <c r="KWA117" s="23"/>
      <c r="KWB117" s="23"/>
      <c r="KWC117" s="23"/>
      <c r="KWD117" s="23"/>
      <c r="KWE117" s="23"/>
      <c r="KWF117" s="23"/>
      <c r="KWG117" s="23"/>
      <c r="KWH117" s="23"/>
      <c r="KWI117" s="23"/>
      <c r="KWJ117" s="23"/>
      <c r="KWK117" s="23"/>
      <c r="KWL117" s="23"/>
      <c r="KWM117" s="23"/>
      <c r="KWN117" s="23"/>
      <c r="KWO117" s="23"/>
      <c r="KWP117" s="23"/>
      <c r="KWQ117" s="23"/>
      <c r="KWR117" s="23"/>
      <c r="KWS117" s="23"/>
      <c r="KWT117" s="23"/>
      <c r="KWU117" s="23"/>
      <c r="KWV117" s="23"/>
      <c r="KWW117" s="23"/>
      <c r="KWX117" s="23"/>
      <c r="KWY117" s="23"/>
      <c r="KWZ117" s="23"/>
      <c r="KXA117" s="23"/>
      <c r="KXB117" s="23"/>
      <c r="KXC117" s="23"/>
      <c r="KXD117" s="23"/>
      <c r="KXE117" s="23"/>
      <c r="KXF117" s="23"/>
      <c r="KXG117" s="23"/>
      <c r="KXH117" s="23"/>
      <c r="KXI117" s="23"/>
      <c r="KXJ117" s="23"/>
      <c r="KXK117" s="23"/>
      <c r="KXL117" s="23"/>
      <c r="KXM117" s="23"/>
      <c r="KXN117" s="23"/>
      <c r="KXO117" s="23"/>
      <c r="KXP117" s="23"/>
      <c r="KXQ117" s="23"/>
      <c r="KXR117" s="23"/>
      <c r="KXS117" s="23"/>
      <c r="KXT117" s="23"/>
      <c r="KXU117" s="23"/>
      <c r="KXV117" s="23"/>
      <c r="KXW117" s="23"/>
      <c r="KXX117" s="23"/>
      <c r="KXY117" s="23"/>
      <c r="KXZ117" s="23"/>
      <c r="KYA117" s="23"/>
      <c r="KYB117" s="23"/>
      <c r="KYC117" s="23"/>
      <c r="KYD117" s="23"/>
      <c r="KYE117" s="23"/>
      <c r="KYF117" s="23"/>
      <c r="KYG117" s="23"/>
      <c r="KYH117" s="23"/>
      <c r="KYI117" s="23"/>
      <c r="KYJ117" s="23"/>
      <c r="KYK117" s="23"/>
      <c r="KYL117" s="23"/>
      <c r="KYM117" s="23"/>
      <c r="KYN117" s="23"/>
      <c r="KYO117" s="23"/>
      <c r="KYP117" s="23"/>
      <c r="KYQ117" s="23"/>
      <c r="KYR117" s="23"/>
      <c r="KYS117" s="23"/>
      <c r="KYT117" s="23"/>
      <c r="KYU117" s="23"/>
      <c r="KYV117" s="23"/>
      <c r="KYW117" s="23"/>
      <c r="KYX117" s="23"/>
      <c r="KYY117" s="23"/>
      <c r="KYZ117" s="23"/>
      <c r="KZA117" s="23"/>
      <c r="KZB117" s="23"/>
      <c r="KZC117" s="23"/>
      <c r="KZD117" s="23"/>
      <c r="KZE117" s="23"/>
      <c r="KZF117" s="23"/>
      <c r="KZG117" s="23"/>
      <c r="KZH117" s="23"/>
      <c r="KZI117" s="23"/>
      <c r="KZJ117" s="23"/>
      <c r="KZK117" s="23"/>
      <c r="KZL117" s="23"/>
      <c r="KZM117" s="23"/>
      <c r="KZN117" s="23"/>
      <c r="KZO117" s="23"/>
      <c r="KZP117" s="23"/>
      <c r="KZQ117" s="23"/>
      <c r="KZR117" s="23"/>
      <c r="KZS117" s="23"/>
      <c r="KZT117" s="23"/>
      <c r="KZU117" s="23"/>
      <c r="KZV117" s="23"/>
      <c r="KZW117" s="23"/>
      <c r="KZX117" s="23"/>
      <c r="KZY117" s="23"/>
      <c r="KZZ117" s="23"/>
      <c r="LAA117" s="23"/>
      <c r="LAB117" s="23"/>
      <c r="LAC117" s="23"/>
      <c r="LAD117" s="23"/>
      <c r="LAE117" s="23"/>
      <c r="LAF117" s="23"/>
      <c r="LAG117" s="23"/>
      <c r="LAH117" s="23"/>
      <c r="LAI117" s="23"/>
      <c r="LAJ117" s="23"/>
      <c r="LAK117" s="23"/>
      <c r="LAL117" s="23"/>
      <c r="LAM117" s="23"/>
      <c r="LAN117" s="23"/>
      <c r="LAO117" s="23"/>
      <c r="LAP117" s="23"/>
      <c r="LAQ117" s="23"/>
      <c r="LAR117" s="23"/>
      <c r="LAS117" s="23"/>
      <c r="LAT117" s="23"/>
      <c r="LAU117" s="23"/>
      <c r="LAV117" s="23"/>
      <c r="LAW117" s="23"/>
      <c r="LAX117" s="23"/>
      <c r="LAY117" s="23"/>
      <c r="LAZ117" s="23"/>
      <c r="LBA117" s="23"/>
      <c r="LBB117" s="23"/>
      <c r="LBC117" s="23"/>
      <c r="LBD117" s="23"/>
      <c r="LBE117" s="23"/>
      <c r="LBF117" s="23"/>
      <c r="LBG117" s="23"/>
      <c r="LBH117" s="23"/>
      <c r="LBI117" s="23"/>
      <c r="LBJ117" s="23"/>
      <c r="LBK117" s="23"/>
      <c r="LBL117" s="23"/>
      <c r="LBM117" s="23"/>
      <c r="LBN117" s="23"/>
      <c r="LBO117" s="23"/>
      <c r="LBP117" s="23"/>
      <c r="LBQ117" s="23"/>
      <c r="LBR117" s="23"/>
      <c r="LBS117" s="23"/>
      <c r="LBT117" s="23"/>
      <c r="LBU117" s="23"/>
      <c r="LBV117" s="23"/>
      <c r="LBW117" s="23"/>
      <c r="LBX117" s="23"/>
      <c r="LBY117" s="23"/>
      <c r="LBZ117" s="23"/>
      <c r="LCA117" s="23"/>
      <c r="LCB117" s="23"/>
      <c r="LCC117" s="23"/>
      <c r="LCD117" s="23"/>
      <c r="LCE117" s="23"/>
      <c r="LCF117" s="23"/>
      <c r="LCG117" s="23"/>
      <c r="LCH117" s="23"/>
      <c r="LCI117" s="23"/>
      <c r="LCJ117" s="23"/>
      <c r="LCK117" s="23"/>
      <c r="LCL117" s="23"/>
      <c r="LCM117" s="23"/>
      <c r="LCN117" s="23"/>
      <c r="LCO117" s="23"/>
      <c r="LCP117" s="23"/>
      <c r="LCQ117" s="23"/>
      <c r="LCR117" s="23"/>
      <c r="LCS117" s="23"/>
      <c r="LCT117" s="23"/>
      <c r="LCU117" s="23"/>
      <c r="LCV117" s="23"/>
      <c r="LCW117" s="23"/>
      <c r="LCX117" s="23"/>
      <c r="LCY117" s="23"/>
      <c r="LCZ117" s="23"/>
      <c r="LDA117" s="23"/>
      <c r="LDB117" s="23"/>
      <c r="LDC117" s="23"/>
      <c r="LDD117" s="23"/>
      <c r="LDE117" s="23"/>
      <c r="LDF117" s="23"/>
      <c r="LDG117" s="23"/>
      <c r="LDH117" s="23"/>
      <c r="LDI117" s="23"/>
      <c r="LDJ117" s="23"/>
      <c r="LDK117" s="23"/>
      <c r="LDL117" s="23"/>
      <c r="LDM117" s="23"/>
      <c r="LDN117" s="23"/>
      <c r="LDO117" s="23"/>
      <c r="LDP117" s="23"/>
      <c r="LDQ117" s="23"/>
      <c r="LDR117" s="23"/>
      <c r="LDS117" s="23"/>
      <c r="LDT117" s="23"/>
      <c r="LDU117" s="23"/>
      <c r="LDV117" s="23"/>
      <c r="LDW117" s="23"/>
      <c r="LDX117" s="23"/>
      <c r="LDY117" s="23"/>
      <c r="LDZ117" s="23"/>
      <c r="LEA117" s="23"/>
      <c r="LEB117" s="23"/>
      <c r="LEC117" s="23"/>
      <c r="LED117" s="23"/>
      <c r="LEE117" s="23"/>
      <c r="LEF117" s="23"/>
      <c r="LEG117" s="23"/>
      <c r="LEH117" s="23"/>
      <c r="LEI117" s="23"/>
      <c r="LEJ117" s="23"/>
      <c r="LEK117" s="23"/>
      <c r="LEL117" s="23"/>
      <c r="LEM117" s="23"/>
      <c r="LEN117" s="23"/>
      <c r="LEO117" s="23"/>
      <c r="LEP117" s="23"/>
      <c r="LEQ117" s="23"/>
      <c r="LER117" s="23"/>
      <c r="LES117" s="23"/>
      <c r="LET117" s="23"/>
      <c r="LEU117" s="23"/>
      <c r="LEV117" s="23"/>
      <c r="LEW117" s="23"/>
      <c r="LEX117" s="23"/>
      <c r="LEY117" s="23"/>
      <c r="LEZ117" s="23"/>
      <c r="LFA117" s="23"/>
      <c r="LFB117" s="23"/>
      <c r="LFC117" s="23"/>
      <c r="LFD117" s="23"/>
      <c r="LFE117" s="23"/>
      <c r="LFF117" s="23"/>
      <c r="LFG117" s="23"/>
      <c r="LFH117" s="23"/>
      <c r="LFI117" s="23"/>
      <c r="LFJ117" s="23"/>
      <c r="LFK117" s="23"/>
      <c r="LFL117" s="23"/>
      <c r="LFM117" s="23"/>
      <c r="LFN117" s="23"/>
      <c r="LFO117" s="23"/>
      <c r="LFP117" s="23"/>
      <c r="LFQ117" s="23"/>
      <c r="LFR117" s="23"/>
      <c r="LFS117" s="23"/>
      <c r="LFT117" s="23"/>
      <c r="LFU117" s="23"/>
      <c r="LFV117" s="23"/>
      <c r="LFW117" s="23"/>
      <c r="LFX117" s="23"/>
      <c r="LFY117" s="23"/>
      <c r="LFZ117" s="23"/>
      <c r="LGA117" s="23"/>
      <c r="LGB117" s="23"/>
      <c r="LGC117" s="23"/>
      <c r="LGD117" s="23"/>
      <c r="LGE117" s="23"/>
      <c r="LGF117" s="23"/>
      <c r="LGG117" s="23"/>
      <c r="LGH117" s="23"/>
      <c r="LGI117" s="23"/>
      <c r="LGJ117" s="23"/>
      <c r="LGK117" s="23"/>
      <c r="LGL117" s="23"/>
      <c r="LGM117" s="23"/>
      <c r="LGN117" s="23"/>
      <c r="LGO117" s="23"/>
      <c r="LGP117" s="23"/>
      <c r="LGQ117" s="23"/>
      <c r="LGR117" s="23"/>
      <c r="LGS117" s="23"/>
      <c r="LGT117" s="23"/>
      <c r="LGU117" s="23"/>
      <c r="LGV117" s="23"/>
      <c r="LGW117" s="23"/>
      <c r="LGX117" s="23"/>
      <c r="LGY117" s="23"/>
      <c r="LGZ117" s="23"/>
      <c r="LHA117" s="23"/>
      <c r="LHB117" s="23"/>
      <c r="LHC117" s="23"/>
      <c r="LHD117" s="23"/>
      <c r="LHE117" s="23"/>
      <c r="LHF117" s="23"/>
      <c r="LHG117" s="23"/>
      <c r="LHH117" s="23"/>
      <c r="LHI117" s="23"/>
      <c r="LHJ117" s="23"/>
      <c r="LHK117" s="23"/>
      <c r="LHL117" s="23"/>
      <c r="LHM117" s="23"/>
      <c r="LHN117" s="23"/>
      <c r="LHO117" s="23"/>
      <c r="LHP117" s="23"/>
      <c r="LHQ117" s="23"/>
      <c r="LHR117" s="23"/>
      <c r="LHS117" s="23"/>
      <c r="LHT117" s="23"/>
      <c r="LHU117" s="23"/>
      <c r="LHV117" s="23"/>
      <c r="LHW117" s="23"/>
      <c r="LHX117" s="23"/>
      <c r="LHY117" s="23"/>
      <c r="LHZ117" s="23"/>
      <c r="LIA117" s="23"/>
      <c r="LIB117" s="23"/>
      <c r="LIC117" s="23"/>
      <c r="LID117" s="23"/>
      <c r="LIE117" s="23"/>
      <c r="LIF117" s="23"/>
      <c r="LIG117" s="23"/>
      <c r="LIH117" s="23"/>
      <c r="LII117" s="23"/>
      <c r="LIJ117" s="23"/>
      <c r="LIK117" s="23"/>
      <c r="LIL117" s="23"/>
      <c r="LIM117" s="23"/>
      <c r="LIN117" s="23"/>
      <c r="LIO117" s="23"/>
      <c r="LIP117" s="23"/>
      <c r="LIQ117" s="23"/>
      <c r="LIR117" s="23"/>
      <c r="LIS117" s="23"/>
      <c r="LIT117" s="23"/>
      <c r="LIU117" s="23"/>
      <c r="LIV117" s="23"/>
      <c r="LIW117" s="23"/>
      <c r="LIX117" s="23"/>
      <c r="LIY117" s="23"/>
      <c r="LIZ117" s="23"/>
      <c r="LJA117" s="23"/>
      <c r="LJB117" s="23"/>
      <c r="LJC117" s="23"/>
      <c r="LJD117" s="23"/>
      <c r="LJE117" s="23"/>
      <c r="LJF117" s="23"/>
      <c r="LJG117" s="23"/>
      <c r="LJH117" s="23"/>
      <c r="LJI117" s="23"/>
      <c r="LJJ117" s="23"/>
      <c r="LJK117" s="23"/>
      <c r="LJL117" s="23"/>
      <c r="LJM117" s="23"/>
      <c r="LJN117" s="23"/>
      <c r="LJO117" s="23"/>
      <c r="LJP117" s="23"/>
      <c r="LJQ117" s="23"/>
      <c r="LJR117" s="23"/>
      <c r="LJS117" s="23"/>
      <c r="LJT117" s="23"/>
      <c r="LJU117" s="23"/>
      <c r="LJV117" s="23"/>
      <c r="LJW117" s="23"/>
      <c r="LJX117" s="23"/>
      <c r="LJY117" s="23"/>
      <c r="LJZ117" s="23"/>
      <c r="LKA117" s="23"/>
      <c r="LKB117" s="23"/>
      <c r="LKC117" s="23"/>
      <c r="LKD117" s="23"/>
      <c r="LKE117" s="23"/>
      <c r="LKF117" s="23"/>
      <c r="LKG117" s="23"/>
      <c r="LKH117" s="23"/>
      <c r="LKI117" s="23"/>
      <c r="LKJ117" s="23"/>
      <c r="LKK117" s="23"/>
      <c r="LKL117" s="23"/>
      <c r="LKM117" s="23"/>
      <c r="LKN117" s="23"/>
      <c r="LKO117" s="23"/>
      <c r="LKP117" s="23"/>
      <c r="LKQ117" s="23"/>
      <c r="LKR117" s="23"/>
      <c r="LKS117" s="23"/>
      <c r="LKT117" s="23"/>
      <c r="LKU117" s="23"/>
      <c r="LKV117" s="23"/>
      <c r="LKW117" s="23"/>
      <c r="LKX117" s="23"/>
      <c r="LKY117" s="23"/>
      <c r="LKZ117" s="23"/>
      <c r="LLA117" s="23"/>
      <c r="LLB117" s="23"/>
      <c r="LLC117" s="23"/>
      <c r="LLD117" s="23"/>
      <c r="LLE117" s="23"/>
      <c r="LLF117" s="23"/>
      <c r="LLG117" s="23"/>
      <c r="LLH117" s="23"/>
      <c r="LLI117" s="23"/>
      <c r="LLJ117" s="23"/>
      <c r="LLK117" s="23"/>
      <c r="LLL117" s="23"/>
      <c r="LLM117" s="23"/>
      <c r="LLN117" s="23"/>
      <c r="LLO117" s="23"/>
      <c r="LLP117" s="23"/>
      <c r="LLQ117" s="23"/>
      <c r="LLR117" s="23"/>
      <c r="LLS117" s="23"/>
      <c r="LLT117" s="23"/>
      <c r="LLU117" s="23"/>
      <c r="LLV117" s="23"/>
      <c r="LLW117" s="23"/>
      <c r="LLX117" s="23"/>
      <c r="LLY117" s="23"/>
      <c r="LLZ117" s="23"/>
      <c r="LMA117" s="23"/>
      <c r="LMB117" s="23"/>
      <c r="LMC117" s="23"/>
      <c r="LMD117" s="23"/>
      <c r="LME117" s="23"/>
      <c r="LMF117" s="23"/>
      <c r="LMG117" s="23"/>
      <c r="LMH117" s="23"/>
      <c r="LMI117" s="23"/>
      <c r="LMJ117" s="23"/>
      <c r="LMK117" s="23"/>
      <c r="LML117" s="23"/>
      <c r="LMM117" s="23"/>
      <c r="LMN117" s="23"/>
      <c r="LMO117" s="23"/>
      <c r="LMP117" s="23"/>
      <c r="LMQ117" s="23"/>
      <c r="LMR117" s="23"/>
      <c r="LMS117" s="23"/>
      <c r="LMT117" s="23"/>
      <c r="LMU117" s="23"/>
      <c r="LMV117" s="23"/>
      <c r="LMW117" s="23"/>
      <c r="LMX117" s="23"/>
      <c r="LMY117" s="23"/>
      <c r="LMZ117" s="23"/>
      <c r="LNA117" s="23"/>
      <c r="LNB117" s="23"/>
      <c r="LNC117" s="23"/>
      <c r="LND117" s="23"/>
      <c r="LNE117" s="23"/>
      <c r="LNF117" s="23"/>
      <c r="LNG117" s="23"/>
      <c r="LNH117" s="23"/>
      <c r="LNI117" s="23"/>
      <c r="LNJ117" s="23"/>
      <c r="LNK117" s="23"/>
      <c r="LNL117" s="23"/>
      <c r="LNM117" s="23"/>
      <c r="LNN117" s="23"/>
      <c r="LNO117" s="23"/>
      <c r="LNP117" s="23"/>
      <c r="LNQ117" s="23"/>
      <c r="LNR117" s="23"/>
      <c r="LNS117" s="23"/>
      <c r="LNT117" s="23"/>
      <c r="LNU117" s="23"/>
      <c r="LNV117" s="23"/>
      <c r="LNW117" s="23"/>
      <c r="LNX117" s="23"/>
      <c r="LNY117" s="23"/>
      <c r="LNZ117" s="23"/>
      <c r="LOA117" s="23"/>
      <c r="LOB117" s="23"/>
      <c r="LOC117" s="23"/>
      <c r="LOD117" s="23"/>
      <c r="LOE117" s="23"/>
      <c r="LOF117" s="23"/>
      <c r="LOG117" s="23"/>
      <c r="LOH117" s="23"/>
      <c r="LOI117" s="23"/>
      <c r="LOJ117" s="23"/>
      <c r="LOK117" s="23"/>
      <c r="LOL117" s="23"/>
      <c r="LOM117" s="23"/>
      <c r="LON117" s="23"/>
      <c r="LOO117" s="23"/>
      <c r="LOP117" s="23"/>
      <c r="LOQ117" s="23"/>
      <c r="LOR117" s="23"/>
      <c r="LOS117" s="23"/>
      <c r="LOT117" s="23"/>
      <c r="LOU117" s="23"/>
      <c r="LOV117" s="23"/>
      <c r="LOW117" s="23"/>
      <c r="LOX117" s="23"/>
      <c r="LOY117" s="23"/>
      <c r="LOZ117" s="23"/>
      <c r="LPA117" s="23"/>
      <c r="LPB117" s="23"/>
      <c r="LPC117" s="23"/>
      <c r="LPD117" s="23"/>
      <c r="LPE117" s="23"/>
      <c r="LPF117" s="23"/>
      <c r="LPG117" s="23"/>
      <c r="LPH117" s="23"/>
      <c r="LPI117" s="23"/>
      <c r="LPJ117" s="23"/>
      <c r="LPK117" s="23"/>
      <c r="LPL117" s="23"/>
      <c r="LPM117" s="23"/>
      <c r="LPN117" s="23"/>
      <c r="LPO117" s="23"/>
      <c r="LPP117" s="23"/>
      <c r="LPQ117" s="23"/>
      <c r="LPR117" s="23"/>
      <c r="LPS117" s="23"/>
      <c r="LPT117" s="23"/>
      <c r="LPU117" s="23"/>
      <c r="LPV117" s="23"/>
      <c r="LPW117" s="23"/>
      <c r="LPX117" s="23"/>
      <c r="LPY117" s="23"/>
      <c r="LPZ117" s="23"/>
      <c r="LQA117" s="23"/>
      <c r="LQB117" s="23"/>
      <c r="LQC117" s="23"/>
      <c r="LQD117" s="23"/>
      <c r="LQE117" s="23"/>
      <c r="LQF117" s="23"/>
      <c r="LQG117" s="23"/>
      <c r="LQH117" s="23"/>
      <c r="LQI117" s="23"/>
      <c r="LQJ117" s="23"/>
      <c r="LQK117" s="23"/>
      <c r="LQL117" s="23"/>
      <c r="LQM117" s="23"/>
      <c r="LQN117" s="23"/>
      <c r="LQO117" s="23"/>
      <c r="LQP117" s="23"/>
      <c r="LQQ117" s="23"/>
      <c r="LQR117" s="23"/>
      <c r="LQS117" s="23"/>
      <c r="LQT117" s="23"/>
      <c r="LQU117" s="23"/>
      <c r="LQV117" s="23"/>
      <c r="LQW117" s="23"/>
      <c r="LQX117" s="23"/>
      <c r="LQY117" s="23"/>
      <c r="LQZ117" s="23"/>
      <c r="LRA117" s="23"/>
      <c r="LRB117" s="23"/>
      <c r="LRC117" s="23"/>
      <c r="LRD117" s="23"/>
      <c r="LRE117" s="23"/>
      <c r="LRF117" s="23"/>
      <c r="LRG117" s="23"/>
      <c r="LRH117" s="23"/>
      <c r="LRI117" s="23"/>
      <c r="LRJ117" s="23"/>
      <c r="LRK117" s="23"/>
      <c r="LRL117" s="23"/>
      <c r="LRM117" s="23"/>
      <c r="LRN117" s="23"/>
      <c r="LRO117" s="23"/>
      <c r="LRP117" s="23"/>
      <c r="LRQ117" s="23"/>
      <c r="LRR117" s="23"/>
      <c r="LRS117" s="23"/>
      <c r="LRT117" s="23"/>
      <c r="LRU117" s="23"/>
      <c r="LRV117" s="23"/>
      <c r="LRW117" s="23"/>
      <c r="LRX117" s="23"/>
      <c r="LRY117" s="23"/>
      <c r="LRZ117" s="23"/>
      <c r="LSA117" s="23"/>
      <c r="LSB117" s="23"/>
      <c r="LSC117" s="23"/>
      <c r="LSD117" s="23"/>
      <c r="LSE117" s="23"/>
      <c r="LSF117" s="23"/>
      <c r="LSG117" s="23"/>
      <c r="LSH117" s="23"/>
      <c r="LSI117" s="23"/>
      <c r="LSJ117" s="23"/>
      <c r="LSK117" s="23"/>
      <c r="LSL117" s="23"/>
      <c r="LSM117" s="23"/>
      <c r="LSN117" s="23"/>
      <c r="LSO117" s="23"/>
      <c r="LSP117" s="23"/>
      <c r="LSQ117" s="23"/>
      <c r="LSR117" s="23"/>
      <c r="LSS117" s="23"/>
      <c r="LST117" s="23"/>
      <c r="LSU117" s="23"/>
      <c r="LSV117" s="23"/>
      <c r="LSW117" s="23"/>
      <c r="LSX117" s="23"/>
      <c r="LSY117" s="23"/>
      <c r="LSZ117" s="23"/>
      <c r="LTA117" s="23"/>
      <c r="LTB117" s="23"/>
      <c r="LTC117" s="23"/>
      <c r="LTD117" s="23"/>
      <c r="LTE117" s="23"/>
      <c r="LTF117" s="23"/>
      <c r="LTG117" s="23"/>
      <c r="LTH117" s="23"/>
      <c r="LTI117" s="23"/>
      <c r="LTJ117" s="23"/>
      <c r="LTK117" s="23"/>
      <c r="LTL117" s="23"/>
      <c r="LTM117" s="23"/>
      <c r="LTN117" s="23"/>
      <c r="LTO117" s="23"/>
      <c r="LTP117" s="23"/>
      <c r="LTQ117" s="23"/>
      <c r="LTR117" s="23"/>
      <c r="LTS117" s="23"/>
      <c r="LTT117" s="23"/>
      <c r="LTU117" s="23"/>
      <c r="LTV117" s="23"/>
      <c r="LTW117" s="23"/>
      <c r="LTX117" s="23"/>
      <c r="LTY117" s="23"/>
      <c r="LTZ117" s="23"/>
      <c r="LUA117" s="23"/>
      <c r="LUB117" s="23"/>
      <c r="LUC117" s="23"/>
      <c r="LUD117" s="23"/>
      <c r="LUE117" s="23"/>
      <c r="LUF117" s="23"/>
      <c r="LUG117" s="23"/>
      <c r="LUH117" s="23"/>
      <c r="LUI117" s="23"/>
      <c r="LUJ117" s="23"/>
      <c r="LUK117" s="23"/>
      <c r="LUL117" s="23"/>
      <c r="LUM117" s="23"/>
      <c r="LUN117" s="23"/>
      <c r="LUO117" s="23"/>
      <c r="LUP117" s="23"/>
      <c r="LUQ117" s="23"/>
      <c r="LUR117" s="23"/>
      <c r="LUS117" s="23"/>
      <c r="LUT117" s="23"/>
      <c r="LUU117" s="23"/>
      <c r="LUV117" s="23"/>
      <c r="LUW117" s="23"/>
      <c r="LUX117" s="23"/>
      <c r="LUY117" s="23"/>
      <c r="LUZ117" s="23"/>
      <c r="LVA117" s="23"/>
      <c r="LVB117" s="23"/>
      <c r="LVC117" s="23"/>
      <c r="LVD117" s="23"/>
      <c r="LVE117" s="23"/>
      <c r="LVF117" s="23"/>
      <c r="LVG117" s="23"/>
      <c r="LVH117" s="23"/>
      <c r="LVI117" s="23"/>
      <c r="LVJ117" s="23"/>
      <c r="LVK117" s="23"/>
      <c r="LVL117" s="23"/>
      <c r="LVM117" s="23"/>
      <c r="LVN117" s="23"/>
      <c r="LVO117" s="23"/>
      <c r="LVP117" s="23"/>
      <c r="LVQ117" s="23"/>
      <c r="LVR117" s="23"/>
      <c r="LVS117" s="23"/>
      <c r="LVT117" s="23"/>
      <c r="LVU117" s="23"/>
      <c r="LVV117" s="23"/>
      <c r="LVW117" s="23"/>
      <c r="LVX117" s="23"/>
      <c r="LVY117" s="23"/>
      <c r="LVZ117" s="23"/>
      <c r="LWA117" s="23"/>
      <c r="LWB117" s="23"/>
      <c r="LWC117" s="23"/>
      <c r="LWD117" s="23"/>
      <c r="LWE117" s="23"/>
      <c r="LWF117" s="23"/>
      <c r="LWG117" s="23"/>
      <c r="LWH117" s="23"/>
      <c r="LWI117" s="23"/>
      <c r="LWJ117" s="23"/>
      <c r="LWK117" s="23"/>
      <c r="LWL117" s="23"/>
      <c r="LWM117" s="23"/>
      <c r="LWN117" s="23"/>
      <c r="LWO117" s="23"/>
      <c r="LWP117" s="23"/>
      <c r="LWQ117" s="23"/>
      <c r="LWR117" s="23"/>
      <c r="LWS117" s="23"/>
      <c r="LWT117" s="23"/>
      <c r="LWU117" s="23"/>
      <c r="LWV117" s="23"/>
      <c r="LWW117" s="23"/>
      <c r="LWX117" s="23"/>
      <c r="LWY117" s="23"/>
      <c r="LWZ117" s="23"/>
      <c r="LXA117" s="23"/>
      <c r="LXB117" s="23"/>
      <c r="LXC117" s="23"/>
      <c r="LXD117" s="23"/>
      <c r="LXE117" s="23"/>
      <c r="LXF117" s="23"/>
      <c r="LXG117" s="23"/>
      <c r="LXH117" s="23"/>
      <c r="LXI117" s="23"/>
      <c r="LXJ117" s="23"/>
      <c r="LXK117" s="23"/>
      <c r="LXL117" s="23"/>
      <c r="LXM117" s="23"/>
      <c r="LXN117" s="23"/>
      <c r="LXO117" s="23"/>
      <c r="LXP117" s="23"/>
      <c r="LXQ117" s="23"/>
      <c r="LXR117" s="23"/>
      <c r="LXS117" s="23"/>
      <c r="LXT117" s="23"/>
      <c r="LXU117" s="23"/>
      <c r="LXV117" s="23"/>
      <c r="LXW117" s="23"/>
      <c r="LXX117" s="23"/>
      <c r="LXY117" s="23"/>
      <c r="LXZ117" s="23"/>
      <c r="LYA117" s="23"/>
      <c r="LYB117" s="23"/>
      <c r="LYC117" s="23"/>
      <c r="LYD117" s="23"/>
      <c r="LYE117" s="23"/>
      <c r="LYF117" s="23"/>
      <c r="LYG117" s="23"/>
      <c r="LYH117" s="23"/>
      <c r="LYI117" s="23"/>
      <c r="LYJ117" s="23"/>
      <c r="LYK117" s="23"/>
      <c r="LYL117" s="23"/>
      <c r="LYM117" s="23"/>
      <c r="LYN117" s="23"/>
      <c r="LYO117" s="23"/>
      <c r="LYP117" s="23"/>
      <c r="LYQ117" s="23"/>
      <c r="LYR117" s="23"/>
      <c r="LYS117" s="23"/>
      <c r="LYT117" s="23"/>
      <c r="LYU117" s="23"/>
      <c r="LYV117" s="23"/>
      <c r="LYW117" s="23"/>
      <c r="LYX117" s="23"/>
      <c r="LYY117" s="23"/>
      <c r="LYZ117" s="23"/>
      <c r="LZA117" s="23"/>
      <c r="LZB117" s="23"/>
      <c r="LZC117" s="23"/>
      <c r="LZD117" s="23"/>
      <c r="LZE117" s="23"/>
      <c r="LZF117" s="23"/>
      <c r="LZG117" s="23"/>
      <c r="LZH117" s="23"/>
      <c r="LZI117" s="23"/>
      <c r="LZJ117" s="23"/>
      <c r="LZK117" s="23"/>
      <c r="LZL117" s="23"/>
      <c r="LZM117" s="23"/>
      <c r="LZN117" s="23"/>
      <c r="LZO117" s="23"/>
      <c r="LZP117" s="23"/>
      <c r="LZQ117" s="23"/>
      <c r="LZR117" s="23"/>
      <c r="LZS117" s="23"/>
      <c r="LZT117" s="23"/>
      <c r="LZU117" s="23"/>
      <c r="LZV117" s="23"/>
      <c r="LZW117" s="23"/>
      <c r="LZX117" s="23"/>
      <c r="LZY117" s="23"/>
      <c r="LZZ117" s="23"/>
      <c r="MAA117" s="23"/>
      <c r="MAB117" s="23"/>
      <c r="MAC117" s="23"/>
      <c r="MAD117" s="23"/>
      <c r="MAE117" s="23"/>
      <c r="MAF117" s="23"/>
      <c r="MAG117" s="23"/>
      <c r="MAH117" s="23"/>
      <c r="MAI117" s="23"/>
      <c r="MAJ117" s="23"/>
      <c r="MAK117" s="23"/>
      <c r="MAL117" s="23"/>
      <c r="MAM117" s="23"/>
      <c r="MAN117" s="23"/>
      <c r="MAO117" s="23"/>
      <c r="MAP117" s="23"/>
      <c r="MAQ117" s="23"/>
      <c r="MAR117" s="23"/>
      <c r="MAS117" s="23"/>
      <c r="MAT117" s="23"/>
      <c r="MAU117" s="23"/>
      <c r="MAV117" s="23"/>
      <c r="MAW117" s="23"/>
      <c r="MAX117" s="23"/>
      <c r="MAY117" s="23"/>
      <c r="MAZ117" s="23"/>
      <c r="MBA117" s="23"/>
      <c r="MBB117" s="23"/>
      <c r="MBC117" s="23"/>
      <c r="MBD117" s="23"/>
      <c r="MBE117" s="23"/>
      <c r="MBF117" s="23"/>
      <c r="MBG117" s="23"/>
      <c r="MBH117" s="23"/>
      <c r="MBI117" s="23"/>
      <c r="MBJ117" s="23"/>
      <c r="MBK117" s="23"/>
      <c r="MBL117" s="23"/>
      <c r="MBM117" s="23"/>
      <c r="MBN117" s="23"/>
      <c r="MBO117" s="23"/>
      <c r="MBP117" s="23"/>
      <c r="MBQ117" s="23"/>
      <c r="MBR117" s="23"/>
      <c r="MBS117" s="23"/>
      <c r="MBT117" s="23"/>
      <c r="MBU117" s="23"/>
      <c r="MBV117" s="23"/>
      <c r="MBW117" s="23"/>
      <c r="MBX117" s="23"/>
      <c r="MBY117" s="23"/>
      <c r="MBZ117" s="23"/>
      <c r="MCA117" s="23"/>
      <c r="MCB117" s="23"/>
      <c r="MCC117" s="23"/>
      <c r="MCD117" s="23"/>
      <c r="MCE117" s="23"/>
      <c r="MCF117" s="23"/>
      <c r="MCG117" s="23"/>
      <c r="MCH117" s="23"/>
      <c r="MCI117" s="23"/>
      <c r="MCJ117" s="23"/>
      <c r="MCK117" s="23"/>
      <c r="MCL117" s="23"/>
      <c r="MCM117" s="23"/>
      <c r="MCN117" s="23"/>
      <c r="MCO117" s="23"/>
      <c r="MCP117" s="23"/>
      <c r="MCQ117" s="23"/>
      <c r="MCR117" s="23"/>
      <c r="MCS117" s="23"/>
      <c r="MCT117" s="23"/>
      <c r="MCU117" s="23"/>
      <c r="MCV117" s="23"/>
      <c r="MCW117" s="23"/>
      <c r="MCX117" s="23"/>
      <c r="MCY117" s="23"/>
      <c r="MCZ117" s="23"/>
      <c r="MDA117" s="23"/>
      <c r="MDB117" s="23"/>
      <c r="MDC117" s="23"/>
      <c r="MDD117" s="23"/>
      <c r="MDE117" s="23"/>
      <c r="MDF117" s="23"/>
      <c r="MDG117" s="23"/>
      <c r="MDH117" s="23"/>
      <c r="MDI117" s="23"/>
      <c r="MDJ117" s="23"/>
      <c r="MDK117" s="23"/>
      <c r="MDL117" s="23"/>
      <c r="MDM117" s="23"/>
      <c r="MDN117" s="23"/>
      <c r="MDO117" s="23"/>
      <c r="MDP117" s="23"/>
      <c r="MDQ117" s="23"/>
      <c r="MDR117" s="23"/>
      <c r="MDS117" s="23"/>
      <c r="MDT117" s="23"/>
      <c r="MDU117" s="23"/>
      <c r="MDV117" s="23"/>
      <c r="MDW117" s="23"/>
      <c r="MDX117" s="23"/>
      <c r="MDY117" s="23"/>
      <c r="MDZ117" s="23"/>
      <c r="MEA117" s="23"/>
      <c r="MEB117" s="23"/>
      <c r="MEC117" s="23"/>
      <c r="MED117" s="23"/>
      <c r="MEE117" s="23"/>
      <c r="MEF117" s="23"/>
      <c r="MEG117" s="23"/>
      <c r="MEH117" s="23"/>
      <c r="MEI117" s="23"/>
      <c r="MEJ117" s="23"/>
      <c r="MEK117" s="23"/>
      <c r="MEL117" s="23"/>
      <c r="MEM117" s="23"/>
      <c r="MEN117" s="23"/>
      <c r="MEO117" s="23"/>
      <c r="MEP117" s="23"/>
      <c r="MEQ117" s="23"/>
      <c r="MER117" s="23"/>
      <c r="MES117" s="23"/>
      <c r="MET117" s="23"/>
      <c r="MEU117" s="23"/>
      <c r="MEV117" s="23"/>
      <c r="MEW117" s="23"/>
      <c r="MEX117" s="23"/>
      <c r="MEY117" s="23"/>
      <c r="MEZ117" s="23"/>
      <c r="MFA117" s="23"/>
      <c r="MFB117" s="23"/>
      <c r="MFC117" s="23"/>
      <c r="MFD117" s="23"/>
      <c r="MFE117" s="23"/>
      <c r="MFF117" s="23"/>
      <c r="MFG117" s="23"/>
      <c r="MFH117" s="23"/>
      <c r="MFI117" s="23"/>
      <c r="MFJ117" s="23"/>
      <c r="MFK117" s="23"/>
      <c r="MFL117" s="23"/>
      <c r="MFM117" s="23"/>
      <c r="MFN117" s="23"/>
      <c r="MFO117" s="23"/>
      <c r="MFP117" s="23"/>
      <c r="MFQ117" s="23"/>
      <c r="MFR117" s="23"/>
      <c r="MFS117" s="23"/>
      <c r="MFT117" s="23"/>
      <c r="MFU117" s="23"/>
      <c r="MFV117" s="23"/>
      <c r="MFW117" s="23"/>
      <c r="MFX117" s="23"/>
      <c r="MFY117" s="23"/>
      <c r="MFZ117" s="23"/>
      <c r="MGA117" s="23"/>
      <c r="MGB117" s="23"/>
      <c r="MGC117" s="23"/>
      <c r="MGD117" s="23"/>
      <c r="MGE117" s="23"/>
      <c r="MGF117" s="23"/>
      <c r="MGG117" s="23"/>
      <c r="MGH117" s="23"/>
      <c r="MGI117" s="23"/>
      <c r="MGJ117" s="23"/>
      <c r="MGK117" s="23"/>
      <c r="MGL117" s="23"/>
      <c r="MGM117" s="23"/>
      <c r="MGN117" s="23"/>
      <c r="MGO117" s="23"/>
      <c r="MGP117" s="23"/>
      <c r="MGQ117" s="23"/>
      <c r="MGR117" s="23"/>
      <c r="MGS117" s="23"/>
      <c r="MGT117" s="23"/>
      <c r="MGU117" s="23"/>
      <c r="MGV117" s="23"/>
      <c r="MGW117" s="23"/>
      <c r="MGX117" s="23"/>
      <c r="MGY117" s="23"/>
      <c r="MGZ117" s="23"/>
      <c r="MHA117" s="23"/>
      <c r="MHB117" s="23"/>
      <c r="MHC117" s="23"/>
      <c r="MHD117" s="23"/>
      <c r="MHE117" s="23"/>
      <c r="MHF117" s="23"/>
      <c r="MHG117" s="23"/>
      <c r="MHH117" s="23"/>
      <c r="MHI117" s="23"/>
      <c r="MHJ117" s="23"/>
      <c r="MHK117" s="23"/>
      <c r="MHL117" s="23"/>
      <c r="MHM117" s="23"/>
      <c r="MHN117" s="23"/>
      <c r="MHO117" s="23"/>
      <c r="MHP117" s="23"/>
      <c r="MHQ117" s="23"/>
      <c r="MHR117" s="23"/>
      <c r="MHS117" s="23"/>
      <c r="MHT117" s="23"/>
      <c r="MHU117" s="23"/>
      <c r="MHV117" s="23"/>
      <c r="MHW117" s="23"/>
      <c r="MHX117" s="23"/>
      <c r="MHY117" s="23"/>
      <c r="MHZ117" s="23"/>
      <c r="MIA117" s="23"/>
      <c r="MIB117" s="23"/>
      <c r="MIC117" s="23"/>
      <c r="MID117" s="23"/>
      <c r="MIE117" s="23"/>
      <c r="MIF117" s="23"/>
      <c r="MIG117" s="23"/>
      <c r="MIH117" s="23"/>
      <c r="MII117" s="23"/>
      <c r="MIJ117" s="23"/>
      <c r="MIK117" s="23"/>
      <c r="MIL117" s="23"/>
      <c r="MIM117" s="23"/>
      <c r="MIN117" s="23"/>
      <c r="MIO117" s="23"/>
      <c r="MIP117" s="23"/>
      <c r="MIQ117" s="23"/>
      <c r="MIR117" s="23"/>
      <c r="MIS117" s="23"/>
      <c r="MIT117" s="23"/>
      <c r="MIU117" s="23"/>
      <c r="MIV117" s="23"/>
      <c r="MIW117" s="23"/>
      <c r="MIX117" s="23"/>
      <c r="MIY117" s="23"/>
      <c r="MIZ117" s="23"/>
      <c r="MJA117" s="23"/>
      <c r="MJB117" s="23"/>
      <c r="MJC117" s="23"/>
      <c r="MJD117" s="23"/>
      <c r="MJE117" s="23"/>
      <c r="MJF117" s="23"/>
      <c r="MJG117" s="23"/>
      <c r="MJH117" s="23"/>
      <c r="MJI117" s="23"/>
      <c r="MJJ117" s="23"/>
      <c r="MJK117" s="23"/>
      <c r="MJL117" s="23"/>
      <c r="MJM117" s="23"/>
      <c r="MJN117" s="23"/>
      <c r="MJO117" s="23"/>
      <c r="MJP117" s="23"/>
      <c r="MJQ117" s="23"/>
      <c r="MJR117" s="23"/>
      <c r="MJS117" s="23"/>
      <c r="MJT117" s="23"/>
      <c r="MJU117" s="23"/>
      <c r="MJV117" s="23"/>
      <c r="MJW117" s="23"/>
      <c r="MJX117" s="23"/>
      <c r="MJY117" s="23"/>
      <c r="MJZ117" s="23"/>
      <c r="MKA117" s="23"/>
      <c r="MKB117" s="23"/>
      <c r="MKC117" s="23"/>
      <c r="MKD117" s="23"/>
      <c r="MKE117" s="23"/>
      <c r="MKF117" s="23"/>
      <c r="MKG117" s="23"/>
      <c r="MKH117" s="23"/>
      <c r="MKI117" s="23"/>
      <c r="MKJ117" s="23"/>
      <c r="MKK117" s="23"/>
      <c r="MKL117" s="23"/>
      <c r="MKM117" s="23"/>
      <c r="MKN117" s="23"/>
      <c r="MKO117" s="23"/>
      <c r="MKP117" s="23"/>
      <c r="MKQ117" s="23"/>
      <c r="MKR117" s="23"/>
      <c r="MKS117" s="23"/>
      <c r="MKT117" s="23"/>
      <c r="MKU117" s="23"/>
      <c r="MKV117" s="23"/>
      <c r="MKW117" s="23"/>
      <c r="MKX117" s="23"/>
      <c r="MKY117" s="23"/>
      <c r="MKZ117" s="23"/>
      <c r="MLA117" s="23"/>
      <c r="MLB117" s="23"/>
      <c r="MLC117" s="23"/>
      <c r="MLD117" s="23"/>
      <c r="MLE117" s="23"/>
      <c r="MLF117" s="23"/>
      <c r="MLG117" s="23"/>
      <c r="MLH117" s="23"/>
      <c r="MLI117" s="23"/>
      <c r="MLJ117" s="23"/>
      <c r="MLK117" s="23"/>
      <c r="MLL117" s="23"/>
      <c r="MLM117" s="23"/>
      <c r="MLN117" s="23"/>
      <c r="MLO117" s="23"/>
      <c r="MLP117" s="23"/>
      <c r="MLQ117" s="23"/>
      <c r="MLR117" s="23"/>
      <c r="MLS117" s="23"/>
      <c r="MLT117" s="23"/>
      <c r="MLU117" s="23"/>
      <c r="MLV117" s="23"/>
      <c r="MLW117" s="23"/>
      <c r="MLX117" s="23"/>
      <c r="MLY117" s="23"/>
      <c r="MLZ117" s="23"/>
      <c r="MMA117" s="23"/>
      <c r="MMB117" s="23"/>
      <c r="MMC117" s="23"/>
      <c r="MMD117" s="23"/>
      <c r="MME117" s="23"/>
      <c r="MMF117" s="23"/>
      <c r="MMG117" s="23"/>
      <c r="MMH117" s="23"/>
      <c r="MMI117" s="23"/>
      <c r="MMJ117" s="23"/>
      <c r="MMK117" s="23"/>
      <c r="MML117" s="23"/>
      <c r="MMM117" s="23"/>
      <c r="MMN117" s="23"/>
      <c r="MMO117" s="23"/>
      <c r="MMP117" s="23"/>
      <c r="MMQ117" s="23"/>
      <c r="MMR117" s="23"/>
      <c r="MMS117" s="23"/>
      <c r="MMT117" s="23"/>
      <c r="MMU117" s="23"/>
      <c r="MMV117" s="23"/>
      <c r="MMW117" s="23"/>
      <c r="MMX117" s="23"/>
      <c r="MMY117" s="23"/>
      <c r="MMZ117" s="23"/>
      <c r="MNA117" s="23"/>
      <c r="MNB117" s="23"/>
      <c r="MNC117" s="23"/>
      <c r="MND117" s="23"/>
      <c r="MNE117" s="23"/>
      <c r="MNF117" s="23"/>
      <c r="MNG117" s="23"/>
      <c r="MNH117" s="23"/>
      <c r="MNI117" s="23"/>
      <c r="MNJ117" s="23"/>
      <c r="MNK117" s="23"/>
      <c r="MNL117" s="23"/>
      <c r="MNM117" s="23"/>
      <c r="MNN117" s="23"/>
      <c r="MNO117" s="23"/>
      <c r="MNP117" s="23"/>
      <c r="MNQ117" s="23"/>
      <c r="MNR117" s="23"/>
      <c r="MNS117" s="23"/>
      <c r="MNT117" s="23"/>
      <c r="MNU117" s="23"/>
      <c r="MNV117" s="23"/>
      <c r="MNW117" s="23"/>
      <c r="MNX117" s="23"/>
      <c r="MNY117" s="23"/>
      <c r="MNZ117" s="23"/>
      <c r="MOA117" s="23"/>
      <c r="MOB117" s="23"/>
      <c r="MOC117" s="23"/>
      <c r="MOD117" s="23"/>
      <c r="MOE117" s="23"/>
      <c r="MOF117" s="23"/>
      <c r="MOG117" s="23"/>
      <c r="MOH117" s="23"/>
      <c r="MOI117" s="23"/>
      <c r="MOJ117" s="23"/>
      <c r="MOK117" s="23"/>
      <c r="MOL117" s="23"/>
      <c r="MOM117" s="23"/>
      <c r="MON117" s="23"/>
      <c r="MOO117" s="23"/>
      <c r="MOP117" s="23"/>
      <c r="MOQ117" s="23"/>
      <c r="MOR117" s="23"/>
      <c r="MOS117" s="23"/>
      <c r="MOT117" s="23"/>
      <c r="MOU117" s="23"/>
      <c r="MOV117" s="23"/>
      <c r="MOW117" s="23"/>
      <c r="MOX117" s="23"/>
      <c r="MOY117" s="23"/>
      <c r="MOZ117" s="23"/>
      <c r="MPA117" s="23"/>
      <c r="MPB117" s="23"/>
      <c r="MPC117" s="23"/>
      <c r="MPD117" s="23"/>
      <c r="MPE117" s="23"/>
      <c r="MPF117" s="23"/>
      <c r="MPG117" s="23"/>
      <c r="MPH117" s="23"/>
      <c r="MPI117" s="23"/>
      <c r="MPJ117" s="23"/>
      <c r="MPK117" s="23"/>
      <c r="MPL117" s="23"/>
      <c r="MPM117" s="23"/>
      <c r="MPN117" s="23"/>
      <c r="MPO117" s="23"/>
      <c r="MPP117" s="23"/>
      <c r="MPQ117" s="23"/>
      <c r="MPR117" s="23"/>
      <c r="MPS117" s="23"/>
      <c r="MPT117" s="23"/>
      <c r="MPU117" s="23"/>
      <c r="MPV117" s="23"/>
      <c r="MPW117" s="23"/>
      <c r="MPX117" s="23"/>
      <c r="MPY117" s="23"/>
      <c r="MPZ117" s="23"/>
      <c r="MQA117" s="23"/>
      <c r="MQB117" s="23"/>
      <c r="MQC117" s="23"/>
      <c r="MQD117" s="23"/>
      <c r="MQE117" s="23"/>
      <c r="MQF117" s="23"/>
      <c r="MQG117" s="23"/>
      <c r="MQH117" s="23"/>
      <c r="MQI117" s="23"/>
      <c r="MQJ117" s="23"/>
      <c r="MQK117" s="23"/>
      <c r="MQL117" s="23"/>
      <c r="MQM117" s="23"/>
      <c r="MQN117" s="23"/>
      <c r="MQO117" s="23"/>
      <c r="MQP117" s="23"/>
      <c r="MQQ117" s="23"/>
      <c r="MQR117" s="23"/>
      <c r="MQS117" s="23"/>
      <c r="MQT117" s="23"/>
      <c r="MQU117" s="23"/>
      <c r="MQV117" s="23"/>
      <c r="MQW117" s="23"/>
      <c r="MQX117" s="23"/>
      <c r="MQY117" s="23"/>
      <c r="MQZ117" s="23"/>
      <c r="MRA117" s="23"/>
      <c r="MRB117" s="23"/>
      <c r="MRC117" s="23"/>
      <c r="MRD117" s="23"/>
      <c r="MRE117" s="23"/>
      <c r="MRF117" s="23"/>
      <c r="MRG117" s="23"/>
      <c r="MRH117" s="23"/>
      <c r="MRI117" s="23"/>
      <c r="MRJ117" s="23"/>
      <c r="MRK117" s="23"/>
      <c r="MRL117" s="23"/>
      <c r="MRM117" s="23"/>
      <c r="MRN117" s="23"/>
      <c r="MRO117" s="23"/>
      <c r="MRP117" s="23"/>
      <c r="MRQ117" s="23"/>
      <c r="MRR117" s="23"/>
      <c r="MRS117" s="23"/>
      <c r="MRT117" s="23"/>
      <c r="MRU117" s="23"/>
      <c r="MRV117" s="23"/>
      <c r="MRW117" s="23"/>
      <c r="MRX117" s="23"/>
      <c r="MRY117" s="23"/>
      <c r="MRZ117" s="23"/>
      <c r="MSA117" s="23"/>
      <c r="MSB117" s="23"/>
      <c r="MSC117" s="23"/>
      <c r="MSD117" s="23"/>
      <c r="MSE117" s="23"/>
      <c r="MSF117" s="23"/>
      <c r="MSG117" s="23"/>
      <c r="MSH117" s="23"/>
      <c r="MSI117" s="23"/>
      <c r="MSJ117" s="23"/>
      <c r="MSK117" s="23"/>
      <c r="MSL117" s="23"/>
      <c r="MSM117" s="23"/>
      <c r="MSN117" s="23"/>
      <c r="MSO117" s="23"/>
      <c r="MSP117" s="23"/>
      <c r="MSQ117" s="23"/>
      <c r="MSR117" s="23"/>
      <c r="MSS117" s="23"/>
      <c r="MST117" s="23"/>
      <c r="MSU117" s="23"/>
      <c r="MSV117" s="23"/>
      <c r="MSW117" s="23"/>
      <c r="MSX117" s="23"/>
      <c r="MSY117" s="23"/>
      <c r="MSZ117" s="23"/>
      <c r="MTA117" s="23"/>
      <c r="MTB117" s="23"/>
      <c r="MTC117" s="23"/>
      <c r="MTD117" s="23"/>
      <c r="MTE117" s="23"/>
      <c r="MTF117" s="23"/>
      <c r="MTG117" s="23"/>
      <c r="MTH117" s="23"/>
      <c r="MTI117" s="23"/>
      <c r="MTJ117" s="23"/>
      <c r="MTK117" s="23"/>
      <c r="MTL117" s="23"/>
      <c r="MTM117" s="23"/>
      <c r="MTN117" s="23"/>
      <c r="MTO117" s="23"/>
      <c r="MTP117" s="23"/>
      <c r="MTQ117" s="23"/>
      <c r="MTR117" s="23"/>
      <c r="MTS117" s="23"/>
      <c r="MTT117" s="23"/>
      <c r="MTU117" s="23"/>
      <c r="MTV117" s="23"/>
      <c r="MTW117" s="23"/>
      <c r="MTX117" s="23"/>
      <c r="MTY117" s="23"/>
      <c r="MTZ117" s="23"/>
      <c r="MUA117" s="23"/>
      <c r="MUB117" s="23"/>
      <c r="MUC117" s="23"/>
      <c r="MUD117" s="23"/>
      <c r="MUE117" s="23"/>
      <c r="MUF117" s="23"/>
      <c r="MUG117" s="23"/>
      <c r="MUH117" s="23"/>
      <c r="MUI117" s="23"/>
      <c r="MUJ117" s="23"/>
      <c r="MUK117" s="23"/>
      <c r="MUL117" s="23"/>
      <c r="MUM117" s="23"/>
      <c r="MUN117" s="23"/>
      <c r="MUO117" s="23"/>
      <c r="MUP117" s="23"/>
      <c r="MUQ117" s="23"/>
      <c r="MUR117" s="23"/>
      <c r="MUS117" s="23"/>
      <c r="MUT117" s="23"/>
      <c r="MUU117" s="23"/>
      <c r="MUV117" s="23"/>
      <c r="MUW117" s="23"/>
      <c r="MUX117" s="23"/>
      <c r="MUY117" s="23"/>
      <c r="MUZ117" s="23"/>
      <c r="MVA117" s="23"/>
      <c r="MVB117" s="23"/>
      <c r="MVC117" s="23"/>
      <c r="MVD117" s="23"/>
      <c r="MVE117" s="23"/>
      <c r="MVF117" s="23"/>
      <c r="MVG117" s="23"/>
      <c r="MVH117" s="23"/>
      <c r="MVI117" s="23"/>
      <c r="MVJ117" s="23"/>
      <c r="MVK117" s="23"/>
      <c r="MVL117" s="23"/>
      <c r="MVM117" s="23"/>
      <c r="MVN117" s="23"/>
      <c r="MVO117" s="23"/>
      <c r="MVP117" s="23"/>
      <c r="MVQ117" s="23"/>
      <c r="MVR117" s="23"/>
      <c r="MVS117" s="23"/>
      <c r="MVT117" s="23"/>
      <c r="MVU117" s="23"/>
      <c r="MVV117" s="23"/>
      <c r="MVW117" s="23"/>
      <c r="MVX117" s="23"/>
      <c r="MVY117" s="23"/>
      <c r="MVZ117" s="23"/>
      <c r="MWA117" s="23"/>
      <c r="MWB117" s="23"/>
      <c r="MWC117" s="23"/>
      <c r="MWD117" s="23"/>
      <c r="MWE117" s="23"/>
      <c r="MWF117" s="23"/>
      <c r="MWG117" s="23"/>
      <c r="MWH117" s="23"/>
      <c r="MWI117" s="23"/>
      <c r="MWJ117" s="23"/>
      <c r="MWK117" s="23"/>
      <c r="MWL117" s="23"/>
      <c r="MWM117" s="23"/>
      <c r="MWN117" s="23"/>
      <c r="MWO117" s="23"/>
      <c r="MWP117" s="23"/>
      <c r="MWQ117" s="23"/>
      <c r="MWR117" s="23"/>
      <c r="MWS117" s="23"/>
      <c r="MWT117" s="23"/>
      <c r="MWU117" s="23"/>
      <c r="MWV117" s="23"/>
      <c r="MWW117" s="23"/>
      <c r="MWX117" s="23"/>
      <c r="MWY117" s="23"/>
      <c r="MWZ117" s="23"/>
      <c r="MXA117" s="23"/>
      <c r="MXB117" s="23"/>
      <c r="MXC117" s="23"/>
      <c r="MXD117" s="23"/>
      <c r="MXE117" s="23"/>
      <c r="MXF117" s="23"/>
      <c r="MXG117" s="23"/>
      <c r="MXH117" s="23"/>
      <c r="MXI117" s="23"/>
      <c r="MXJ117" s="23"/>
      <c r="MXK117" s="23"/>
      <c r="MXL117" s="23"/>
      <c r="MXM117" s="23"/>
      <c r="MXN117" s="23"/>
      <c r="MXO117" s="23"/>
      <c r="MXP117" s="23"/>
      <c r="MXQ117" s="23"/>
      <c r="MXR117" s="23"/>
      <c r="MXS117" s="23"/>
      <c r="MXT117" s="23"/>
      <c r="MXU117" s="23"/>
      <c r="MXV117" s="23"/>
      <c r="MXW117" s="23"/>
      <c r="MXX117" s="23"/>
      <c r="MXY117" s="23"/>
      <c r="MXZ117" s="23"/>
      <c r="MYA117" s="23"/>
      <c r="MYB117" s="23"/>
      <c r="MYC117" s="23"/>
      <c r="MYD117" s="23"/>
      <c r="MYE117" s="23"/>
      <c r="MYF117" s="23"/>
      <c r="MYG117" s="23"/>
      <c r="MYH117" s="23"/>
      <c r="MYI117" s="23"/>
      <c r="MYJ117" s="23"/>
      <c r="MYK117" s="23"/>
      <c r="MYL117" s="23"/>
      <c r="MYM117" s="23"/>
      <c r="MYN117" s="23"/>
      <c r="MYO117" s="23"/>
      <c r="MYP117" s="23"/>
      <c r="MYQ117" s="23"/>
      <c r="MYR117" s="23"/>
      <c r="MYS117" s="23"/>
      <c r="MYT117" s="23"/>
      <c r="MYU117" s="23"/>
      <c r="MYV117" s="23"/>
      <c r="MYW117" s="23"/>
      <c r="MYX117" s="23"/>
      <c r="MYY117" s="23"/>
      <c r="MYZ117" s="23"/>
      <c r="MZA117" s="23"/>
      <c r="MZB117" s="23"/>
      <c r="MZC117" s="23"/>
      <c r="MZD117" s="23"/>
      <c r="MZE117" s="23"/>
      <c r="MZF117" s="23"/>
      <c r="MZG117" s="23"/>
      <c r="MZH117" s="23"/>
      <c r="MZI117" s="23"/>
      <c r="MZJ117" s="23"/>
      <c r="MZK117" s="23"/>
      <c r="MZL117" s="23"/>
      <c r="MZM117" s="23"/>
      <c r="MZN117" s="23"/>
      <c r="MZO117" s="23"/>
      <c r="MZP117" s="23"/>
      <c r="MZQ117" s="23"/>
      <c r="MZR117" s="23"/>
      <c r="MZS117" s="23"/>
      <c r="MZT117" s="23"/>
      <c r="MZU117" s="23"/>
      <c r="MZV117" s="23"/>
      <c r="MZW117" s="23"/>
      <c r="MZX117" s="23"/>
      <c r="MZY117" s="23"/>
      <c r="MZZ117" s="23"/>
      <c r="NAA117" s="23"/>
      <c r="NAB117" s="23"/>
      <c r="NAC117" s="23"/>
      <c r="NAD117" s="23"/>
      <c r="NAE117" s="23"/>
      <c r="NAF117" s="23"/>
      <c r="NAG117" s="23"/>
      <c r="NAH117" s="23"/>
      <c r="NAI117" s="23"/>
      <c r="NAJ117" s="23"/>
      <c r="NAK117" s="23"/>
      <c r="NAL117" s="23"/>
      <c r="NAM117" s="23"/>
      <c r="NAN117" s="23"/>
      <c r="NAO117" s="23"/>
      <c r="NAP117" s="23"/>
      <c r="NAQ117" s="23"/>
      <c r="NAR117" s="23"/>
      <c r="NAS117" s="23"/>
      <c r="NAT117" s="23"/>
      <c r="NAU117" s="23"/>
      <c r="NAV117" s="23"/>
      <c r="NAW117" s="23"/>
      <c r="NAX117" s="23"/>
      <c r="NAY117" s="23"/>
      <c r="NAZ117" s="23"/>
      <c r="NBA117" s="23"/>
      <c r="NBB117" s="23"/>
      <c r="NBC117" s="23"/>
      <c r="NBD117" s="23"/>
      <c r="NBE117" s="23"/>
      <c r="NBF117" s="23"/>
      <c r="NBG117" s="23"/>
      <c r="NBH117" s="23"/>
      <c r="NBI117" s="23"/>
      <c r="NBJ117" s="23"/>
      <c r="NBK117" s="23"/>
      <c r="NBL117" s="23"/>
      <c r="NBM117" s="23"/>
      <c r="NBN117" s="23"/>
      <c r="NBO117" s="23"/>
      <c r="NBP117" s="23"/>
      <c r="NBQ117" s="23"/>
      <c r="NBR117" s="23"/>
      <c r="NBS117" s="23"/>
      <c r="NBT117" s="23"/>
      <c r="NBU117" s="23"/>
      <c r="NBV117" s="23"/>
      <c r="NBW117" s="23"/>
      <c r="NBX117" s="23"/>
      <c r="NBY117" s="23"/>
      <c r="NBZ117" s="23"/>
      <c r="NCA117" s="23"/>
      <c r="NCB117" s="23"/>
      <c r="NCC117" s="23"/>
      <c r="NCD117" s="23"/>
      <c r="NCE117" s="23"/>
      <c r="NCF117" s="23"/>
      <c r="NCG117" s="23"/>
      <c r="NCH117" s="23"/>
      <c r="NCI117" s="23"/>
      <c r="NCJ117" s="23"/>
      <c r="NCK117" s="23"/>
      <c r="NCL117" s="23"/>
      <c r="NCM117" s="23"/>
      <c r="NCN117" s="23"/>
      <c r="NCO117" s="23"/>
      <c r="NCP117" s="23"/>
      <c r="NCQ117" s="23"/>
      <c r="NCR117" s="23"/>
      <c r="NCS117" s="23"/>
      <c r="NCT117" s="23"/>
      <c r="NCU117" s="23"/>
      <c r="NCV117" s="23"/>
      <c r="NCW117" s="23"/>
      <c r="NCX117" s="23"/>
      <c r="NCY117" s="23"/>
      <c r="NCZ117" s="23"/>
      <c r="NDA117" s="23"/>
      <c r="NDB117" s="23"/>
      <c r="NDC117" s="23"/>
      <c r="NDD117" s="23"/>
      <c r="NDE117" s="23"/>
      <c r="NDF117" s="23"/>
      <c r="NDG117" s="23"/>
      <c r="NDH117" s="23"/>
      <c r="NDI117" s="23"/>
      <c r="NDJ117" s="23"/>
      <c r="NDK117" s="23"/>
      <c r="NDL117" s="23"/>
      <c r="NDM117" s="23"/>
      <c r="NDN117" s="23"/>
      <c r="NDO117" s="23"/>
      <c r="NDP117" s="23"/>
      <c r="NDQ117" s="23"/>
      <c r="NDR117" s="23"/>
      <c r="NDS117" s="23"/>
      <c r="NDT117" s="23"/>
      <c r="NDU117" s="23"/>
      <c r="NDV117" s="23"/>
      <c r="NDW117" s="23"/>
      <c r="NDX117" s="23"/>
      <c r="NDY117" s="23"/>
      <c r="NDZ117" s="23"/>
      <c r="NEA117" s="23"/>
      <c r="NEB117" s="23"/>
      <c r="NEC117" s="23"/>
      <c r="NED117" s="23"/>
      <c r="NEE117" s="23"/>
      <c r="NEF117" s="23"/>
      <c r="NEG117" s="23"/>
      <c r="NEH117" s="23"/>
      <c r="NEI117" s="23"/>
      <c r="NEJ117" s="23"/>
      <c r="NEK117" s="23"/>
      <c r="NEL117" s="23"/>
      <c r="NEM117" s="23"/>
      <c r="NEN117" s="23"/>
      <c r="NEO117" s="23"/>
      <c r="NEP117" s="23"/>
      <c r="NEQ117" s="23"/>
      <c r="NER117" s="23"/>
      <c r="NES117" s="23"/>
      <c r="NET117" s="23"/>
      <c r="NEU117" s="23"/>
      <c r="NEV117" s="23"/>
      <c r="NEW117" s="23"/>
      <c r="NEX117" s="23"/>
      <c r="NEY117" s="23"/>
      <c r="NEZ117" s="23"/>
      <c r="NFA117" s="23"/>
      <c r="NFB117" s="23"/>
      <c r="NFC117" s="23"/>
      <c r="NFD117" s="23"/>
      <c r="NFE117" s="23"/>
      <c r="NFF117" s="23"/>
      <c r="NFG117" s="23"/>
      <c r="NFH117" s="23"/>
      <c r="NFI117" s="23"/>
      <c r="NFJ117" s="23"/>
      <c r="NFK117" s="23"/>
      <c r="NFL117" s="23"/>
      <c r="NFM117" s="23"/>
      <c r="NFN117" s="23"/>
      <c r="NFO117" s="23"/>
      <c r="NFP117" s="23"/>
      <c r="NFQ117" s="23"/>
      <c r="NFR117" s="23"/>
      <c r="NFS117" s="23"/>
      <c r="NFT117" s="23"/>
      <c r="NFU117" s="23"/>
      <c r="NFV117" s="23"/>
      <c r="NFW117" s="23"/>
      <c r="NFX117" s="23"/>
      <c r="NFY117" s="23"/>
      <c r="NFZ117" s="23"/>
      <c r="NGA117" s="23"/>
      <c r="NGB117" s="23"/>
      <c r="NGC117" s="23"/>
      <c r="NGD117" s="23"/>
      <c r="NGE117" s="23"/>
      <c r="NGF117" s="23"/>
      <c r="NGG117" s="23"/>
      <c r="NGH117" s="23"/>
      <c r="NGI117" s="23"/>
      <c r="NGJ117" s="23"/>
      <c r="NGK117" s="23"/>
      <c r="NGL117" s="23"/>
      <c r="NGM117" s="23"/>
      <c r="NGN117" s="23"/>
      <c r="NGO117" s="23"/>
      <c r="NGP117" s="23"/>
      <c r="NGQ117" s="23"/>
      <c r="NGR117" s="23"/>
      <c r="NGS117" s="23"/>
      <c r="NGT117" s="23"/>
      <c r="NGU117" s="23"/>
      <c r="NGV117" s="23"/>
      <c r="NGW117" s="23"/>
      <c r="NGX117" s="23"/>
      <c r="NGY117" s="23"/>
      <c r="NGZ117" s="23"/>
      <c r="NHA117" s="23"/>
      <c r="NHB117" s="23"/>
      <c r="NHC117" s="23"/>
      <c r="NHD117" s="23"/>
      <c r="NHE117" s="23"/>
      <c r="NHF117" s="23"/>
      <c r="NHG117" s="23"/>
      <c r="NHH117" s="23"/>
      <c r="NHI117" s="23"/>
      <c r="NHJ117" s="23"/>
      <c r="NHK117" s="23"/>
      <c r="NHL117" s="23"/>
      <c r="NHM117" s="23"/>
      <c r="NHN117" s="23"/>
      <c r="NHO117" s="23"/>
      <c r="NHP117" s="23"/>
      <c r="NHQ117" s="23"/>
      <c r="NHR117" s="23"/>
      <c r="NHS117" s="23"/>
      <c r="NHT117" s="23"/>
      <c r="NHU117" s="23"/>
      <c r="NHV117" s="23"/>
      <c r="NHW117" s="23"/>
      <c r="NHX117" s="23"/>
      <c r="NHY117" s="23"/>
      <c r="NHZ117" s="23"/>
      <c r="NIA117" s="23"/>
      <c r="NIB117" s="23"/>
      <c r="NIC117" s="23"/>
      <c r="NID117" s="23"/>
      <c r="NIE117" s="23"/>
      <c r="NIF117" s="23"/>
      <c r="NIG117" s="23"/>
      <c r="NIH117" s="23"/>
      <c r="NII117" s="23"/>
      <c r="NIJ117" s="23"/>
      <c r="NIK117" s="23"/>
      <c r="NIL117" s="23"/>
      <c r="NIM117" s="23"/>
      <c r="NIN117" s="23"/>
      <c r="NIO117" s="23"/>
      <c r="NIP117" s="23"/>
      <c r="NIQ117" s="23"/>
      <c r="NIR117" s="23"/>
      <c r="NIS117" s="23"/>
      <c r="NIT117" s="23"/>
      <c r="NIU117" s="23"/>
      <c r="NIV117" s="23"/>
      <c r="NIW117" s="23"/>
      <c r="NIX117" s="23"/>
      <c r="NIY117" s="23"/>
      <c r="NIZ117" s="23"/>
      <c r="NJA117" s="23"/>
      <c r="NJB117" s="23"/>
      <c r="NJC117" s="23"/>
      <c r="NJD117" s="23"/>
      <c r="NJE117" s="23"/>
      <c r="NJF117" s="23"/>
      <c r="NJG117" s="23"/>
      <c r="NJH117" s="23"/>
      <c r="NJI117" s="23"/>
      <c r="NJJ117" s="23"/>
      <c r="NJK117" s="23"/>
      <c r="NJL117" s="23"/>
      <c r="NJM117" s="23"/>
      <c r="NJN117" s="23"/>
      <c r="NJO117" s="23"/>
      <c r="NJP117" s="23"/>
      <c r="NJQ117" s="23"/>
      <c r="NJR117" s="23"/>
      <c r="NJS117" s="23"/>
      <c r="NJT117" s="23"/>
      <c r="NJU117" s="23"/>
      <c r="NJV117" s="23"/>
      <c r="NJW117" s="23"/>
      <c r="NJX117" s="23"/>
      <c r="NJY117" s="23"/>
      <c r="NJZ117" s="23"/>
      <c r="NKA117" s="23"/>
      <c r="NKB117" s="23"/>
      <c r="NKC117" s="23"/>
      <c r="NKD117" s="23"/>
      <c r="NKE117" s="23"/>
      <c r="NKF117" s="23"/>
      <c r="NKG117" s="23"/>
      <c r="NKH117" s="23"/>
      <c r="NKI117" s="23"/>
      <c r="NKJ117" s="23"/>
      <c r="NKK117" s="23"/>
      <c r="NKL117" s="23"/>
      <c r="NKM117" s="23"/>
      <c r="NKN117" s="23"/>
      <c r="NKO117" s="23"/>
      <c r="NKP117" s="23"/>
      <c r="NKQ117" s="23"/>
      <c r="NKR117" s="23"/>
      <c r="NKS117" s="23"/>
      <c r="NKT117" s="23"/>
      <c r="NKU117" s="23"/>
      <c r="NKV117" s="23"/>
      <c r="NKW117" s="23"/>
      <c r="NKX117" s="23"/>
      <c r="NKY117" s="23"/>
      <c r="NKZ117" s="23"/>
      <c r="NLA117" s="23"/>
      <c r="NLB117" s="23"/>
      <c r="NLC117" s="23"/>
      <c r="NLD117" s="23"/>
      <c r="NLE117" s="23"/>
      <c r="NLF117" s="23"/>
      <c r="NLG117" s="23"/>
      <c r="NLH117" s="23"/>
      <c r="NLI117" s="23"/>
      <c r="NLJ117" s="23"/>
      <c r="NLK117" s="23"/>
      <c r="NLL117" s="23"/>
      <c r="NLM117" s="23"/>
      <c r="NLN117" s="23"/>
      <c r="NLO117" s="23"/>
      <c r="NLP117" s="23"/>
      <c r="NLQ117" s="23"/>
      <c r="NLR117" s="23"/>
      <c r="NLS117" s="23"/>
      <c r="NLT117" s="23"/>
      <c r="NLU117" s="23"/>
      <c r="NLV117" s="23"/>
      <c r="NLW117" s="23"/>
      <c r="NLX117" s="23"/>
      <c r="NLY117" s="23"/>
      <c r="NLZ117" s="23"/>
      <c r="NMA117" s="23"/>
      <c r="NMB117" s="23"/>
      <c r="NMC117" s="23"/>
      <c r="NMD117" s="23"/>
      <c r="NME117" s="23"/>
      <c r="NMF117" s="23"/>
      <c r="NMG117" s="23"/>
      <c r="NMH117" s="23"/>
      <c r="NMI117" s="23"/>
      <c r="NMJ117" s="23"/>
      <c r="NMK117" s="23"/>
      <c r="NML117" s="23"/>
      <c r="NMM117" s="23"/>
      <c r="NMN117" s="23"/>
      <c r="NMO117" s="23"/>
      <c r="NMP117" s="23"/>
      <c r="NMQ117" s="23"/>
      <c r="NMR117" s="23"/>
      <c r="NMS117" s="23"/>
      <c r="NMT117" s="23"/>
      <c r="NMU117" s="23"/>
      <c r="NMV117" s="23"/>
      <c r="NMW117" s="23"/>
      <c r="NMX117" s="23"/>
      <c r="NMY117" s="23"/>
      <c r="NMZ117" s="23"/>
      <c r="NNA117" s="23"/>
      <c r="NNB117" s="23"/>
      <c r="NNC117" s="23"/>
      <c r="NND117" s="23"/>
      <c r="NNE117" s="23"/>
      <c r="NNF117" s="23"/>
      <c r="NNG117" s="23"/>
      <c r="NNH117" s="23"/>
      <c r="NNI117" s="23"/>
      <c r="NNJ117" s="23"/>
      <c r="NNK117" s="23"/>
      <c r="NNL117" s="23"/>
      <c r="NNM117" s="23"/>
      <c r="NNN117" s="23"/>
      <c r="NNO117" s="23"/>
      <c r="NNP117" s="23"/>
      <c r="NNQ117" s="23"/>
      <c r="NNR117" s="23"/>
      <c r="NNS117" s="23"/>
      <c r="NNT117" s="23"/>
      <c r="NNU117" s="23"/>
      <c r="NNV117" s="23"/>
      <c r="NNW117" s="23"/>
      <c r="NNX117" s="23"/>
      <c r="NNY117" s="23"/>
      <c r="NNZ117" s="23"/>
      <c r="NOA117" s="23"/>
      <c r="NOB117" s="23"/>
      <c r="NOC117" s="23"/>
      <c r="NOD117" s="23"/>
      <c r="NOE117" s="23"/>
      <c r="NOF117" s="23"/>
      <c r="NOG117" s="23"/>
      <c r="NOH117" s="23"/>
      <c r="NOI117" s="23"/>
      <c r="NOJ117" s="23"/>
      <c r="NOK117" s="23"/>
      <c r="NOL117" s="23"/>
      <c r="NOM117" s="23"/>
      <c r="NON117" s="23"/>
      <c r="NOO117" s="23"/>
      <c r="NOP117" s="23"/>
      <c r="NOQ117" s="23"/>
      <c r="NOR117" s="23"/>
      <c r="NOS117" s="23"/>
      <c r="NOT117" s="23"/>
      <c r="NOU117" s="23"/>
      <c r="NOV117" s="23"/>
      <c r="NOW117" s="23"/>
      <c r="NOX117" s="23"/>
      <c r="NOY117" s="23"/>
      <c r="NOZ117" s="23"/>
      <c r="NPA117" s="23"/>
      <c r="NPB117" s="23"/>
      <c r="NPC117" s="23"/>
      <c r="NPD117" s="23"/>
      <c r="NPE117" s="23"/>
      <c r="NPF117" s="23"/>
      <c r="NPG117" s="23"/>
      <c r="NPH117" s="23"/>
      <c r="NPI117" s="23"/>
      <c r="NPJ117" s="23"/>
      <c r="NPK117" s="23"/>
      <c r="NPL117" s="23"/>
      <c r="NPM117" s="23"/>
      <c r="NPN117" s="23"/>
      <c r="NPO117" s="23"/>
      <c r="NPP117" s="23"/>
      <c r="NPQ117" s="23"/>
      <c r="NPR117" s="23"/>
      <c r="NPS117" s="23"/>
      <c r="NPT117" s="23"/>
      <c r="NPU117" s="23"/>
      <c r="NPV117" s="23"/>
      <c r="NPW117" s="23"/>
      <c r="NPX117" s="23"/>
      <c r="NPY117" s="23"/>
      <c r="NPZ117" s="23"/>
      <c r="NQA117" s="23"/>
      <c r="NQB117" s="23"/>
      <c r="NQC117" s="23"/>
      <c r="NQD117" s="23"/>
      <c r="NQE117" s="23"/>
      <c r="NQF117" s="23"/>
      <c r="NQG117" s="23"/>
      <c r="NQH117" s="23"/>
      <c r="NQI117" s="23"/>
      <c r="NQJ117" s="23"/>
      <c r="NQK117" s="23"/>
      <c r="NQL117" s="23"/>
      <c r="NQM117" s="23"/>
      <c r="NQN117" s="23"/>
      <c r="NQO117" s="23"/>
      <c r="NQP117" s="23"/>
      <c r="NQQ117" s="23"/>
      <c r="NQR117" s="23"/>
      <c r="NQS117" s="23"/>
      <c r="NQT117" s="23"/>
      <c r="NQU117" s="23"/>
      <c r="NQV117" s="23"/>
      <c r="NQW117" s="23"/>
      <c r="NQX117" s="23"/>
      <c r="NQY117" s="23"/>
      <c r="NQZ117" s="23"/>
      <c r="NRA117" s="23"/>
      <c r="NRB117" s="23"/>
      <c r="NRC117" s="23"/>
      <c r="NRD117" s="23"/>
      <c r="NRE117" s="23"/>
      <c r="NRF117" s="23"/>
      <c r="NRG117" s="23"/>
      <c r="NRH117" s="23"/>
      <c r="NRI117" s="23"/>
      <c r="NRJ117" s="23"/>
      <c r="NRK117" s="23"/>
      <c r="NRL117" s="23"/>
      <c r="NRM117" s="23"/>
      <c r="NRN117" s="23"/>
      <c r="NRO117" s="23"/>
      <c r="NRP117" s="23"/>
      <c r="NRQ117" s="23"/>
      <c r="NRR117" s="23"/>
      <c r="NRS117" s="23"/>
      <c r="NRT117" s="23"/>
      <c r="NRU117" s="23"/>
      <c r="NRV117" s="23"/>
      <c r="NRW117" s="23"/>
      <c r="NRX117" s="23"/>
      <c r="NRY117" s="23"/>
      <c r="NRZ117" s="23"/>
      <c r="NSA117" s="23"/>
      <c r="NSB117" s="23"/>
      <c r="NSC117" s="23"/>
      <c r="NSD117" s="23"/>
      <c r="NSE117" s="23"/>
      <c r="NSF117" s="23"/>
      <c r="NSG117" s="23"/>
      <c r="NSH117" s="23"/>
      <c r="NSI117" s="23"/>
      <c r="NSJ117" s="23"/>
      <c r="NSK117" s="23"/>
      <c r="NSL117" s="23"/>
      <c r="NSM117" s="23"/>
      <c r="NSN117" s="23"/>
      <c r="NSO117" s="23"/>
      <c r="NSP117" s="23"/>
      <c r="NSQ117" s="23"/>
      <c r="NSR117" s="23"/>
      <c r="NSS117" s="23"/>
      <c r="NST117" s="23"/>
      <c r="NSU117" s="23"/>
      <c r="NSV117" s="23"/>
      <c r="NSW117" s="23"/>
      <c r="NSX117" s="23"/>
      <c r="NSY117" s="23"/>
      <c r="NSZ117" s="23"/>
      <c r="NTA117" s="23"/>
      <c r="NTB117" s="23"/>
      <c r="NTC117" s="23"/>
      <c r="NTD117" s="23"/>
      <c r="NTE117" s="23"/>
      <c r="NTF117" s="23"/>
      <c r="NTG117" s="23"/>
      <c r="NTH117" s="23"/>
      <c r="NTI117" s="23"/>
      <c r="NTJ117" s="23"/>
      <c r="NTK117" s="23"/>
      <c r="NTL117" s="23"/>
      <c r="NTM117" s="23"/>
      <c r="NTN117" s="23"/>
      <c r="NTO117" s="23"/>
      <c r="NTP117" s="23"/>
      <c r="NTQ117" s="23"/>
      <c r="NTR117" s="23"/>
      <c r="NTS117" s="23"/>
      <c r="NTT117" s="23"/>
      <c r="NTU117" s="23"/>
      <c r="NTV117" s="23"/>
      <c r="NTW117" s="23"/>
      <c r="NTX117" s="23"/>
      <c r="NTY117" s="23"/>
      <c r="NTZ117" s="23"/>
      <c r="NUA117" s="23"/>
      <c r="NUB117" s="23"/>
      <c r="NUC117" s="23"/>
      <c r="NUD117" s="23"/>
      <c r="NUE117" s="23"/>
      <c r="NUF117" s="23"/>
      <c r="NUG117" s="23"/>
      <c r="NUH117" s="23"/>
      <c r="NUI117" s="23"/>
      <c r="NUJ117" s="23"/>
      <c r="NUK117" s="23"/>
      <c r="NUL117" s="23"/>
      <c r="NUM117" s="23"/>
      <c r="NUN117" s="23"/>
      <c r="NUO117" s="23"/>
      <c r="NUP117" s="23"/>
      <c r="NUQ117" s="23"/>
      <c r="NUR117" s="23"/>
      <c r="NUS117" s="23"/>
      <c r="NUT117" s="23"/>
      <c r="NUU117" s="23"/>
      <c r="NUV117" s="23"/>
      <c r="NUW117" s="23"/>
      <c r="NUX117" s="23"/>
      <c r="NUY117" s="23"/>
      <c r="NUZ117" s="23"/>
      <c r="NVA117" s="23"/>
      <c r="NVB117" s="23"/>
      <c r="NVC117" s="23"/>
      <c r="NVD117" s="23"/>
      <c r="NVE117" s="23"/>
      <c r="NVF117" s="23"/>
      <c r="NVG117" s="23"/>
      <c r="NVH117" s="23"/>
      <c r="NVI117" s="23"/>
      <c r="NVJ117" s="23"/>
      <c r="NVK117" s="23"/>
      <c r="NVL117" s="23"/>
      <c r="NVM117" s="23"/>
      <c r="NVN117" s="23"/>
      <c r="NVO117" s="23"/>
      <c r="NVP117" s="23"/>
      <c r="NVQ117" s="23"/>
      <c r="NVR117" s="23"/>
      <c r="NVS117" s="23"/>
      <c r="NVT117" s="23"/>
      <c r="NVU117" s="23"/>
      <c r="NVV117" s="23"/>
      <c r="NVW117" s="23"/>
      <c r="NVX117" s="23"/>
      <c r="NVY117" s="23"/>
      <c r="NVZ117" s="23"/>
      <c r="NWA117" s="23"/>
      <c r="NWB117" s="23"/>
      <c r="NWC117" s="23"/>
      <c r="NWD117" s="23"/>
      <c r="NWE117" s="23"/>
      <c r="NWF117" s="23"/>
      <c r="NWG117" s="23"/>
      <c r="NWH117" s="23"/>
      <c r="NWI117" s="23"/>
      <c r="NWJ117" s="23"/>
      <c r="NWK117" s="23"/>
      <c r="NWL117" s="23"/>
      <c r="NWM117" s="23"/>
      <c r="NWN117" s="23"/>
      <c r="NWO117" s="23"/>
      <c r="NWP117" s="23"/>
      <c r="NWQ117" s="23"/>
      <c r="NWR117" s="23"/>
      <c r="NWS117" s="23"/>
      <c r="NWT117" s="23"/>
      <c r="NWU117" s="23"/>
      <c r="NWV117" s="23"/>
      <c r="NWW117" s="23"/>
      <c r="NWX117" s="23"/>
      <c r="NWY117" s="23"/>
      <c r="NWZ117" s="23"/>
      <c r="NXA117" s="23"/>
      <c r="NXB117" s="23"/>
      <c r="NXC117" s="23"/>
      <c r="NXD117" s="23"/>
      <c r="NXE117" s="23"/>
      <c r="NXF117" s="23"/>
      <c r="NXG117" s="23"/>
      <c r="NXH117" s="23"/>
      <c r="NXI117" s="23"/>
      <c r="NXJ117" s="23"/>
      <c r="NXK117" s="23"/>
      <c r="NXL117" s="23"/>
      <c r="NXM117" s="23"/>
      <c r="NXN117" s="23"/>
      <c r="NXO117" s="23"/>
      <c r="NXP117" s="23"/>
      <c r="NXQ117" s="23"/>
      <c r="NXR117" s="23"/>
      <c r="NXS117" s="23"/>
      <c r="NXT117" s="23"/>
      <c r="NXU117" s="23"/>
      <c r="NXV117" s="23"/>
      <c r="NXW117" s="23"/>
      <c r="NXX117" s="23"/>
      <c r="NXY117" s="23"/>
      <c r="NXZ117" s="23"/>
      <c r="NYA117" s="23"/>
      <c r="NYB117" s="23"/>
      <c r="NYC117" s="23"/>
      <c r="NYD117" s="23"/>
      <c r="NYE117" s="23"/>
      <c r="NYF117" s="23"/>
      <c r="NYG117" s="23"/>
      <c r="NYH117" s="23"/>
      <c r="NYI117" s="23"/>
      <c r="NYJ117" s="23"/>
      <c r="NYK117" s="23"/>
      <c r="NYL117" s="23"/>
      <c r="NYM117" s="23"/>
      <c r="NYN117" s="23"/>
      <c r="NYO117" s="23"/>
      <c r="NYP117" s="23"/>
      <c r="NYQ117" s="23"/>
      <c r="NYR117" s="23"/>
      <c r="NYS117" s="23"/>
      <c r="NYT117" s="23"/>
      <c r="NYU117" s="23"/>
      <c r="NYV117" s="23"/>
      <c r="NYW117" s="23"/>
      <c r="NYX117" s="23"/>
      <c r="NYY117" s="23"/>
      <c r="NYZ117" s="23"/>
      <c r="NZA117" s="23"/>
      <c r="NZB117" s="23"/>
      <c r="NZC117" s="23"/>
      <c r="NZD117" s="23"/>
      <c r="NZE117" s="23"/>
      <c r="NZF117" s="23"/>
      <c r="NZG117" s="23"/>
      <c r="NZH117" s="23"/>
      <c r="NZI117" s="23"/>
      <c r="NZJ117" s="23"/>
      <c r="NZK117" s="23"/>
      <c r="NZL117" s="23"/>
      <c r="NZM117" s="23"/>
      <c r="NZN117" s="23"/>
      <c r="NZO117" s="23"/>
      <c r="NZP117" s="23"/>
      <c r="NZQ117" s="23"/>
      <c r="NZR117" s="23"/>
      <c r="NZS117" s="23"/>
      <c r="NZT117" s="23"/>
      <c r="NZU117" s="23"/>
      <c r="NZV117" s="23"/>
      <c r="NZW117" s="23"/>
      <c r="NZX117" s="23"/>
      <c r="NZY117" s="23"/>
      <c r="NZZ117" s="23"/>
      <c r="OAA117" s="23"/>
      <c r="OAB117" s="23"/>
      <c r="OAC117" s="23"/>
      <c r="OAD117" s="23"/>
      <c r="OAE117" s="23"/>
      <c r="OAF117" s="23"/>
      <c r="OAG117" s="23"/>
      <c r="OAH117" s="23"/>
      <c r="OAI117" s="23"/>
      <c r="OAJ117" s="23"/>
      <c r="OAK117" s="23"/>
      <c r="OAL117" s="23"/>
      <c r="OAM117" s="23"/>
      <c r="OAN117" s="23"/>
      <c r="OAO117" s="23"/>
      <c r="OAP117" s="23"/>
      <c r="OAQ117" s="23"/>
      <c r="OAR117" s="23"/>
      <c r="OAS117" s="23"/>
      <c r="OAT117" s="23"/>
      <c r="OAU117" s="23"/>
      <c r="OAV117" s="23"/>
      <c r="OAW117" s="23"/>
      <c r="OAX117" s="23"/>
      <c r="OAY117" s="23"/>
      <c r="OAZ117" s="23"/>
      <c r="OBA117" s="23"/>
      <c r="OBB117" s="23"/>
      <c r="OBC117" s="23"/>
      <c r="OBD117" s="23"/>
      <c r="OBE117" s="23"/>
      <c r="OBF117" s="23"/>
      <c r="OBG117" s="23"/>
      <c r="OBH117" s="23"/>
      <c r="OBI117" s="23"/>
      <c r="OBJ117" s="23"/>
      <c r="OBK117" s="23"/>
      <c r="OBL117" s="23"/>
      <c r="OBM117" s="23"/>
      <c r="OBN117" s="23"/>
      <c r="OBO117" s="23"/>
      <c r="OBP117" s="23"/>
      <c r="OBQ117" s="23"/>
      <c r="OBR117" s="23"/>
      <c r="OBS117" s="23"/>
      <c r="OBT117" s="23"/>
      <c r="OBU117" s="23"/>
      <c r="OBV117" s="23"/>
      <c r="OBW117" s="23"/>
      <c r="OBX117" s="23"/>
      <c r="OBY117" s="23"/>
      <c r="OBZ117" s="23"/>
      <c r="OCA117" s="23"/>
      <c r="OCB117" s="23"/>
      <c r="OCC117" s="23"/>
      <c r="OCD117" s="23"/>
      <c r="OCE117" s="23"/>
      <c r="OCF117" s="23"/>
      <c r="OCG117" s="23"/>
      <c r="OCH117" s="23"/>
      <c r="OCI117" s="23"/>
      <c r="OCJ117" s="23"/>
      <c r="OCK117" s="23"/>
      <c r="OCL117" s="23"/>
      <c r="OCM117" s="23"/>
      <c r="OCN117" s="23"/>
      <c r="OCO117" s="23"/>
      <c r="OCP117" s="23"/>
      <c r="OCQ117" s="23"/>
      <c r="OCR117" s="23"/>
      <c r="OCS117" s="23"/>
      <c r="OCT117" s="23"/>
      <c r="OCU117" s="23"/>
      <c r="OCV117" s="23"/>
      <c r="OCW117" s="23"/>
      <c r="OCX117" s="23"/>
      <c r="OCY117" s="23"/>
      <c r="OCZ117" s="23"/>
      <c r="ODA117" s="23"/>
      <c r="ODB117" s="23"/>
      <c r="ODC117" s="23"/>
      <c r="ODD117" s="23"/>
      <c r="ODE117" s="23"/>
      <c r="ODF117" s="23"/>
      <c r="ODG117" s="23"/>
      <c r="ODH117" s="23"/>
      <c r="ODI117" s="23"/>
      <c r="ODJ117" s="23"/>
      <c r="ODK117" s="23"/>
      <c r="ODL117" s="23"/>
      <c r="ODM117" s="23"/>
      <c r="ODN117" s="23"/>
      <c r="ODO117" s="23"/>
      <c r="ODP117" s="23"/>
      <c r="ODQ117" s="23"/>
      <c r="ODR117" s="23"/>
      <c r="ODS117" s="23"/>
      <c r="ODT117" s="23"/>
      <c r="ODU117" s="23"/>
      <c r="ODV117" s="23"/>
      <c r="ODW117" s="23"/>
      <c r="ODX117" s="23"/>
      <c r="ODY117" s="23"/>
      <c r="ODZ117" s="23"/>
      <c r="OEA117" s="23"/>
      <c r="OEB117" s="23"/>
      <c r="OEC117" s="23"/>
      <c r="OED117" s="23"/>
      <c r="OEE117" s="23"/>
      <c r="OEF117" s="23"/>
      <c r="OEG117" s="23"/>
      <c r="OEH117" s="23"/>
      <c r="OEI117" s="23"/>
      <c r="OEJ117" s="23"/>
      <c r="OEK117" s="23"/>
      <c r="OEL117" s="23"/>
      <c r="OEM117" s="23"/>
      <c r="OEN117" s="23"/>
      <c r="OEO117" s="23"/>
      <c r="OEP117" s="23"/>
      <c r="OEQ117" s="23"/>
      <c r="OER117" s="23"/>
      <c r="OES117" s="23"/>
      <c r="OET117" s="23"/>
      <c r="OEU117" s="23"/>
      <c r="OEV117" s="23"/>
      <c r="OEW117" s="23"/>
      <c r="OEX117" s="23"/>
      <c r="OEY117" s="23"/>
      <c r="OEZ117" s="23"/>
      <c r="OFA117" s="23"/>
      <c r="OFB117" s="23"/>
      <c r="OFC117" s="23"/>
      <c r="OFD117" s="23"/>
      <c r="OFE117" s="23"/>
      <c r="OFF117" s="23"/>
      <c r="OFG117" s="23"/>
      <c r="OFH117" s="23"/>
      <c r="OFI117" s="23"/>
      <c r="OFJ117" s="23"/>
      <c r="OFK117" s="23"/>
      <c r="OFL117" s="23"/>
      <c r="OFM117" s="23"/>
      <c r="OFN117" s="23"/>
      <c r="OFO117" s="23"/>
      <c r="OFP117" s="23"/>
      <c r="OFQ117" s="23"/>
      <c r="OFR117" s="23"/>
      <c r="OFS117" s="23"/>
      <c r="OFT117" s="23"/>
      <c r="OFU117" s="23"/>
      <c r="OFV117" s="23"/>
      <c r="OFW117" s="23"/>
      <c r="OFX117" s="23"/>
      <c r="OFY117" s="23"/>
      <c r="OFZ117" s="23"/>
      <c r="OGA117" s="23"/>
      <c r="OGB117" s="23"/>
      <c r="OGC117" s="23"/>
      <c r="OGD117" s="23"/>
      <c r="OGE117" s="23"/>
      <c r="OGF117" s="23"/>
      <c r="OGG117" s="23"/>
      <c r="OGH117" s="23"/>
      <c r="OGI117" s="23"/>
      <c r="OGJ117" s="23"/>
      <c r="OGK117" s="23"/>
      <c r="OGL117" s="23"/>
      <c r="OGM117" s="23"/>
      <c r="OGN117" s="23"/>
      <c r="OGO117" s="23"/>
      <c r="OGP117" s="23"/>
      <c r="OGQ117" s="23"/>
      <c r="OGR117" s="23"/>
      <c r="OGS117" s="23"/>
      <c r="OGT117" s="23"/>
      <c r="OGU117" s="23"/>
      <c r="OGV117" s="23"/>
      <c r="OGW117" s="23"/>
      <c r="OGX117" s="23"/>
      <c r="OGY117" s="23"/>
      <c r="OGZ117" s="23"/>
      <c r="OHA117" s="23"/>
      <c r="OHB117" s="23"/>
      <c r="OHC117" s="23"/>
      <c r="OHD117" s="23"/>
      <c r="OHE117" s="23"/>
      <c r="OHF117" s="23"/>
      <c r="OHG117" s="23"/>
      <c r="OHH117" s="23"/>
      <c r="OHI117" s="23"/>
      <c r="OHJ117" s="23"/>
      <c r="OHK117" s="23"/>
      <c r="OHL117" s="23"/>
      <c r="OHM117" s="23"/>
      <c r="OHN117" s="23"/>
      <c r="OHO117" s="23"/>
      <c r="OHP117" s="23"/>
      <c r="OHQ117" s="23"/>
      <c r="OHR117" s="23"/>
      <c r="OHS117" s="23"/>
      <c r="OHT117" s="23"/>
      <c r="OHU117" s="23"/>
      <c r="OHV117" s="23"/>
      <c r="OHW117" s="23"/>
      <c r="OHX117" s="23"/>
      <c r="OHY117" s="23"/>
      <c r="OHZ117" s="23"/>
      <c r="OIA117" s="23"/>
      <c r="OIB117" s="23"/>
      <c r="OIC117" s="23"/>
      <c r="OID117" s="23"/>
      <c r="OIE117" s="23"/>
      <c r="OIF117" s="23"/>
      <c r="OIG117" s="23"/>
      <c r="OIH117" s="23"/>
      <c r="OII117" s="23"/>
      <c r="OIJ117" s="23"/>
      <c r="OIK117" s="23"/>
      <c r="OIL117" s="23"/>
      <c r="OIM117" s="23"/>
      <c r="OIN117" s="23"/>
      <c r="OIO117" s="23"/>
      <c r="OIP117" s="23"/>
      <c r="OIQ117" s="23"/>
      <c r="OIR117" s="23"/>
      <c r="OIS117" s="23"/>
      <c r="OIT117" s="23"/>
      <c r="OIU117" s="23"/>
      <c r="OIV117" s="23"/>
      <c r="OIW117" s="23"/>
      <c r="OIX117" s="23"/>
      <c r="OIY117" s="23"/>
      <c r="OIZ117" s="23"/>
      <c r="OJA117" s="23"/>
      <c r="OJB117" s="23"/>
      <c r="OJC117" s="23"/>
      <c r="OJD117" s="23"/>
      <c r="OJE117" s="23"/>
      <c r="OJF117" s="23"/>
      <c r="OJG117" s="23"/>
      <c r="OJH117" s="23"/>
      <c r="OJI117" s="23"/>
      <c r="OJJ117" s="23"/>
      <c r="OJK117" s="23"/>
      <c r="OJL117" s="23"/>
      <c r="OJM117" s="23"/>
      <c r="OJN117" s="23"/>
      <c r="OJO117" s="23"/>
      <c r="OJP117" s="23"/>
      <c r="OJQ117" s="23"/>
      <c r="OJR117" s="23"/>
      <c r="OJS117" s="23"/>
      <c r="OJT117" s="23"/>
      <c r="OJU117" s="23"/>
      <c r="OJV117" s="23"/>
      <c r="OJW117" s="23"/>
      <c r="OJX117" s="23"/>
      <c r="OJY117" s="23"/>
      <c r="OJZ117" s="23"/>
      <c r="OKA117" s="23"/>
      <c r="OKB117" s="23"/>
      <c r="OKC117" s="23"/>
      <c r="OKD117" s="23"/>
      <c r="OKE117" s="23"/>
      <c r="OKF117" s="23"/>
      <c r="OKG117" s="23"/>
      <c r="OKH117" s="23"/>
      <c r="OKI117" s="23"/>
      <c r="OKJ117" s="23"/>
      <c r="OKK117" s="23"/>
      <c r="OKL117" s="23"/>
      <c r="OKM117" s="23"/>
      <c r="OKN117" s="23"/>
      <c r="OKO117" s="23"/>
      <c r="OKP117" s="23"/>
      <c r="OKQ117" s="23"/>
      <c r="OKR117" s="23"/>
      <c r="OKS117" s="23"/>
      <c r="OKT117" s="23"/>
      <c r="OKU117" s="23"/>
      <c r="OKV117" s="23"/>
      <c r="OKW117" s="23"/>
      <c r="OKX117" s="23"/>
      <c r="OKY117" s="23"/>
      <c r="OKZ117" s="23"/>
      <c r="OLA117" s="23"/>
      <c r="OLB117" s="23"/>
      <c r="OLC117" s="23"/>
      <c r="OLD117" s="23"/>
      <c r="OLE117" s="23"/>
      <c r="OLF117" s="23"/>
      <c r="OLG117" s="23"/>
      <c r="OLH117" s="23"/>
      <c r="OLI117" s="23"/>
      <c r="OLJ117" s="23"/>
      <c r="OLK117" s="23"/>
      <c r="OLL117" s="23"/>
      <c r="OLM117" s="23"/>
      <c r="OLN117" s="23"/>
      <c r="OLO117" s="23"/>
      <c r="OLP117" s="23"/>
      <c r="OLQ117" s="23"/>
      <c r="OLR117" s="23"/>
      <c r="OLS117" s="23"/>
      <c r="OLT117" s="23"/>
      <c r="OLU117" s="23"/>
      <c r="OLV117" s="23"/>
      <c r="OLW117" s="23"/>
      <c r="OLX117" s="23"/>
      <c r="OLY117" s="23"/>
      <c r="OLZ117" s="23"/>
      <c r="OMA117" s="23"/>
      <c r="OMB117" s="23"/>
      <c r="OMC117" s="23"/>
      <c r="OMD117" s="23"/>
      <c r="OME117" s="23"/>
      <c r="OMF117" s="23"/>
      <c r="OMG117" s="23"/>
      <c r="OMH117" s="23"/>
      <c r="OMI117" s="23"/>
      <c r="OMJ117" s="23"/>
      <c r="OMK117" s="23"/>
      <c r="OML117" s="23"/>
      <c r="OMM117" s="23"/>
      <c r="OMN117" s="23"/>
      <c r="OMO117" s="23"/>
      <c r="OMP117" s="23"/>
      <c r="OMQ117" s="23"/>
      <c r="OMR117" s="23"/>
      <c r="OMS117" s="23"/>
      <c r="OMT117" s="23"/>
      <c r="OMU117" s="23"/>
      <c r="OMV117" s="23"/>
      <c r="OMW117" s="23"/>
      <c r="OMX117" s="23"/>
      <c r="OMY117" s="23"/>
      <c r="OMZ117" s="23"/>
      <c r="ONA117" s="23"/>
      <c r="ONB117" s="23"/>
      <c r="ONC117" s="23"/>
      <c r="OND117" s="23"/>
      <c r="ONE117" s="23"/>
      <c r="ONF117" s="23"/>
      <c r="ONG117" s="23"/>
      <c r="ONH117" s="23"/>
      <c r="ONI117" s="23"/>
      <c r="ONJ117" s="23"/>
      <c r="ONK117" s="23"/>
      <c r="ONL117" s="23"/>
      <c r="ONM117" s="23"/>
      <c r="ONN117" s="23"/>
      <c r="ONO117" s="23"/>
      <c r="ONP117" s="23"/>
      <c r="ONQ117" s="23"/>
      <c r="ONR117" s="23"/>
      <c r="ONS117" s="23"/>
      <c r="ONT117" s="23"/>
      <c r="ONU117" s="23"/>
      <c r="ONV117" s="23"/>
      <c r="ONW117" s="23"/>
      <c r="ONX117" s="23"/>
      <c r="ONY117" s="23"/>
      <c r="ONZ117" s="23"/>
      <c r="OOA117" s="23"/>
      <c r="OOB117" s="23"/>
      <c r="OOC117" s="23"/>
      <c r="OOD117" s="23"/>
      <c r="OOE117" s="23"/>
      <c r="OOF117" s="23"/>
      <c r="OOG117" s="23"/>
      <c r="OOH117" s="23"/>
      <c r="OOI117" s="23"/>
      <c r="OOJ117" s="23"/>
      <c r="OOK117" s="23"/>
      <c r="OOL117" s="23"/>
      <c r="OOM117" s="23"/>
      <c r="OON117" s="23"/>
      <c r="OOO117" s="23"/>
      <c r="OOP117" s="23"/>
      <c r="OOQ117" s="23"/>
      <c r="OOR117" s="23"/>
      <c r="OOS117" s="23"/>
      <c r="OOT117" s="23"/>
      <c r="OOU117" s="23"/>
      <c r="OOV117" s="23"/>
      <c r="OOW117" s="23"/>
      <c r="OOX117" s="23"/>
      <c r="OOY117" s="23"/>
      <c r="OOZ117" s="23"/>
      <c r="OPA117" s="23"/>
      <c r="OPB117" s="23"/>
      <c r="OPC117" s="23"/>
      <c r="OPD117" s="23"/>
      <c r="OPE117" s="23"/>
      <c r="OPF117" s="23"/>
      <c r="OPG117" s="23"/>
      <c r="OPH117" s="23"/>
      <c r="OPI117" s="23"/>
      <c r="OPJ117" s="23"/>
      <c r="OPK117" s="23"/>
      <c r="OPL117" s="23"/>
      <c r="OPM117" s="23"/>
      <c r="OPN117" s="23"/>
      <c r="OPO117" s="23"/>
      <c r="OPP117" s="23"/>
      <c r="OPQ117" s="23"/>
      <c r="OPR117" s="23"/>
      <c r="OPS117" s="23"/>
      <c r="OPT117" s="23"/>
      <c r="OPU117" s="23"/>
      <c r="OPV117" s="23"/>
      <c r="OPW117" s="23"/>
      <c r="OPX117" s="23"/>
      <c r="OPY117" s="23"/>
      <c r="OPZ117" s="23"/>
      <c r="OQA117" s="23"/>
      <c r="OQB117" s="23"/>
      <c r="OQC117" s="23"/>
      <c r="OQD117" s="23"/>
      <c r="OQE117" s="23"/>
      <c r="OQF117" s="23"/>
      <c r="OQG117" s="23"/>
      <c r="OQH117" s="23"/>
      <c r="OQI117" s="23"/>
      <c r="OQJ117" s="23"/>
      <c r="OQK117" s="23"/>
      <c r="OQL117" s="23"/>
      <c r="OQM117" s="23"/>
      <c r="OQN117" s="23"/>
      <c r="OQO117" s="23"/>
      <c r="OQP117" s="23"/>
      <c r="OQQ117" s="23"/>
      <c r="OQR117" s="23"/>
      <c r="OQS117" s="23"/>
      <c r="OQT117" s="23"/>
      <c r="OQU117" s="23"/>
      <c r="OQV117" s="23"/>
      <c r="OQW117" s="23"/>
      <c r="OQX117" s="23"/>
      <c r="OQY117" s="23"/>
      <c r="OQZ117" s="23"/>
      <c r="ORA117" s="23"/>
      <c r="ORB117" s="23"/>
      <c r="ORC117" s="23"/>
      <c r="ORD117" s="23"/>
      <c r="ORE117" s="23"/>
      <c r="ORF117" s="23"/>
      <c r="ORG117" s="23"/>
      <c r="ORH117" s="23"/>
      <c r="ORI117" s="23"/>
      <c r="ORJ117" s="23"/>
      <c r="ORK117" s="23"/>
      <c r="ORL117" s="23"/>
      <c r="ORM117" s="23"/>
      <c r="ORN117" s="23"/>
      <c r="ORO117" s="23"/>
      <c r="ORP117" s="23"/>
      <c r="ORQ117" s="23"/>
      <c r="ORR117" s="23"/>
      <c r="ORS117" s="23"/>
      <c r="ORT117" s="23"/>
      <c r="ORU117" s="23"/>
      <c r="ORV117" s="23"/>
      <c r="ORW117" s="23"/>
      <c r="ORX117" s="23"/>
      <c r="ORY117" s="23"/>
      <c r="ORZ117" s="23"/>
      <c r="OSA117" s="23"/>
      <c r="OSB117" s="23"/>
      <c r="OSC117" s="23"/>
      <c r="OSD117" s="23"/>
      <c r="OSE117" s="23"/>
      <c r="OSF117" s="23"/>
      <c r="OSG117" s="23"/>
      <c r="OSH117" s="23"/>
      <c r="OSI117" s="23"/>
      <c r="OSJ117" s="23"/>
      <c r="OSK117" s="23"/>
      <c r="OSL117" s="23"/>
      <c r="OSM117" s="23"/>
      <c r="OSN117" s="23"/>
      <c r="OSO117" s="23"/>
      <c r="OSP117" s="23"/>
      <c r="OSQ117" s="23"/>
      <c r="OSR117" s="23"/>
      <c r="OSS117" s="23"/>
      <c r="OST117" s="23"/>
      <c r="OSU117" s="23"/>
      <c r="OSV117" s="23"/>
      <c r="OSW117" s="23"/>
      <c r="OSX117" s="23"/>
      <c r="OSY117" s="23"/>
      <c r="OSZ117" s="23"/>
      <c r="OTA117" s="23"/>
      <c r="OTB117" s="23"/>
      <c r="OTC117" s="23"/>
      <c r="OTD117" s="23"/>
      <c r="OTE117" s="23"/>
      <c r="OTF117" s="23"/>
      <c r="OTG117" s="23"/>
      <c r="OTH117" s="23"/>
      <c r="OTI117" s="23"/>
      <c r="OTJ117" s="23"/>
      <c r="OTK117" s="23"/>
      <c r="OTL117" s="23"/>
      <c r="OTM117" s="23"/>
      <c r="OTN117" s="23"/>
      <c r="OTO117" s="23"/>
      <c r="OTP117" s="23"/>
      <c r="OTQ117" s="23"/>
      <c r="OTR117" s="23"/>
      <c r="OTS117" s="23"/>
      <c r="OTT117" s="23"/>
      <c r="OTU117" s="23"/>
      <c r="OTV117" s="23"/>
      <c r="OTW117" s="23"/>
      <c r="OTX117" s="23"/>
      <c r="OTY117" s="23"/>
      <c r="OTZ117" s="23"/>
      <c r="OUA117" s="23"/>
      <c r="OUB117" s="23"/>
      <c r="OUC117" s="23"/>
      <c r="OUD117" s="23"/>
      <c r="OUE117" s="23"/>
      <c r="OUF117" s="23"/>
      <c r="OUG117" s="23"/>
      <c r="OUH117" s="23"/>
      <c r="OUI117" s="23"/>
      <c r="OUJ117" s="23"/>
      <c r="OUK117" s="23"/>
      <c r="OUL117" s="23"/>
      <c r="OUM117" s="23"/>
      <c r="OUN117" s="23"/>
      <c r="OUO117" s="23"/>
      <c r="OUP117" s="23"/>
      <c r="OUQ117" s="23"/>
      <c r="OUR117" s="23"/>
      <c r="OUS117" s="23"/>
      <c r="OUT117" s="23"/>
      <c r="OUU117" s="23"/>
      <c r="OUV117" s="23"/>
      <c r="OUW117" s="23"/>
      <c r="OUX117" s="23"/>
      <c r="OUY117" s="23"/>
      <c r="OUZ117" s="23"/>
      <c r="OVA117" s="23"/>
      <c r="OVB117" s="23"/>
      <c r="OVC117" s="23"/>
      <c r="OVD117" s="23"/>
      <c r="OVE117" s="23"/>
      <c r="OVF117" s="23"/>
      <c r="OVG117" s="23"/>
      <c r="OVH117" s="23"/>
      <c r="OVI117" s="23"/>
      <c r="OVJ117" s="23"/>
      <c r="OVK117" s="23"/>
      <c r="OVL117" s="23"/>
      <c r="OVM117" s="23"/>
      <c r="OVN117" s="23"/>
      <c r="OVO117" s="23"/>
      <c r="OVP117" s="23"/>
      <c r="OVQ117" s="23"/>
      <c r="OVR117" s="23"/>
      <c r="OVS117" s="23"/>
      <c r="OVT117" s="23"/>
      <c r="OVU117" s="23"/>
      <c r="OVV117" s="23"/>
      <c r="OVW117" s="23"/>
      <c r="OVX117" s="23"/>
      <c r="OVY117" s="23"/>
      <c r="OVZ117" s="23"/>
      <c r="OWA117" s="23"/>
      <c r="OWB117" s="23"/>
      <c r="OWC117" s="23"/>
      <c r="OWD117" s="23"/>
      <c r="OWE117" s="23"/>
      <c r="OWF117" s="23"/>
      <c r="OWG117" s="23"/>
      <c r="OWH117" s="23"/>
      <c r="OWI117" s="23"/>
      <c r="OWJ117" s="23"/>
      <c r="OWK117" s="23"/>
      <c r="OWL117" s="23"/>
      <c r="OWM117" s="23"/>
      <c r="OWN117" s="23"/>
      <c r="OWO117" s="23"/>
      <c r="OWP117" s="23"/>
      <c r="OWQ117" s="23"/>
      <c r="OWR117" s="23"/>
      <c r="OWS117" s="23"/>
      <c r="OWT117" s="23"/>
      <c r="OWU117" s="23"/>
      <c r="OWV117" s="23"/>
      <c r="OWW117" s="23"/>
      <c r="OWX117" s="23"/>
      <c r="OWY117" s="23"/>
      <c r="OWZ117" s="23"/>
      <c r="OXA117" s="23"/>
      <c r="OXB117" s="23"/>
      <c r="OXC117" s="23"/>
      <c r="OXD117" s="23"/>
      <c r="OXE117" s="23"/>
      <c r="OXF117" s="23"/>
      <c r="OXG117" s="23"/>
      <c r="OXH117" s="23"/>
      <c r="OXI117" s="23"/>
      <c r="OXJ117" s="23"/>
      <c r="OXK117" s="23"/>
      <c r="OXL117" s="23"/>
      <c r="OXM117" s="23"/>
      <c r="OXN117" s="23"/>
      <c r="OXO117" s="23"/>
      <c r="OXP117" s="23"/>
      <c r="OXQ117" s="23"/>
      <c r="OXR117" s="23"/>
      <c r="OXS117" s="23"/>
      <c r="OXT117" s="23"/>
      <c r="OXU117" s="23"/>
      <c r="OXV117" s="23"/>
      <c r="OXW117" s="23"/>
      <c r="OXX117" s="23"/>
      <c r="OXY117" s="23"/>
      <c r="OXZ117" s="23"/>
      <c r="OYA117" s="23"/>
      <c r="OYB117" s="23"/>
      <c r="OYC117" s="23"/>
      <c r="OYD117" s="23"/>
      <c r="OYE117" s="23"/>
      <c r="OYF117" s="23"/>
      <c r="OYG117" s="23"/>
      <c r="OYH117" s="23"/>
      <c r="OYI117" s="23"/>
      <c r="OYJ117" s="23"/>
      <c r="OYK117" s="23"/>
      <c r="OYL117" s="23"/>
      <c r="OYM117" s="23"/>
      <c r="OYN117" s="23"/>
      <c r="OYO117" s="23"/>
      <c r="OYP117" s="23"/>
      <c r="OYQ117" s="23"/>
      <c r="OYR117" s="23"/>
      <c r="OYS117" s="23"/>
      <c r="OYT117" s="23"/>
      <c r="OYU117" s="23"/>
      <c r="OYV117" s="23"/>
      <c r="OYW117" s="23"/>
      <c r="OYX117" s="23"/>
      <c r="OYY117" s="23"/>
      <c r="OYZ117" s="23"/>
      <c r="OZA117" s="23"/>
      <c r="OZB117" s="23"/>
      <c r="OZC117" s="23"/>
      <c r="OZD117" s="23"/>
      <c r="OZE117" s="23"/>
      <c r="OZF117" s="23"/>
      <c r="OZG117" s="23"/>
      <c r="OZH117" s="23"/>
      <c r="OZI117" s="23"/>
      <c r="OZJ117" s="23"/>
      <c r="OZK117" s="23"/>
      <c r="OZL117" s="23"/>
      <c r="OZM117" s="23"/>
      <c r="OZN117" s="23"/>
      <c r="OZO117" s="23"/>
      <c r="OZP117" s="23"/>
      <c r="OZQ117" s="23"/>
      <c r="OZR117" s="23"/>
      <c r="OZS117" s="23"/>
      <c r="OZT117" s="23"/>
      <c r="OZU117" s="23"/>
      <c r="OZV117" s="23"/>
      <c r="OZW117" s="23"/>
      <c r="OZX117" s="23"/>
      <c r="OZY117" s="23"/>
      <c r="OZZ117" s="23"/>
      <c r="PAA117" s="23"/>
      <c r="PAB117" s="23"/>
      <c r="PAC117" s="23"/>
      <c r="PAD117" s="23"/>
      <c r="PAE117" s="23"/>
      <c r="PAF117" s="23"/>
      <c r="PAG117" s="23"/>
      <c r="PAH117" s="23"/>
      <c r="PAI117" s="23"/>
      <c r="PAJ117" s="23"/>
      <c r="PAK117" s="23"/>
      <c r="PAL117" s="23"/>
      <c r="PAM117" s="23"/>
      <c r="PAN117" s="23"/>
      <c r="PAO117" s="23"/>
      <c r="PAP117" s="23"/>
      <c r="PAQ117" s="23"/>
      <c r="PAR117" s="23"/>
      <c r="PAS117" s="23"/>
      <c r="PAT117" s="23"/>
      <c r="PAU117" s="23"/>
      <c r="PAV117" s="23"/>
      <c r="PAW117" s="23"/>
      <c r="PAX117" s="23"/>
      <c r="PAY117" s="23"/>
      <c r="PAZ117" s="23"/>
      <c r="PBA117" s="23"/>
      <c r="PBB117" s="23"/>
      <c r="PBC117" s="23"/>
      <c r="PBD117" s="23"/>
      <c r="PBE117" s="23"/>
      <c r="PBF117" s="23"/>
      <c r="PBG117" s="23"/>
      <c r="PBH117" s="23"/>
      <c r="PBI117" s="23"/>
      <c r="PBJ117" s="23"/>
      <c r="PBK117" s="23"/>
      <c r="PBL117" s="23"/>
      <c r="PBM117" s="23"/>
      <c r="PBN117" s="23"/>
      <c r="PBO117" s="23"/>
      <c r="PBP117" s="23"/>
      <c r="PBQ117" s="23"/>
      <c r="PBR117" s="23"/>
      <c r="PBS117" s="23"/>
      <c r="PBT117" s="23"/>
      <c r="PBU117" s="23"/>
      <c r="PBV117" s="23"/>
      <c r="PBW117" s="23"/>
      <c r="PBX117" s="23"/>
      <c r="PBY117" s="23"/>
      <c r="PBZ117" s="23"/>
      <c r="PCA117" s="23"/>
      <c r="PCB117" s="23"/>
      <c r="PCC117" s="23"/>
      <c r="PCD117" s="23"/>
      <c r="PCE117" s="23"/>
      <c r="PCF117" s="23"/>
      <c r="PCG117" s="23"/>
      <c r="PCH117" s="23"/>
      <c r="PCI117" s="23"/>
      <c r="PCJ117" s="23"/>
      <c r="PCK117" s="23"/>
      <c r="PCL117" s="23"/>
      <c r="PCM117" s="23"/>
      <c r="PCN117" s="23"/>
      <c r="PCO117" s="23"/>
      <c r="PCP117" s="23"/>
      <c r="PCQ117" s="23"/>
      <c r="PCR117" s="23"/>
      <c r="PCS117" s="23"/>
      <c r="PCT117" s="23"/>
      <c r="PCU117" s="23"/>
      <c r="PCV117" s="23"/>
      <c r="PCW117" s="23"/>
      <c r="PCX117" s="23"/>
      <c r="PCY117" s="23"/>
      <c r="PCZ117" s="23"/>
      <c r="PDA117" s="23"/>
      <c r="PDB117" s="23"/>
      <c r="PDC117" s="23"/>
      <c r="PDD117" s="23"/>
      <c r="PDE117" s="23"/>
      <c r="PDF117" s="23"/>
      <c r="PDG117" s="23"/>
      <c r="PDH117" s="23"/>
      <c r="PDI117" s="23"/>
      <c r="PDJ117" s="23"/>
      <c r="PDK117" s="23"/>
      <c r="PDL117" s="23"/>
      <c r="PDM117" s="23"/>
      <c r="PDN117" s="23"/>
      <c r="PDO117" s="23"/>
      <c r="PDP117" s="23"/>
      <c r="PDQ117" s="23"/>
      <c r="PDR117" s="23"/>
      <c r="PDS117" s="23"/>
      <c r="PDT117" s="23"/>
      <c r="PDU117" s="23"/>
      <c r="PDV117" s="23"/>
      <c r="PDW117" s="23"/>
      <c r="PDX117" s="23"/>
      <c r="PDY117" s="23"/>
      <c r="PDZ117" s="23"/>
      <c r="PEA117" s="23"/>
      <c r="PEB117" s="23"/>
      <c r="PEC117" s="23"/>
      <c r="PED117" s="23"/>
      <c r="PEE117" s="23"/>
      <c r="PEF117" s="23"/>
      <c r="PEG117" s="23"/>
      <c r="PEH117" s="23"/>
      <c r="PEI117" s="23"/>
      <c r="PEJ117" s="23"/>
      <c r="PEK117" s="23"/>
      <c r="PEL117" s="23"/>
      <c r="PEM117" s="23"/>
      <c r="PEN117" s="23"/>
      <c r="PEO117" s="23"/>
      <c r="PEP117" s="23"/>
      <c r="PEQ117" s="23"/>
      <c r="PER117" s="23"/>
      <c r="PES117" s="23"/>
      <c r="PET117" s="23"/>
      <c r="PEU117" s="23"/>
      <c r="PEV117" s="23"/>
      <c r="PEW117" s="23"/>
      <c r="PEX117" s="23"/>
      <c r="PEY117" s="23"/>
      <c r="PEZ117" s="23"/>
      <c r="PFA117" s="23"/>
      <c r="PFB117" s="23"/>
      <c r="PFC117" s="23"/>
      <c r="PFD117" s="23"/>
      <c r="PFE117" s="23"/>
      <c r="PFF117" s="23"/>
      <c r="PFG117" s="23"/>
      <c r="PFH117" s="23"/>
      <c r="PFI117" s="23"/>
      <c r="PFJ117" s="23"/>
      <c r="PFK117" s="23"/>
      <c r="PFL117" s="23"/>
      <c r="PFM117" s="23"/>
      <c r="PFN117" s="23"/>
      <c r="PFO117" s="23"/>
      <c r="PFP117" s="23"/>
      <c r="PFQ117" s="23"/>
      <c r="PFR117" s="23"/>
      <c r="PFS117" s="23"/>
      <c r="PFT117" s="23"/>
      <c r="PFU117" s="23"/>
      <c r="PFV117" s="23"/>
      <c r="PFW117" s="23"/>
      <c r="PFX117" s="23"/>
      <c r="PFY117" s="23"/>
      <c r="PFZ117" s="23"/>
      <c r="PGA117" s="23"/>
      <c r="PGB117" s="23"/>
      <c r="PGC117" s="23"/>
      <c r="PGD117" s="23"/>
      <c r="PGE117" s="23"/>
      <c r="PGF117" s="23"/>
      <c r="PGG117" s="23"/>
      <c r="PGH117" s="23"/>
      <c r="PGI117" s="23"/>
      <c r="PGJ117" s="23"/>
      <c r="PGK117" s="23"/>
      <c r="PGL117" s="23"/>
      <c r="PGM117" s="23"/>
      <c r="PGN117" s="23"/>
      <c r="PGO117" s="23"/>
      <c r="PGP117" s="23"/>
      <c r="PGQ117" s="23"/>
      <c r="PGR117" s="23"/>
      <c r="PGS117" s="23"/>
      <c r="PGT117" s="23"/>
      <c r="PGU117" s="23"/>
      <c r="PGV117" s="23"/>
      <c r="PGW117" s="23"/>
      <c r="PGX117" s="23"/>
      <c r="PGY117" s="23"/>
      <c r="PGZ117" s="23"/>
      <c r="PHA117" s="23"/>
      <c r="PHB117" s="23"/>
      <c r="PHC117" s="23"/>
      <c r="PHD117" s="23"/>
      <c r="PHE117" s="23"/>
      <c r="PHF117" s="23"/>
      <c r="PHG117" s="23"/>
      <c r="PHH117" s="23"/>
      <c r="PHI117" s="23"/>
      <c r="PHJ117" s="23"/>
      <c r="PHK117" s="23"/>
      <c r="PHL117" s="23"/>
      <c r="PHM117" s="23"/>
      <c r="PHN117" s="23"/>
      <c r="PHO117" s="23"/>
      <c r="PHP117" s="23"/>
      <c r="PHQ117" s="23"/>
      <c r="PHR117" s="23"/>
      <c r="PHS117" s="23"/>
      <c r="PHT117" s="23"/>
      <c r="PHU117" s="23"/>
      <c r="PHV117" s="23"/>
      <c r="PHW117" s="23"/>
      <c r="PHX117" s="23"/>
      <c r="PHY117" s="23"/>
      <c r="PHZ117" s="23"/>
      <c r="PIA117" s="23"/>
      <c r="PIB117" s="23"/>
      <c r="PIC117" s="23"/>
      <c r="PID117" s="23"/>
      <c r="PIE117" s="23"/>
      <c r="PIF117" s="23"/>
      <c r="PIG117" s="23"/>
      <c r="PIH117" s="23"/>
      <c r="PII117" s="23"/>
      <c r="PIJ117" s="23"/>
      <c r="PIK117" s="23"/>
      <c r="PIL117" s="23"/>
      <c r="PIM117" s="23"/>
      <c r="PIN117" s="23"/>
      <c r="PIO117" s="23"/>
      <c r="PIP117" s="23"/>
      <c r="PIQ117" s="23"/>
      <c r="PIR117" s="23"/>
      <c r="PIS117" s="23"/>
      <c r="PIT117" s="23"/>
      <c r="PIU117" s="23"/>
      <c r="PIV117" s="23"/>
      <c r="PIW117" s="23"/>
      <c r="PIX117" s="23"/>
      <c r="PIY117" s="23"/>
      <c r="PIZ117" s="23"/>
      <c r="PJA117" s="23"/>
      <c r="PJB117" s="23"/>
      <c r="PJC117" s="23"/>
      <c r="PJD117" s="23"/>
      <c r="PJE117" s="23"/>
      <c r="PJF117" s="23"/>
      <c r="PJG117" s="23"/>
      <c r="PJH117" s="23"/>
      <c r="PJI117" s="23"/>
      <c r="PJJ117" s="23"/>
      <c r="PJK117" s="23"/>
      <c r="PJL117" s="23"/>
      <c r="PJM117" s="23"/>
      <c r="PJN117" s="23"/>
      <c r="PJO117" s="23"/>
      <c r="PJP117" s="23"/>
      <c r="PJQ117" s="23"/>
      <c r="PJR117" s="23"/>
      <c r="PJS117" s="23"/>
      <c r="PJT117" s="23"/>
      <c r="PJU117" s="23"/>
      <c r="PJV117" s="23"/>
      <c r="PJW117" s="23"/>
      <c r="PJX117" s="23"/>
      <c r="PJY117" s="23"/>
      <c r="PJZ117" s="23"/>
      <c r="PKA117" s="23"/>
      <c r="PKB117" s="23"/>
      <c r="PKC117" s="23"/>
      <c r="PKD117" s="23"/>
      <c r="PKE117" s="23"/>
      <c r="PKF117" s="23"/>
      <c r="PKG117" s="23"/>
      <c r="PKH117" s="23"/>
      <c r="PKI117" s="23"/>
      <c r="PKJ117" s="23"/>
      <c r="PKK117" s="23"/>
      <c r="PKL117" s="23"/>
      <c r="PKM117" s="23"/>
      <c r="PKN117" s="23"/>
      <c r="PKO117" s="23"/>
      <c r="PKP117" s="23"/>
      <c r="PKQ117" s="23"/>
      <c r="PKR117" s="23"/>
      <c r="PKS117" s="23"/>
      <c r="PKT117" s="23"/>
      <c r="PKU117" s="23"/>
      <c r="PKV117" s="23"/>
      <c r="PKW117" s="23"/>
      <c r="PKX117" s="23"/>
      <c r="PKY117" s="23"/>
      <c r="PKZ117" s="23"/>
      <c r="PLA117" s="23"/>
      <c r="PLB117" s="23"/>
      <c r="PLC117" s="23"/>
      <c r="PLD117" s="23"/>
      <c r="PLE117" s="23"/>
      <c r="PLF117" s="23"/>
      <c r="PLG117" s="23"/>
      <c r="PLH117" s="23"/>
      <c r="PLI117" s="23"/>
      <c r="PLJ117" s="23"/>
      <c r="PLK117" s="23"/>
      <c r="PLL117" s="23"/>
      <c r="PLM117" s="23"/>
      <c r="PLN117" s="23"/>
      <c r="PLO117" s="23"/>
      <c r="PLP117" s="23"/>
      <c r="PLQ117" s="23"/>
      <c r="PLR117" s="23"/>
      <c r="PLS117" s="23"/>
      <c r="PLT117" s="23"/>
      <c r="PLU117" s="23"/>
      <c r="PLV117" s="23"/>
      <c r="PLW117" s="23"/>
      <c r="PLX117" s="23"/>
      <c r="PLY117" s="23"/>
      <c r="PLZ117" s="23"/>
      <c r="PMA117" s="23"/>
      <c r="PMB117" s="23"/>
      <c r="PMC117" s="23"/>
      <c r="PMD117" s="23"/>
      <c r="PME117" s="23"/>
      <c r="PMF117" s="23"/>
      <c r="PMG117" s="23"/>
      <c r="PMH117" s="23"/>
      <c r="PMI117" s="23"/>
      <c r="PMJ117" s="23"/>
      <c r="PMK117" s="23"/>
      <c r="PML117" s="23"/>
      <c r="PMM117" s="23"/>
      <c r="PMN117" s="23"/>
      <c r="PMO117" s="23"/>
      <c r="PMP117" s="23"/>
      <c r="PMQ117" s="23"/>
      <c r="PMR117" s="23"/>
      <c r="PMS117" s="23"/>
      <c r="PMT117" s="23"/>
      <c r="PMU117" s="23"/>
      <c r="PMV117" s="23"/>
      <c r="PMW117" s="23"/>
      <c r="PMX117" s="23"/>
      <c r="PMY117" s="23"/>
      <c r="PMZ117" s="23"/>
      <c r="PNA117" s="23"/>
      <c r="PNB117" s="23"/>
      <c r="PNC117" s="23"/>
      <c r="PND117" s="23"/>
      <c r="PNE117" s="23"/>
      <c r="PNF117" s="23"/>
      <c r="PNG117" s="23"/>
      <c r="PNH117" s="23"/>
      <c r="PNI117" s="23"/>
      <c r="PNJ117" s="23"/>
      <c r="PNK117" s="23"/>
      <c r="PNL117" s="23"/>
      <c r="PNM117" s="23"/>
      <c r="PNN117" s="23"/>
      <c r="PNO117" s="23"/>
      <c r="PNP117" s="23"/>
      <c r="PNQ117" s="23"/>
      <c r="PNR117" s="23"/>
      <c r="PNS117" s="23"/>
      <c r="PNT117" s="23"/>
      <c r="PNU117" s="23"/>
      <c r="PNV117" s="23"/>
      <c r="PNW117" s="23"/>
      <c r="PNX117" s="23"/>
      <c r="PNY117" s="23"/>
      <c r="PNZ117" s="23"/>
      <c r="POA117" s="23"/>
      <c r="POB117" s="23"/>
      <c r="POC117" s="23"/>
      <c r="POD117" s="23"/>
      <c r="POE117" s="23"/>
      <c r="POF117" s="23"/>
      <c r="POG117" s="23"/>
      <c r="POH117" s="23"/>
      <c r="POI117" s="23"/>
      <c r="POJ117" s="23"/>
      <c r="POK117" s="23"/>
      <c r="POL117" s="23"/>
      <c r="POM117" s="23"/>
      <c r="PON117" s="23"/>
      <c r="POO117" s="23"/>
      <c r="POP117" s="23"/>
      <c r="POQ117" s="23"/>
      <c r="POR117" s="23"/>
      <c r="POS117" s="23"/>
      <c r="POT117" s="23"/>
      <c r="POU117" s="23"/>
      <c r="POV117" s="23"/>
      <c r="POW117" s="23"/>
      <c r="POX117" s="23"/>
      <c r="POY117" s="23"/>
      <c r="POZ117" s="23"/>
      <c r="PPA117" s="23"/>
      <c r="PPB117" s="23"/>
      <c r="PPC117" s="23"/>
      <c r="PPD117" s="23"/>
      <c r="PPE117" s="23"/>
      <c r="PPF117" s="23"/>
      <c r="PPG117" s="23"/>
      <c r="PPH117" s="23"/>
      <c r="PPI117" s="23"/>
      <c r="PPJ117" s="23"/>
      <c r="PPK117" s="23"/>
      <c r="PPL117" s="23"/>
      <c r="PPM117" s="23"/>
      <c r="PPN117" s="23"/>
      <c r="PPO117" s="23"/>
      <c r="PPP117" s="23"/>
      <c r="PPQ117" s="23"/>
      <c r="PPR117" s="23"/>
      <c r="PPS117" s="23"/>
      <c r="PPT117" s="23"/>
      <c r="PPU117" s="23"/>
      <c r="PPV117" s="23"/>
      <c r="PPW117" s="23"/>
      <c r="PPX117" s="23"/>
      <c r="PPY117" s="23"/>
      <c r="PPZ117" s="23"/>
      <c r="PQA117" s="23"/>
      <c r="PQB117" s="23"/>
      <c r="PQC117" s="23"/>
      <c r="PQD117" s="23"/>
      <c r="PQE117" s="23"/>
      <c r="PQF117" s="23"/>
      <c r="PQG117" s="23"/>
      <c r="PQH117" s="23"/>
      <c r="PQI117" s="23"/>
      <c r="PQJ117" s="23"/>
      <c r="PQK117" s="23"/>
      <c r="PQL117" s="23"/>
      <c r="PQM117" s="23"/>
      <c r="PQN117" s="23"/>
      <c r="PQO117" s="23"/>
      <c r="PQP117" s="23"/>
      <c r="PQQ117" s="23"/>
      <c r="PQR117" s="23"/>
      <c r="PQS117" s="23"/>
      <c r="PQT117" s="23"/>
      <c r="PQU117" s="23"/>
      <c r="PQV117" s="23"/>
      <c r="PQW117" s="23"/>
      <c r="PQX117" s="23"/>
      <c r="PQY117" s="23"/>
      <c r="PQZ117" s="23"/>
      <c r="PRA117" s="23"/>
      <c r="PRB117" s="23"/>
      <c r="PRC117" s="23"/>
      <c r="PRD117" s="23"/>
      <c r="PRE117" s="23"/>
      <c r="PRF117" s="23"/>
      <c r="PRG117" s="23"/>
      <c r="PRH117" s="23"/>
      <c r="PRI117" s="23"/>
      <c r="PRJ117" s="23"/>
      <c r="PRK117" s="23"/>
      <c r="PRL117" s="23"/>
      <c r="PRM117" s="23"/>
      <c r="PRN117" s="23"/>
      <c r="PRO117" s="23"/>
      <c r="PRP117" s="23"/>
      <c r="PRQ117" s="23"/>
      <c r="PRR117" s="23"/>
      <c r="PRS117" s="23"/>
      <c r="PRT117" s="23"/>
      <c r="PRU117" s="23"/>
      <c r="PRV117" s="23"/>
      <c r="PRW117" s="23"/>
      <c r="PRX117" s="23"/>
      <c r="PRY117" s="23"/>
      <c r="PRZ117" s="23"/>
      <c r="PSA117" s="23"/>
      <c r="PSB117" s="23"/>
      <c r="PSC117" s="23"/>
      <c r="PSD117" s="23"/>
      <c r="PSE117" s="23"/>
      <c r="PSF117" s="23"/>
      <c r="PSG117" s="23"/>
      <c r="PSH117" s="23"/>
      <c r="PSI117" s="23"/>
      <c r="PSJ117" s="23"/>
      <c r="PSK117" s="23"/>
      <c r="PSL117" s="23"/>
      <c r="PSM117" s="23"/>
      <c r="PSN117" s="23"/>
      <c r="PSO117" s="23"/>
      <c r="PSP117" s="23"/>
      <c r="PSQ117" s="23"/>
      <c r="PSR117" s="23"/>
      <c r="PSS117" s="23"/>
      <c r="PST117" s="23"/>
      <c r="PSU117" s="23"/>
      <c r="PSV117" s="23"/>
      <c r="PSW117" s="23"/>
      <c r="PSX117" s="23"/>
      <c r="PSY117" s="23"/>
      <c r="PSZ117" s="23"/>
      <c r="PTA117" s="23"/>
      <c r="PTB117" s="23"/>
      <c r="PTC117" s="23"/>
      <c r="PTD117" s="23"/>
      <c r="PTE117" s="23"/>
      <c r="PTF117" s="23"/>
      <c r="PTG117" s="23"/>
      <c r="PTH117" s="23"/>
      <c r="PTI117" s="23"/>
      <c r="PTJ117" s="23"/>
      <c r="PTK117" s="23"/>
      <c r="PTL117" s="23"/>
      <c r="PTM117" s="23"/>
      <c r="PTN117" s="23"/>
      <c r="PTO117" s="23"/>
      <c r="PTP117" s="23"/>
      <c r="PTQ117" s="23"/>
      <c r="PTR117" s="23"/>
      <c r="PTS117" s="23"/>
      <c r="PTT117" s="23"/>
      <c r="PTU117" s="23"/>
      <c r="PTV117" s="23"/>
      <c r="PTW117" s="23"/>
      <c r="PTX117" s="23"/>
      <c r="PTY117" s="23"/>
      <c r="PTZ117" s="23"/>
      <c r="PUA117" s="23"/>
      <c r="PUB117" s="23"/>
      <c r="PUC117" s="23"/>
      <c r="PUD117" s="23"/>
      <c r="PUE117" s="23"/>
      <c r="PUF117" s="23"/>
      <c r="PUG117" s="23"/>
      <c r="PUH117" s="23"/>
      <c r="PUI117" s="23"/>
      <c r="PUJ117" s="23"/>
      <c r="PUK117" s="23"/>
      <c r="PUL117" s="23"/>
      <c r="PUM117" s="23"/>
      <c r="PUN117" s="23"/>
      <c r="PUO117" s="23"/>
      <c r="PUP117" s="23"/>
      <c r="PUQ117" s="23"/>
      <c r="PUR117" s="23"/>
      <c r="PUS117" s="23"/>
      <c r="PUT117" s="23"/>
      <c r="PUU117" s="23"/>
      <c r="PUV117" s="23"/>
      <c r="PUW117" s="23"/>
      <c r="PUX117" s="23"/>
      <c r="PUY117" s="23"/>
      <c r="PUZ117" s="23"/>
      <c r="PVA117" s="23"/>
      <c r="PVB117" s="23"/>
      <c r="PVC117" s="23"/>
      <c r="PVD117" s="23"/>
      <c r="PVE117" s="23"/>
      <c r="PVF117" s="23"/>
      <c r="PVG117" s="23"/>
      <c r="PVH117" s="23"/>
      <c r="PVI117" s="23"/>
      <c r="PVJ117" s="23"/>
      <c r="PVK117" s="23"/>
      <c r="PVL117" s="23"/>
      <c r="PVM117" s="23"/>
      <c r="PVN117" s="23"/>
      <c r="PVO117" s="23"/>
      <c r="PVP117" s="23"/>
      <c r="PVQ117" s="23"/>
      <c r="PVR117" s="23"/>
      <c r="PVS117" s="23"/>
      <c r="PVT117" s="23"/>
      <c r="PVU117" s="23"/>
      <c r="PVV117" s="23"/>
      <c r="PVW117" s="23"/>
      <c r="PVX117" s="23"/>
      <c r="PVY117" s="23"/>
      <c r="PVZ117" s="23"/>
      <c r="PWA117" s="23"/>
      <c r="PWB117" s="23"/>
      <c r="PWC117" s="23"/>
      <c r="PWD117" s="23"/>
      <c r="PWE117" s="23"/>
      <c r="PWF117" s="23"/>
      <c r="PWG117" s="23"/>
      <c r="PWH117" s="23"/>
      <c r="PWI117" s="23"/>
      <c r="PWJ117" s="23"/>
      <c r="PWK117" s="23"/>
      <c r="PWL117" s="23"/>
      <c r="PWM117" s="23"/>
      <c r="PWN117" s="23"/>
      <c r="PWO117" s="23"/>
      <c r="PWP117" s="23"/>
      <c r="PWQ117" s="23"/>
      <c r="PWR117" s="23"/>
      <c r="PWS117" s="23"/>
      <c r="PWT117" s="23"/>
      <c r="PWU117" s="23"/>
      <c r="PWV117" s="23"/>
      <c r="PWW117" s="23"/>
      <c r="PWX117" s="23"/>
      <c r="PWY117" s="23"/>
      <c r="PWZ117" s="23"/>
      <c r="PXA117" s="23"/>
      <c r="PXB117" s="23"/>
      <c r="PXC117" s="23"/>
      <c r="PXD117" s="23"/>
      <c r="PXE117" s="23"/>
      <c r="PXF117" s="23"/>
      <c r="PXG117" s="23"/>
      <c r="PXH117" s="23"/>
      <c r="PXI117" s="23"/>
      <c r="PXJ117" s="23"/>
      <c r="PXK117" s="23"/>
      <c r="PXL117" s="23"/>
      <c r="PXM117" s="23"/>
      <c r="PXN117" s="23"/>
      <c r="PXO117" s="23"/>
      <c r="PXP117" s="23"/>
      <c r="PXQ117" s="23"/>
      <c r="PXR117" s="23"/>
      <c r="PXS117" s="23"/>
      <c r="PXT117" s="23"/>
      <c r="PXU117" s="23"/>
      <c r="PXV117" s="23"/>
      <c r="PXW117" s="23"/>
      <c r="PXX117" s="23"/>
      <c r="PXY117" s="23"/>
      <c r="PXZ117" s="23"/>
      <c r="PYA117" s="23"/>
      <c r="PYB117" s="23"/>
      <c r="PYC117" s="23"/>
      <c r="PYD117" s="23"/>
      <c r="PYE117" s="23"/>
      <c r="PYF117" s="23"/>
      <c r="PYG117" s="23"/>
      <c r="PYH117" s="23"/>
      <c r="PYI117" s="23"/>
      <c r="PYJ117" s="23"/>
      <c r="PYK117" s="23"/>
      <c r="PYL117" s="23"/>
      <c r="PYM117" s="23"/>
      <c r="PYN117" s="23"/>
      <c r="PYO117" s="23"/>
      <c r="PYP117" s="23"/>
      <c r="PYQ117" s="23"/>
      <c r="PYR117" s="23"/>
      <c r="PYS117" s="23"/>
      <c r="PYT117" s="23"/>
      <c r="PYU117" s="23"/>
      <c r="PYV117" s="23"/>
      <c r="PYW117" s="23"/>
      <c r="PYX117" s="23"/>
      <c r="PYY117" s="23"/>
      <c r="PYZ117" s="23"/>
      <c r="PZA117" s="23"/>
      <c r="PZB117" s="23"/>
      <c r="PZC117" s="23"/>
      <c r="PZD117" s="23"/>
      <c r="PZE117" s="23"/>
      <c r="PZF117" s="23"/>
      <c r="PZG117" s="23"/>
      <c r="PZH117" s="23"/>
      <c r="PZI117" s="23"/>
      <c r="PZJ117" s="23"/>
      <c r="PZK117" s="23"/>
      <c r="PZL117" s="23"/>
      <c r="PZM117" s="23"/>
      <c r="PZN117" s="23"/>
      <c r="PZO117" s="23"/>
      <c r="PZP117" s="23"/>
      <c r="PZQ117" s="23"/>
      <c r="PZR117" s="23"/>
      <c r="PZS117" s="23"/>
      <c r="PZT117" s="23"/>
      <c r="PZU117" s="23"/>
      <c r="PZV117" s="23"/>
      <c r="PZW117" s="23"/>
      <c r="PZX117" s="23"/>
      <c r="PZY117" s="23"/>
      <c r="PZZ117" s="23"/>
      <c r="QAA117" s="23"/>
      <c r="QAB117" s="23"/>
      <c r="QAC117" s="23"/>
      <c r="QAD117" s="23"/>
      <c r="QAE117" s="23"/>
      <c r="QAF117" s="23"/>
      <c r="QAG117" s="23"/>
      <c r="QAH117" s="23"/>
      <c r="QAI117" s="23"/>
      <c r="QAJ117" s="23"/>
      <c r="QAK117" s="23"/>
      <c r="QAL117" s="23"/>
      <c r="QAM117" s="23"/>
      <c r="QAN117" s="23"/>
      <c r="QAO117" s="23"/>
      <c r="QAP117" s="23"/>
      <c r="QAQ117" s="23"/>
      <c r="QAR117" s="23"/>
      <c r="QAS117" s="23"/>
      <c r="QAT117" s="23"/>
      <c r="QAU117" s="23"/>
      <c r="QAV117" s="23"/>
      <c r="QAW117" s="23"/>
      <c r="QAX117" s="23"/>
      <c r="QAY117" s="23"/>
      <c r="QAZ117" s="23"/>
      <c r="QBA117" s="23"/>
      <c r="QBB117" s="23"/>
      <c r="QBC117" s="23"/>
      <c r="QBD117" s="23"/>
      <c r="QBE117" s="23"/>
      <c r="QBF117" s="23"/>
      <c r="QBG117" s="23"/>
      <c r="QBH117" s="23"/>
      <c r="QBI117" s="23"/>
      <c r="QBJ117" s="23"/>
      <c r="QBK117" s="23"/>
      <c r="QBL117" s="23"/>
      <c r="QBM117" s="23"/>
      <c r="QBN117" s="23"/>
      <c r="QBO117" s="23"/>
      <c r="QBP117" s="23"/>
      <c r="QBQ117" s="23"/>
      <c r="QBR117" s="23"/>
      <c r="QBS117" s="23"/>
      <c r="QBT117" s="23"/>
      <c r="QBU117" s="23"/>
      <c r="QBV117" s="23"/>
      <c r="QBW117" s="23"/>
      <c r="QBX117" s="23"/>
      <c r="QBY117" s="23"/>
      <c r="QBZ117" s="23"/>
      <c r="QCA117" s="23"/>
      <c r="QCB117" s="23"/>
      <c r="QCC117" s="23"/>
      <c r="QCD117" s="23"/>
      <c r="QCE117" s="23"/>
      <c r="QCF117" s="23"/>
      <c r="QCG117" s="23"/>
      <c r="QCH117" s="23"/>
      <c r="QCI117" s="23"/>
      <c r="QCJ117" s="23"/>
      <c r="QCK117" s="23"/>
      <c r="QCL117" s="23"/>
      <c r="QCM117" s="23"/>
      <c r="QCN117" s="23"/>
      <c r="QCO117" s="23"/>
      <c r="QCP117" s="23"/>
      <c r="QCQ117" s="23"/>
      <c r="QCR117" s="23"/>
      <c r="QCS117" s="23"/>
      <c r="QCT117" s="23"/>
      <c r="QCU117" s="23"/>
      <c r="QCV117" s="23"/>
      <c r="QCW117" s="23"/>
      <c r="QCX117" s="23"/>
      <c r="QCY117" s="23"/>
      <c r="QCZ117" s="23"/>
      <c r="QDA117" s="23"/>
      <c r="QDB117" s="23"/>
      <c r="QDC117" s="23"/>
      <c r="QDD117" s="23"/>
      <c r="QDE117" s="23"/>
      <c r="QDF117" s="23"/>
      <c r="QDG117" s="23"/>
      <c r="QDH117" s="23"/>
      <c r="QDI117" s="23"/>
      <c r="QDJ117" s="23"/>
      <c r="QDK117" s="23"/>
      <c r="QDL117" s="23"/>
      <c r="QDM117" s="23"/>
      <c r="QDN117" s="23"/>
      <c r="QDO117" s="23"/>
      <c r="QDP117" s="23"/>
      <c r="QDQ117" s="23"/>
      <c r="QDR117" s="23"/>
      <c r="QDS117" s="23"/>
      <c r="QDT117" s="23"/>
      <c r="QDU117" s="23"/>
      <c r="QDV117" s="23"/>
      <c r="QDW117" s="23"/>
      <c r="QDX117" s="23"/>
      <c r="QDY117" s="23"/>
      <c r="QDZ117" s="23"/>
      <c r="QEA117" s="23"/>
      <c r="QEB117" s="23"/>
      <c r="QEC117" s="23"/>
      <c r="QED117" s="23"/>
      <c r="QEE117" s="23"/>
      <c r="QEF117" s="23"/>
      <c r="QEG117" s="23"/>
      <c r="QEH117" s="23"/>
      <c r="QEI117" s="23"/>
      <c r="QEJ117" s="23"/>
      <c r="QEK117" s="23"/>
      <c r="QEL117" s="23"/>
      <c r="QEM117" s="23"/>
      <c r="QEN117" s="23"/>
      <c r="QEO117" s="23"/>
      <c r="QEP117" s="23"/>
      <c r="QEQ117" s="23"/>
      <c r="QER117" s="23"/>
      <c r="QES117" s="23"/>
      <c r="QET117" s="23"/>
      <c r="QEU117" s="23"/>
      <c r="QEV117" s="23"/>
      <c r="QEW117" s="23"/>
      <c r="QEX117" s="23"/>
      <c r="QEY117" s="23"/>
      <c r="QEZ117" s="23"/>
      <c r="QFA117" s="23"/>
      <c r="QFB117" s="23"/>
      <c r="QFC117" s="23"/>
      <c r="QFD117" s="23"/>
      <c r="QFE117" s="23"/>
      <c r="QFF117" s="23"/>
      <c r="QFG117" s="23"/>
      <c r="QFH117" s="23"/>
      <c r="QFI117" s="23"/>
      <c r="QFJ117" s="23"/>
      <c r="QFK117" s="23"/>
      <c r="QFL117" s="23"/>
      <c r="QFM117" s="23"/>
      <c r="QFN117" s="23"/>
      <c r="QFO117" s="23"/>
      <c r="QFP117" s="23"/>
      <c r="QFQ117" s="23"/>
      <c r="QFR117" s="23"/>
      <c r="QFS117" s="23"/>
      <c r="QFT117" s="23"/>
      <c r="QFU117" s="23"/>
      <c r="QFV117" s="23"/>
      <c r="QFW117" s="23"/>
      <c r="QFX117" s="23"/>
      <c r="QFY117" s="23"/>
      <c r="QFZ117" s="23"/>
      <c r="QGA117" s="23"/>
      <c r="QGB117" s="23"/>
      <c r="QGC117" s="23"/>
      <c r="QGD117" s="23"/>
      <c r="QGE117" s="23"/>
      <c r="QGF117" s="23"/>
      <c r="QGG117" s="23"/>
      <c r="QGH117" s="23"/>
      <c r="QGI117" s="23"/>
      <c r="QGJ117" s="23"/>
      <c r="QGK117" s="23"/>
      <c r="QGL117" s="23"/>
      <c r="QGM117" s="23"/>
      <c r="QGN117" s="23"/>
      <c r="QGO117" s="23"/>
      <c r="QGP117" s="23"/>
      <c r="QGQ117" s="23"/>
      <c r="QGR117" s="23"/>
      <c r="QGS117" s="23"/>
      <c r="QGT117" s="23"/>
      <c r="QGU117" s="23"/>
      <c r="QGV117" s="23"/>
      <c r="QGW117" s="23"/>
      <c r="QGX117" s="23"/>
      <c r="QGY117" s="23"/>
      <c r="QGZ117" s="23"/>
      <c r="QHA117" s="23"/>
      <c r="QHB117" s="23"/>
      <c r="QHC117" s="23"/>
      <c r="QHD117" s="23"/>
      <c r="QHE117" s="23"/>
      <c r="QHF117" s="23"/>
      <c r="QHG117" s="23"/>
      <c r="QHH117" s="23"/>
      <c r="QHI117" s="23"/>
      <c r="QHJ117" s="23"/>
      <c r="QHK117" s="23"/>
      <c r="QHL117" s="23"/>
      <c r="QHM117" s="23"/>
      <c r="QHN117" s="23"/>
      <c r="QHO117" s="23"/>
      <c r="QHP117" s="23"/>
      <c r="QHQ117" s="23"/>
      <c r="QHR117" s="23"/>
      <c r="QHS117" s="23"/>
      <c r="QHT117" s="23"/>
      <c r="QHU117" s="23"/>
      <c r="QHV117" s="23"/>
      <c r="QHW117" s="23"/>
      <c r="QHX117" s="23"/>
      <c r="QHY117" s="23"/>
      <c r="QHZ117" s="23"/>
      <c r="QIA117" s="23"/>
      <c r="QIB117" s="23"/>
      <c r="QIC117" s="23"/>
      <c r="QID117" s="23"/>
      <c r="QIE117" s="23"/>
      <c r="QIF117" s="23"/>
      <c r="QIG117" s="23"/>
      <c r="QIH117" s="23"/>
      <c r="QII117" s="23"/>
      <c r="QIJ117" s="23"/>
      <c r="QIK117" s="23"/>
      <c r="QIL117" s="23"/>
      <c r="QIM117" s="23"/>
      <c r="QIN117" s="23"/>
      <c r="QIO117" s="23"/>
      <c r="QIP117" s="23"/>
      <c r="QIQ117" s="23"/>
      <c r="QIR117" s="23"/>
      <c r="QIS117" s="23"/>
      <c r="QIT117" s="23"/>
      <c r="QIU117" s="23"/>
      <c r="QIV117" s="23"/>
      <c r="QIW117" s="23"/>
      <c r="QIX117" s="23"/>
      <c r="QIY117" s="23"/>
      <c r="QIZ117" s="23"/>
      <c r="QJA117" s="23"/>
      <c r="QJB117" s="23"/>
      <c r="QJC117" s="23"/>
      <c r="QJD117" s="23"/>
      <c r="QJE117" s="23"/>
      <c r="QJF117" s="23"/>
      <c r="QJG117" s="23"/>
      <c r="QJH117" s="23"/>
      <c r="QJI117" s="23"/>
      <c r="QJJ117" s="23"/>
      <c r="QJK117" s="23"/>
      <c r="QJL117" s="23"/>
      <c r="QJM117" s="23"/>
      <c r="QJN117" s="23"/>
      <c r="QJO117" s="23"/>
      <c r="QJP117" s="23"/>
      <c r="QJQ117" s="23"/>
      <c r="QJR117" s="23"/>
      <c r="QJS117" s="23"/>
      <c r="QJT117" s="23"/>
      <c r="QJU117" s="23"/>
      <c r="QJV117" s="23"/>
      <c r="QJW117" s="23"/>
      <c r="QJX117" s="23"/>
      <c r="QJY117" s="23"/>
      <c r="QJZ117" s="23"/>
      <c r="QKA117" s="23"/>
      <c r="QKB117" s="23"/>
      <c r="QKC117" s="23"/>
      <c r="QKD117" s="23"/>
      <c r="QKE117" s="23"/>
      <c r="QKF117" s="23"/>
      <c r="QKG117" s="23"/>
      <c r="QKH117" s="23"/>
      <c r="QKI117" s="23"/>
      <c r="QKJ117" s="23"/>
      <c r="QKK117" s="23"/>
      <c r="QKL117" s="23"/>
      <c r="QKM117" s="23"/>
      <c r="QKN117" s="23"/>
      <c r="QKO117" s="23"/>
      <c r="QKP117" s="23"/>
      <c r="QKQ117" s="23"/>
      <c r="QKR117" s="23"/>
      <c r="QKS117" s="23"/>
      <c r="QKT117" s="23"/>
      <c r="QKU117" s="23"/>
      <c r="QKV117" s="23"/>
      <c r="QKW117" s="23"/>
      <c r="QKX117" s="23"/>
      <c r="QKY117" s="23"/>
      <c r="QKZ117" s="23"/>
      <c r="QLA117" s="23"/>
      <c r="QLB117" s="23"/>
      <c r="QLC117" s="23"/>
      <c r="QLD117" s="23"/>
      <c r="QLE117" s="23"/>
      <c r="QLF117" s="23"/>
      <c r="QLG117" s="23"/>
      <c r="QLH117" s="23"/>
      <c r="QLI117" s="23"/>
      <c r="QLJ117" s="23"/>
      <c r="QLK117" s="23"/>
      <c r="QLL117" s="23"/>
      <c r="QLM117" s="23"/>
      <c r="QLN117" s="23"/>
      <c r="QLO117" s="23"/>
      <c r="QLP117" s="23"/>
      <c r="QLQ117" s="23"/>
      <c r="QLR117" s="23"/>
      <c r="QLS117" s="23"/>
      <c r="QLT117" s="23"/>
      <c r="QLU117" s="23"/>
      <c r="QLV117" s="23"/>
      <c r="QLW117" s="23"/>
      <c r="QLX117" s="23"/>
      <c r="QLY117" s="23"/>
      <c r="QLZ117" s="23"/>
      <c r="QMA117" s="23"/>
      <c r="QMB117" s="23"/>
      <c r="QMC117" s="23"/>
      <c r="QMD117" s="23"/>
      <c r="QME117" s="23"/>
      <c r="QMF117" s="23"/>
      <c r="QMG117" s="23"/>
      <c r="QMH117" s="23"/>
      <c r="QMI117" s="23"/>
      <c r="QMJ117" s="23"/>
      <c r="QMK117" s="23"/>
      <c r="QML117" s="23"/>
      <c r="QMM117" s="23"/>
      <c r="QMN117" s="23"/>
      <c r="QMO117" s="23"/>
      <c r="QMP117" s="23"/>
      <c r="QMQ117" s="23"/>
      <c r="QMR117" s="23"/>
      <c r="QMS117" s="23"/>
      <c r="QMT117" s="23"/>
      <c r="QMU117" s="23"/>
      <c r="QMV117" s="23"/>
      <c r="QMW117" s="23"/>
      <c r="QMX117" s="23"/>
      <c r="QMY117" s="23"/>
      <c r="QMZ117" s="23"/>
      <c r="QNA117" s="23"/>
      <c r="QNB117" s="23"/>
      <c r="QNC117" s="23"/>
      <c r="QND117" s="23"/>
      <c r="QNE117" s="23"/>
      <c r="QNF117" s="23"/>
      <c r="QNG117" s="23"/>
      <c r="QNH117" s="23"/>
      <c r="QNI117" s="23"/>
      <c r="QNJ117" s="23"/>
      <c r="QNK117" s="23"/>
      <c r="QNL117" s="23"/>
      <c r="QNM117" s="23"/>
      <c r="QNN117" s="23"/>
      <c r="QNO117" s="23"/>
      <c r="QNP117" s="23"/>
      <c r="QNQ117" s="23"/>
      <c r="QNR117" s="23"/>
      <c r="QNS117" s="23"/>
      <c r="QNT117" s="23"/>
      <c r="QNU117" s="23"/>
      <c r="QNV117" s="23"/>
      <c r="QNW117" s="23"/>
      <c r="QNX117" s="23"/>
      <c r="QNY117" s="23"/>
      <c r="QNZ117" s="23"/>
      <c r="QOA117" s="23"/>
      <c r="QOB117" s="23"/>
      <c r="QOC117" s="23"/>
      <c r="QOD117" s="23"/>
      <c r="QOE117" s="23"/>
      <c r="QOF117" s="23"/>
      <c r="QOG117" s="23"/>
      <c r="QOH117" s="23"/>
      <c r="QOI117" s="23"/>
      <c r="QOJ117" s="23"/>
      <c r="QOK117" s="23"/>
      <c r="QOL117" s="23"/>
      <c r="QOM117" s="23"/>
      <c r="QON117" s="23"/>
      <c r="QOO117" s="23"/>
      <c r="QOP117" s="23"/>
      <c r="QOQ117" s="23"/>
      <c r="QOR117" s="23"/>
      <c r="QOS117" s="23"/>
      <c r="QOT117" s="23"/>
      <c r="QOU117" s="23"/>
      <c r="QOV117" s="23"/>
      <c r="QOW117" s="23"/>
      <c r="QOX117" s="23"/>
      <c r="QOY117" s="23"/>
      <c r="QOZ117" s="23"/>
      <c r="QPA117" s="23"/>
      <c r="QPB117" s="23"/>
      <c r="QPC117" s="23"/>
      <c r="QPD117" s="23"/>
      <c r="QPE117" s="23"/>
      <c r="QPF117" s="23"/>
      <c r="QPG117" s="23"/>
      <c r="QPH117" s="23"/>
      <c r="QPI117" s="23"/>
      <c r="QPJ117" s="23"/>
      <c r="QPK117" s="23"/>
      <c r="QPL117" s="23"/>
      <c r="QPM117" s="23"/>
      <c r="QPN117" s="23"/>
      <c r="QPO117" s="23"/>
      <c r="QPP117" s="23"/>
      <c r="QPQ117" s="23"/>
      <c r="QPR117" s="23"/>
      <c r="QPS117" s="23"/>
      <c r="QPT117" s="23"/>
      <c r="QPU117" s="23"/>
      <c r="QPV117" s="23"/>
      <c r="QPW117" s="23"/>
      <c r="QPX117" s="23"/>
      <c r="QPY117" s="23"/>
      <c r="QPZ117" s="23"/>
      <c r="QQA117" s="23"/>
      <c r="QQB117" s="23"/>
      <c r="QQC117" s="23"/>
      <c r="QQD117" s="23"/>
      <c r="QQE117" s="23"/>
      <c r="QQF117" s="23"/>
      <c r="QQG117" s="23"/>
      <c r="QQH117" s="23"/>
      <c r="QQI117" s="23"/>
      <c r="QQJ117" s="23"/>
      <c r="QQK117" s="23"/>
      <c r="QQL117" s="23"/>
      <c r="QQM117" s="23"/>
      <c r="QQN117" s="23"/>
      <c r="QQO117" s="23"/>
      <c r="QQP117" s="23"/>
      <c r="QQQ117" s="23"/>
      <c r="QQR117" s="23"/>
      <c r="QQS117" s="23"/>
      <c r="QQT117" s="23"/>
      <c r="QQU117" s="23"/>
      <c r="QQV117" s="23"/>
      <c r="QQW117" s="23"/>
      <c r="QQX117" s="23"/>
      <c r="QQY117" s="23"/>
      <c r="QQZ117" s="23"/>
      <c r="QRA117" s="23"/>
      <c r="QRB117" s="23"/>
      <c r="QRC117" s="23"/>
      <c r="QRD117" s="23"/>
      <c r="QRE117" s="23"/>
      <c r="QRF117" s="23"/>
      <c r="QRG117" s="23"/>
      <c r="QRH117" s="23"/>
      <c r="QRI117" s="23"/>
      <c r="QRJ117" s="23"/>
      <c r="QRK117" s="23"/>
      <c r="QRL117" s="23"/>
      <c r="QRM117" s="23"/>
      <c r="QRN117" s="23"/>
      <c r="QRO117" s="23"/>
      <c r="QRP117" s="23"/>
      <c r="QRQ117" s="23"/>
      <c r="QRR117" s="23"/>
      <c r="QRS117" s="23"/>
      <c r="QRT117" s="23"/>
      <c r="QRU117" s="23"/>
      <c r="QRV117" s="23"/>
      <c r="QRW117" s="23"/>
      <c r="QRX117" s="23"/>
      <c r="QRY117" s="23"/>
      <c r="QRZ117" s="23"/>
      <c r="QSA117" s="23"/>
      <c r="QSB117" s="23"/>
      <c r="QSC117" s="23"/>
      <c r="QSD117" s="23"/>
      <c r="QSE117" s="23"/>
      <c r="QSF117" s="23"/>
      <c r="QSG117" s="23"/>
      <c r="QSH117" s="23"/>
      <c r="QSI117" s="23"/>
      <c r="QSJ117" s="23"/>
      <c r="QSK117" s="23"/>
      <c r="QSL117" s="23"/>
      <c r="QSM117" s="23"/>
      <c r="QSN117" s="23"/>
      <c r="QSO117" s="23"/>
      <c r="QSP117" s="23"/>
      <c r="QSQ117" s="23"/>
      <c r="QSR117" s="23"/>
      <c r="QSS117" s="23"/>
      <c r="QST117" s="23"/>
      <c r="QSU117" s="23"/>
      <c r="QSV117" s="23"/>
      <c r="QSW117" s="23"/>
      <c r="QSX117" s="23"/>
      <c r="QSY117" s="23"/>
      <c r="QSZ117" s="23"/>
      <c r="QTA117" s="23"/>
      <c r="QTB117" s="23"/>
      <c r="QTC117" s="23"/>
      <c r="QTD117" s="23"/>
      <c r="QTE117" s="23"/>
      <c r="QTF117" s="23"/>
      <c r="QTG117" s="23"/>
      <c r="QTH117" s="23"/>
      <c r="QTI117" s="23"/>
      <c r="QTJ117" s="23"/>
      <c r="QTK117" s="23"/>
      <c r="QTL117" s="23"/>
      <c r="QTM117" s="23"/>
      <c r="QTN117" s="23"/>
      <c r="QTO117" s="23"/>
      <c r="QTP117" s="23"/>
      <c r="QTQ117" s="23"/>
      <c r="QTR117" s="23"/>
      <c r="QTS117" s="23"/>
      <c r="QTT117" s="23"/>
      <c r="QTU117" s="23"/>
      <c r="QTV117" s="23"/>
      <c r="QTW117" s="23"/>
      <c r="QTX117" s="23"/>
      <c r="QTY117" s="23"/>
      <c r="QTZ117" s="23"/>
      <c r="QUA117" s="23"/>
      <c r="QUB117" s="23"/>
      <c r="QUC117" s="23"/>
      <c r="QUD117" s="23"/>
      <c r="QUE117" s="23"/>
      <c r="QUF117" s="23"/>
      <c r="QUG117" s="23"/>
      <c r="QUH117" s="23"/>
      <c r="QUI117" s="23"/>
      <c r="QUJ117" s="23"/>
      <c r="QUK117" s="23"/>
      <c r="QUL117" s="23"/>
      <c r="QUM117" s="23"/>
      <c r="QUN117" s="23"/>
      <c r="QUO117" s="23"/>
      <c r="QUP117" s="23"/>
      <c r="QUQ117" s="23"/>
      <c r="QUR117" s="23"/>
      <c r="QUS117" s="23"/>
      <c r="QUT117" s="23"/>
      <c r="QUU117" s="23"/>
      <c r="QUV117" s="23"/>
      <c r="QUW117" s="23"/>
      <c r="QUX117" s="23"/>
      <c r="QUY117" s="23"/>
      <c r="QUZ117" s="23"/>
      <c r="QVA117" s="23"/>
      <c r="QVB117" s="23"/>
      <c r="QVC117" s="23"/>
      <c r="QVD117" s="23"/>
      <c r="QVE117" s="23"/>
      <c r="QVF117" s="23"/>
      <c r="QVG117" s="23"/>
      <c r="QVH117" s="23"/>
      <c r="QVI117" s="23"/>
      <c r="QVJ117" s="23"/>
      <c r="QVK117" s="23"/>
      <c r="QVL117" s="23"/>
      <c r="QVM117" s="23"/>
      <c r="QVN117" s="23"/>
      <c r="QVO117" s="23"/>
      <c r="QVP117" s="23"/>
      <c r="QVQ117" s="23"/>
      <c r="QVR117" s="23"/>
      <c r="QVS117" s="23"/>
      <c r="QVT117" s="23"/>
      <c r="QVU117" s="23"/>
      <c r="QVV117" s="23"/>
      <c r="QVW117" s="23"/>
      <c r="QVX117" s="23"/>
      <c r="QVY117" s="23"/>
      <c r="QVZ117" s="23"/>
      <c r="QWA117" s="23"/>
      <c r="QWB117" s="23"/>
      <c r="QWC117" s="23"/>
      <c r="QWD117" s="23"/>
      <c r="QWE117" s="23"/>
      <c r="QWF117" s="23"/>
      <c r="QWG117" s="23"/>
      <c r="QWH117" s="23"/>
      <c r="QWI117" s="23"/>
      <c r="QWJ117" s="23"/>
      <c r="QWK117" s="23"/>
      <c r="QWL117" s="23"/>
      <c r="QWM117" s="23"/>
      <c r="QWN117" s="23"/>
      <c r="QWO117" s="23"/>
      <c r="QWP117" s="23"/>
      <c r="QWQ117" s="23"/>
      <c r="QWR117" s="23"/>
      <c r="QWS117" s="23"/>
      <c r="QWT117" s="23"/>
      <c r="QWU117" s="23"/>
      <c r="QWV117" s="23"/>
      <c r="QWW117" s="23"/>
      <c r="QWX117" s="23"/>
      <c r="QWY117" s="23"/>
      <c r="QWZ117" s="23"/>
      <c r="QXA117" s="23"/>
      <c r="QXB117" s="23"/>
      <c r="QXC117" s="23"/>
      <c r="QXD117" s="23"/>
      <c r="QXE117" s="23"/>
      <c r="QXF117" s="23"/>
      <c r="QXG117" s="23"/>
      <c r="QXH117" s="23"/>
      <c r="QXI117" s="23"/>
      <c r="QXJ117" s="23"/>
      <c r="QXK117" s="23"/>
      <c r="QXL117" s="23"/>
      <c r="QXM117" s="23"/>
      <c r="QXN117" s="23"/>
      <c r="QXO117" s="23"/>
      <c r="QXP117" s="23"/>
      <c r="QXQ117" s="23"/>
      <c r="QXR117" s="23"/>
      <c r="QXS117" s="23"/>
      <c r="QXT117" s="23"/>
      <c r="QXU117" s="23"/>
      <c r="QXV117" s="23"/>
      <c r="QXW117" s="23"/>
      <c r="QXX117" s="23"/>
      <c r="QXY117" s="23"/>
      <c r="QXZ117" s="23"/>
      <c r="QYA117" s="23"/>
      <c r="QYB117" s="23"/>
      <c r="QYC117" s="23"/>
      <c r="QYD117" s="23"/>
      <c r="QYE117" s="23"/>
      <c r="QYF117" s="23"/>
      <c r="QYG117" s="23"/>
      <c r="QYH117" s="23"/>
      <c r="QYI117" s="23"/>
      <c r="QYJ117" s="23"/>
      <c r="QYK117" s="23"/>
      <c r="QYL117" s="23"/>
      <c r="QYM117" s="23"/>
      <c r="QYN117" s="23"/>
      <c r="QYO117" s="23"/>
      <c r="QYP117" s="23"/>
      <c r="QYQ117" s="23"/>
      <c r="QYR117" s="23"/>
      <c r="QYS117" s="23"/>
      <c r="QYT117" s="23"/>
      <c r="QYU117" s="23"/>
      <c r="QYV117" s="23"/>
      <c r="QYW117" s="23"/>
      <c r="QYX117" s="23"/>
      <c r="QYY117" s="23"/>
      <c r="QYZ117" s="23"/>
      <c r="QZA117" s="23"/>
      <c r="QZB117" s="23"/>
      <c r="QZC117" s="23"/>
      <c r="QZD117" s="23"/>
      <c r="QZE117" s="23"/>
      <c r="QZF117" s="23"/>
      <c r="QZG117" s="23"/>
      <c r="QZH117" s="23"/>
      <c r="QZI117" s="23"/>
      <c r="QZJ117" s="23"/>
      <c r="QZK117" s="23"/>
      <c r="QZL117" s="23"/>
      <c r="QZM117" s="23"/>
      <c r="QZN117" s="23"/>
      <c r="QZO117" s="23"/>
      <c r="QZP117" s="23"/>
      <c r="QZQ117" s="23"/>
      <c r="QZR117" s="23"/>
      <c r="QZS117" s="23"/>
      <c r="QZT117" s="23"/>
      <c r="QZU117" s="23"/>
      <c r="QZV117" s="23"/>
      <c r="QZW117" s="23"/>
      <c r="QZX117" s="23"/>
      <c r="QZY117" s="23"/>
      <c r="QZZ117" s="23"/>
      <c r="RAA117" s="23"/>
      <c r="RAB117" s="23"/>
      <c r="RAC117" s="23"/>
      <c r="RAD117" s="23"/>
      <c r="RAE117" s="23"/>
      <c r="RAF117" s="23"/>
      <c r="RAG117" s="23"/>
      <c r="RAH117" s="23"/>
      <c r="RAI117" s="23"/>
      <c r="RAJ117" s="23"/>
      <c r="RAK117" s="23"/>
      <c r="RAL117" s="23"/>
      <c r="RAM117" s="23"/>
      <c r="RAN117" s="23"/>
      <c r="RAO117" s="23"/>
      <c r="RAP117" s="23"/>
      <c r="RAQ117" s="23"/>
      <c r="RAR117" s="23"/>
      <c r="RAS117" s="23"/>
      <c r="RAT117" s="23"/>
      <c r="RAU117" s="23"/>
      <c r="RAV117" s="23"/>
      <c r="RAW117" s="23"/>
      <c r="RAX117" s="23"/>
      <c r="RAY117" s="23"/>
      <c r="RAZ117" s="23"/>
      <c r="RBA117" s="23"/>
      <c r="RBB117" s="23"/>
      <c r="RBC117" s="23"/>
      <c r="RBD117" s="23"/>
      <c r="RBE117" s="23"/>
      <c r="RBF117" s="23"/>
      <c r="RBG117" s="23"/>
      <c r="RBH117" s="23"/>
      <c r="RBI117" s="23"/>
      <c r="RBJ117" s="23"/>
      <c r="RBK117" s="23"/>
      <c r="RBL117" s="23"/>
      <c r="RBM117" s="23"/>
      <c r="RBN117" s="23"/>
      <c r="RBO117" s="23"/>
      <c r="RBP117" s="23"/>
      <c r="RBQ117" s="23"/>
      <c r="RBR117" s="23"/>
      <c r="RBS117" s="23"/>
      <c r="RBT117" s="23"/>
      <c r="RBU117" s="23"/>
      <c r="RBV117" s="23"/>
      <c r="RBW117" s="23"/>
      <c r="RBX117" s="23"/>
      <c r="RBY117" s="23"/>
      <c r="RBZ117" s="23"/>
      <c r="RCA117" s="23"/>
      <c r="RCB117" s="23"/>
      <c r="RCC117" s="23"/>
      <c r="RCD117" s="23"/>
      <c r="RCE117" s="23"/>
      <c r="RCF117" s="23"/>
      <c r="RCG117" s="23"/>
      <c r="RCH117" s="23"/>
      <c r="RCI117" s="23"/>
      <c r="RCJ117" s="23"/>
      <c r="RCK117" s="23"/>
      <c r="RCL117" s="23"/>
      <c r="RCM117" s="23"/>
      <c r="RCN117" s="23"/>
      <c r="RCO117" s="23"/>
      <c r="RCP117" s="23"/>
      <c r="RCQ117" s="23"/>
      <c r="RCR117" s="23"/>
      <c r="RCS117" s="23"/>
      <c r="RCT117" s="23"/>
      <c r="RCU117" s="23"/>
      <c r="RCV117" s="23"/>
      <c r="RCW117" s="23"/>
      <c r="RCX117" s="23"/>
      <c r="RCY117" s="23"/>
      <c r="RCZ117" s="23"/>
      <c r="RDA117" s="23"/>
      <c r="RDB117" s="23"/>
      <c r="RDC117" s="23"/>
      <c r="RDD117" s="23"/>
      <c r="RDE117" s="23"/>
      <c r="RDF117" s="23"/>
      <c r="RDG117" s="23"/>
      <c r="RDH117" s="23"/>
      <c r="RDI117" s="23"/>
      <c r="RDJ117" s="23"/>
      <c r="RDK117" s="23"/>
      <c r="RDL117" s="23"/>
      <c r="RDM117" s="23"/>
      <c r="RDN117" s="23"/>
      <c r="RDO117" s="23"/>
      <c r="RDP117" s="23"/>
      <c r="RDQ117" s="23"/>
      <c r="RDR117" s="23"/>
      <c r="RDS117" s="23"/>
      <c r="RDT117" s="23"/>
      <c r="RDU117" s="23"/>
      <c r="RDV117" s="23"/>
      <c r="RDW117" s="23"/>
      <c r="RDX117" s="23"/>
      <c r="RDY117" s="23"/>
      <c r="RDZ117" s="23"/>
      <c r="REA117" s="23"/>
      <c r="REB117" s="23"/>
      <c r="REC117" s="23"/>
      <c r="RED117" s="23"/>
      <c r="REE117" s="23"/>
      <c r="REF117" s="23"/>
      <c r="REG117" s="23"/>
      <c r="REH117" s="23"/>
      <c r="REI117" s="23"/>
      <c r="REJ117" s="23"/>
      <c r="REK117" s="23"/>
      <c r="REL117" s="23"/>
      <c r="REM117" s="23"/>
      <c r="REN117" s="23"/>
      <c r="REO117" s="23"/>
      <c r="REP117" s="23"/>
      <c r="REQ117" s="23"/>
      <c r="RER117" s="23"/>
      <c r="RES117" s="23"/>
      <c r="RET117" s="23"/>
      <c r="REU117" s="23"/>
      <c r="REV117" s="23"/>
      <c r="REW117" s="23"/>
      <c r="REX117" s="23"/>
      <c r="REY117" s="23"/>
      <c r="REZ117" s="23"/>
      <c r="RFA117" s="23"/>
      <c r="RFB117" s="23"/>
      <c r="RFC117" s="23"/>
      <c r="RFD117" s="23"/>
      <c r="RFE117" s="23"/>
      <c r="RFF117" s="23"/>
      <c r="RFG117" s="23"/>
      <c r="RFH117" s="23"/>
      <c r="RFI117" s="23"/>
      <c r="RFJ117" s="23"/>
      <c r="RFK117" s="23"/>
      <c r="RFL117" s="23"/>
      <c r="RFM117" s="23"/>
      <c r="RFN117" s="23"/>
      <c r="RFO117" s="23"/>
      <c r="RFP117" s="23"/>
      <c r="RFQ117" s="23"/>
      <c r="RFR117" s="23"/>
      <c r="RFS117" s="23"/>
      <c r="RFT117" s="23"/>
      <c r="RFU117" s="23"/>
      <c r="RFV117" s="23"/>
      <c r="RFW117" s="23"/>
      <c r="RFX117" s="23"/>
      <c r="RFY117" s="23"/>
      <c r="RFZ117" s="23"/>
      <c r="RGA117" s="23"/>
      <c r="RGB117" s="23"/>
      <c r="RGC117" s="23"/>
      <c r="RGD117" s="23"/>
      <c r="RGE117" s="23"/>
      <c r="RGF117" s="23"/>
      <c r="RGG117" s="23"/>
      <c r="RGH117" s="23"/>
      <c r="RGI117" s="23"/>
      <c r="RGJ117" s="23"/>
      <c r="RGK117" s="23"/>
      <c r="RGL117" s="23"/>
      <c r="RGM117" s="23"/>
      <c r="RGN117" s="23"/>
      <c r="RGO117" s="23"/>
      <c r="RGP117" s="23"/>
      <c r="RGQ117" s="23"/>
      <c r="RGR117" s="23"/>
      <c r="RGS117" s="23"/>
      <c r="RGT117" s="23"/>
      <c r="RGU117" s="23"/>
      <c r="RGV117" s="23"/>
      <c r="RGW117" s="23"/>
      <c r="RGX117" s="23"/>
      <c r="RGY117" s="23"/>
      <c r="RGZ117" s="23"/>
      <c r="RHA117" s="23"/>
      <c r="RHB117" s="23"/>
      <c r="RHC117" s="23"/>
      <c r="RHD117" s="23"/>
      <c r="RHE117" s="23"/>
      <c r="RHF117" s="23"/>
      <c r="RHG117" s="23"/>
      <c r="RHH117" s="23"/>
      <c r="RHI117" s="23"/>
      <c r="RHJ117" s="23"/>
      <c r="RHK117" s="23"/>
      <c r="RHL117" s="23"/>
      <c r="RHM117" s="23"/>
      <c r="RHN117" s="23"/>
      <c r="RHO117" s="23"/>
      <c r="RHP117" s="23"/>
      <c r="RHQ117" s="23"/>
      <c r="RHR117" s="23"/>
      <c r="RHS117" s="23"/>
      <c r="RHT117" s="23"/>
      <c r="RHU117" s="23"/>
      <c r="RHV117" s="23"/>
      <c r="RHW117" s="23"/>
      <c r="RHX117" s="23"/>
      <c r="RHY117" s="23"/>
      <c r="RHZ117" s="23"/>
      <c r="RIA117" s="23"/>
      <c r="RIB117" s="23"/>
      <c r="RIC117" s="23"/>
      <c r="RID117" s="23"/>
      <c r="RIE117" s="23"/>
      <c r="RIF117" s="23"/>
      <c r="RIG117" s="23"/>
      <c r="RIH117" s="23"/>
      <c r="RII117" s="23"/>
      <c r="RIJ117" s="23"/>
      <c r="RIK117" s="23"/>
      <c r="RIL117" s="23"/>
      <c r="RIM117" s="23"/>
      <c r="RIN117" s="23"/>
      <c r="RIO117" s="23"/>
      <c r="RIP117" s="23"/>
      <c r="RIQ117" s="23"/>
      <c r="RIR117" s="23"/>
      <c r="RIS117" s="23"/>
      <c r="RIT117" s="23"/>
      <c r="RIU117" s="23"/>
      <c r="RIV117" s="23"/>
      <c r="RIW117" s="23"/>
      <c r="RIX117" s="23"/>
      <c r="RIY117" s="23"/>
      <c r="RIZ117" s="23"/>
      <c r="RJA117" s="23"/>
      <c r="RJB117" s="23"/>
      <c r="RJC117" s="23"/>
      <c r="RJD117" s="23"/>
      <c r="RJE117" s="23"/>
      <c r="RJF117" s="23"/>
      <c r="RJG117" s="23"/>
      <c r="RJH117" s="23"/>
      <c r="RJI117" s="23"/>
      <c r="RJJ117" s="23"/>
      <c r="RJK117" s="23"/>
      <c r="RJL117" s="23"/>
      <c r="RJM117" s="23"/>
      <c r="RJN117" s="23"/>
      <c r="RJO117" s="23"/>
      <c r="RJP117" s="23"/>
      <c r="RJQ117" s="23"/>
      <c r="RJR117" s="23"/>
      <c r="RJS117" s="23"/>
      <c r="RJT117" s="23"/>
      <c r="RJU117" s="23"/>
      <c r="RJV117" s="23"/>
      <c r="RJW117" s="23"/>
      <c r="RJX117" s="23"/>
      <c r="RJY117" s="23"/>
      <c r="RJZ117" s="23"/>
      <c r="RKA117" s="23"/>
      <c r="RKB117" s="23"/>
      <c r="RKC117" s="23"/>
      <c r="RKD117" s="23"/>
      <c r="RKE117" s="23"/>
      <c r="RKF117" s="23"/>
      <c r="RKG117" s="23"/>
      <c r="RKH117" s="23"/>
      <c r="RKI117" s="23"/>
      <c r="RKJ117" s="23"/>
      <c r="RKK117" s="23"/>
      <c r="RKL117" s="23"/>
      <c r="RKM117" s="23"/>
      <c r="RKN117" s="23"/>
      <c r="RKO117" s="23"/>
      <c r="RKP117" s="23"/>
      <c r="RKQ117" s="23"/>
      <c r="RKR117" s="23"/>
      <c r="RKS117" s="23"/>
      <c r="RKT117" s="23"/>
      <c r="RKU117" s="23"/>
      <c r="RKV117" s="23"/>
      <c r="RKW117" s="23"/>
      <c r="RKX117" s="23"/>
      <c r="RKY117" s="23"/>
      <c r="RKZ117" s="23"/>
      <c r="RLA117" s="23"/>
      <c r="RLB117" s="23"/>
      <c r="RLC117" s="23"/>
      <c r="RLD117" s="23"/>
      <c r="RLE117" s="23"/>
      <c r="RLF117" s="23"/>
      <c r="RLG117" s="23"/>
      <c r="RLH117" s="23"/>
      <c r="RLI117" s="23"/>
      <c r="RLJ117" s="23"/>
      <c r="RLK117" s="23"/>
      <c r="RLL117" s="23"/>
      <c r="RLM117" s="23"/>
      <c r="RLN117" s="23"/>
      <c r="RLO117" s="23"/>
      <c r="RLP117" s="23"/>
      <c r="RLQ117" s="23"/>
      <c r="RLR117" s="23"/>
      <c r="RLS117" s="23"/>
      <c r="RLT117" s="23"/>
      <c r="RLU117" s="23"/>
      <c r="RLV117" s="23"/>
      <c r="RLW117" s="23"/>
      <c r="RLX117" s="23"/>
      <c r="RLY117" s="23"/>
      <c r="RLZ117" s="23"/>
      <c r="RMA117" s="23"/>
      <c r="RMB117" s="23"/>
      <c r="RMC117" s="23"/>
      <c r="RMD117" s="23"/>
      <c r="RME117" s="23"/>
      <c r="RMF117" s="23"/>
      <c r="RMG117" s="23"/>
      <c r="RMH117" s="23"/>
      <c r="RMI117" s="23"/>
      <c r="RMJ117" s="23"/>
      <c r="RMK117" s="23"/>
      <c r="RML117" s="23"/>
      <c r="RMM117" s="23"/>
      <c r="RMN117" s="23"/>
      <c r="RMO117" s="23"/>
      <c r="RMP117" s="23"/>
      <c r="RMQ117" s="23"/>
      <c r="RMR117" s="23"/>
      <c r="RMS117" s="23"/>
      <c r="RMT117" s="23"/>
      <c r="RMU117" s="23"/>
      <c r="RMV117" s="23"/>
      <c r="RMW117" s="23"/>
      <c r="RMX117" s="23"/>
      <c r="RMY117" s="23"/>
      <c r="RMZ117" s="23"/>
      <c r="RNA117" s="23"/>
      <c r="RNB117" s="23"/>
      <c r="RNC117" s="23"/>
      <c r="RND117" s="23"/>
      <c r="RNE117" s="23"/>
      <c r="RNF117" s="23"/>
      <c r="RNG117" s="23"/>
      <c r="RNH117" s="23"/>
      <c r="RNI117" s="23"/>
      <c r="RNJ117" s="23"/>
      <c r="RNK117" s="23"/>
      <c r="RNL117" s="23"/>
      <c r="RNM117" s="23"/>
      <c r="RNN117" s="23"/>
      <c r="RNO117" s="23"/>
      <c r="RNP117" s="23"/>
      <c r="RNQ117" s="23"/>
      <c r="RNR117" s="23"/>
      <c r="RNS117" s="23"/>
      <c r="RNT117" s="23"/>
      <c r="RNU117" s="23"/>
      <c r="RNV117" s="23"/>
      <c r="RNW117" s="23"/>
      <c r="RNX117" s="23"/>
      <c r="RNY117" s="23"/>
      <c r="RNZ117" s="23"/>
      <c r="ROA117" s="23"/>
      <c r="ROB117" s="23"/>
      <c r="ROC117" s="23"/>
      <c r="ROD117" s="23"/>
      <c r="ROE117" s="23"/>
      <c r="ROF117" s="23"/>
      <c r="ROG117" s="23"/>
      <c r="ROH117" s="23"/>
      <c r="ROI117" s="23"/>
      <c r="ROJ117" s="23"/>
      <c r="ROK117" s="23"/>
      <c r="ROL117" s="23"/>
      <c r="ROM117" s="23"/>
      <c r="RON117" s="23"/>
      <c r="ROO117" s="23"/>
      <c r="ROP117" s="23"/>
      <c r="ROQ117" s="23"/>
      <c r="ROR117" s="23"/>
      <c r="ROS117" s="23"/>
      <c r="ROT117" s="23"/>
      <c r="ROU117" s="23"/>
      <c r="ROV117" s="23"/>
      <c r="ROW117" s="23"/>
      <c r="ROX117" s="23"/>
      <c r="ROY117" s="23"/>
      <c r="ROZ117" s="23"/>
      <c r="RPA117" s="23"/>
      <c r="RPB117" s="23"/>
      <c r="RPC117" s="23"/>
      <c r="RPD117" s="23"/>
      <c r="RPE117" s="23"/>
      <c r="RPF117" s="23"/>
      <c r="RPG117" s="23"/>
      <c r="RPH117" s="23"/>
      <c r="RPI117" s="23"/>
      <c r="RPJ117" s="23"/>
      <c r="RPK117" s="23"/>
      <c r="RPL117" s="23"/>
      <c r="RPM117" s="23"/>
      <c r="RPN117" s="23"/>
      <c r="RPO117" s="23"/>
      <c r="RPP117" s="23"/>
      <c r="RPQ117" s="23"/>
      <c r="RPR117" s="23"/>
      <c r="RPS117" s="23"/>
      <c r="RPT117" s="23"/>
      <c r="RPU117" s="23"/>
      <c r="RPV117" s="23"/>
      <c r="RPW117" s="23"/>
      <c r="RPX117" s="23"/>
      <c r="RPY117" s="23"/>
      <c r="RPZ117" s="23"/>
      <c r="RQA117" s="23"/>
      <c r="RQB117" s="23"/>
      <c r="RQC117" s="23"/>
      <c r="RQD117" s="23"/>
      <c r="RQE117" s="23"/>
      <c r="RQF117" s="23"/>
      <c r="RQG117" s="23"/>
      <c r="RQH117" s="23"/>
      <c r="RQI117" s="23"/>
      <c r="RQJ117" s="23"/>
      <c r="RQK117" s="23"/>
      <c r="RQL117" s="23"/>
      <c r="RQM117" s="23"/>
      <c r="RQN117" s="23"/>
      <c r="RQO117" s="23"/>
      <c r="RQP117" s="23"/>
      <c r="RQQ117" s="23"/>
      <c r="RQR117" s="23"/>
      <c r="RQS117" s="23"/>
      <c r="RQT117" s="23"/>
      <c r="RQU117" s="23"/>
      <c r="RQV117" s="23"/>
      <c r="RQW117" s="23"/>
      <c r="RQX117" s="23"/>
      <c r="RQY117" s="23"/>
      <c r="RQZ117" s="23"/>
      <c r="RRA117" s="23"/>
      <c r="RRB117" s="23"/>
      <c r="RRC117" s="23"/>
      <c r="RRD117" s="23"/>
      <c r="RRE117" s="23"/>
      <c r="RRF117" s="23"/>
      <c r="RRG117" s="23"/>
      <c r="RRH117" s="23"/>
      <c r="RRI117" s="23"/>
      <c r="RRJ117" s="23"/>
      <c r="RRK117" s="23"/>
      <c r="RRL117" s="23"/>
      <c r="RRM117" s="23"/>
      <c r="RRN117" s="23"/>
      <c r="RRO117" s="23"/>
      <c r="RRP117" s="23"/>
      <c r="RRQ117" s="23"/>
      <c r="RRR117" s="23"/>
      <c r="RRS117" s="23"/>
      <c r="RRT117" s="23"/>
      <c r="RRU117" s="23"/>
      <c r="RRV117" s="23"/>
      <c r="RRW117" s="23"/>
      <c r="RRX117" s="23"/>
      <c r="RRY117" s="23"/>
      <c r="RRZ117" s="23"/>
      <c r="RSA117" s="23"/>
      <c r="RSB117" s="23"/>
      <c r="RSC117" s="23"/>
      <c r="RSD117" s="23"/>
      <c r="RSE117" s="23"/>
      <c r="RSF117" s="23"/>
      <c r="RSG117" s="23"/>
      <c r="RSH117" s="23"/>
      <c r="RSI117" s="23"/>
      <c r="RSJ117" s="23"/>
      <c r="RSK117" s="23"/>
      <c r="RSL117" s="23"/>
      <c r="RSM117" s="23"/>
      <c r="RSN117" s="23"/>
      <c r="RSO117" s="23"/>
      <c r="RSP117" s="23"/>
      <c r="RSQ117" s="23"/>
      <c r="RSR117" s="23"/>
      <c r="RSS117" s="23"/>
      <c r="RST117" s="23"/>
      <c r="RSU117" s="23"/>
      <c r="RSV117" s="23"/>
      <c r="RSW117" s="23"/>
      <c r="RSX117" s="23"/>
      <c r="RSY117" s="23"/>
      <c r="RSZ117" s="23"/>
      <c r="RTA117" s="23"/>
      <c r="RTB117" s="23"/>
      <c r="RTC117" s="23"/>
      <c r="RTD117" s="23"/>
      <c r="RTE117" s="23"/>
      <c r="RTF117" s="23"/>
      <c r="RTG117" s="23"/>
      <c r="RTH117" s="23"/>
      <c r="RTI117" s="23"/>
      <c r="RTJ117" s="23"/>
      <c r="RTK117" s="23"/>
      <c r="RTL117" s="23"/>
      <c r="RTM117" s="23"/>
      <c r="RTN117" s="23"/>
      <c r="RTO117" s="23"/>
      <c r="RTP117" s="23"/>
      <c r="RTQ117" s="23"/>
      <c r="RTR117" s="23"/>
      <c r="RTS117" s="23"/>
      <c r="RTT117" s="23"/>
      <c r="RTU117" s="23"/>
      <c r="RTV117" s="23"/>
      <c r="RTW117" s="23"/>
      <c r="RTX117" s="23"/>
      <c r="RTY117" s="23"/>
      <c r="RTZ117" s="23"/>
      <c r="RUA117" s="23"/>
      <c r="RUB117" s="23"/>
      <c r="RUC117" s="23"/>
      <c r="RUD117" s="23"/>
      <c r="RUE117" s="23"/>
      <c r="RUF117" s="23"/>
      <c r="RUG117" s="23"/>
      <c r="RUH117" s="23"/>
      <c r="RUI117" s="23"/>
      <c r="RUJ117" s="23"/>
      <c r="RUK117" s="23"/>
      <c r="RUL117" s="23"/>
      <c r="RUM117" s="23"/>
      <c r="RUN117" s="23"/>
      <c r="RUO117" s="23"/>
      <c r="RUP117" s="23"/>
      <c r="RUQ117" s="23"/>
      <c r="RUR117" s="23"/>
      <c r="RUS117" s="23"/>
      <c r="RUT117" s="23"/>
      <c r="RUU117" s="23"/>
      <c r="RUV117" s="23"/>
      <c r="RUW117" s="23"/>
      <c r="RUX117" s="23"/>
      <c r="RUY117" s="23"/>
      <c r="RUZ117" s="23"/>
      <c r="RVA117" s="23"/>
      <c r="RVB117" s="23"/>
      <c r="RVC117" s="23"/>
      <c r="RVD117" s="23"/>
      <c r="RVE117" s="23"/>
      <c r="RVF117" s="23"/>
      <c r="RVG117" s="23"/>
      <c r="RVH117" s="23"/>
      <c r="RVI117" s="23"/>
      <c r="RVJ117" s="23"/>
      <c r="RVK117" s="23"/>
      <c r="RVL117" s="23"/>
      <c r="RVM117" s="23"/>
      <c r="RVN117" s="23"/>
      <c r="RVO117" s="23"/>
      <c r="RVP117" s="23"/>
      <c r="RVQ117" s="23"/>
      <c r="RVR117" s="23"/>
      <c r="RVS117" s="23"/>
      <c r="RVT117" s="23"/>
      <c r="RVU117" s="23"/>
      <c r="RVV117" s="23"/>
      <c r="RVW117" s="23"/>
      <c r="RVX117" s="23"/>
      <c r="RVY117" s="23"/>
      <c r="RVZ117" s="23"/>
      <c r="RWA117" s="23"/>
      <c r="RWB117" s="23"/>
      <c r="RWC117" s="23"/>
      <c r="RWD117" s="23"/>
      <c r="RWE117" s="23"/>
      <c r="RWF117" s="23"/>
      <c r="RWG117" s="23"/>
      <c r="RWH117" s="23"/>
      <c r="RWI117" s="23"/>
      <c r="RWJ117" s="23"/>
      <c r="RWK117" s="23"/>
      <c r="RWL117" s="23"/>
      <c r="RWM117" s="23"/>
      <c r="RWN117" s="23"/>
      <c r="RWO117" s="23"/>
      <c r="RWP117" s="23"/>
      <c r="RWQ117" s="23"/>
      <c r="RWR117" s="23"/>
      <c r="RWS117" s="23"/>
      <c r="RWT117" s="23"/>
      <c r="RWU117" s="23"/>
      <c r="RWV117" s="23"/>
      <c r="RWW117" s="23"/>
      <c r="RWX117" s="23"/>
      <c r="RWY117" s="23"/>
      <c r="RWZ117" s="23"/>
      <c r="RXA117" s="23"/>
      <c r="RXB117" s="23"/>
      <c r="RXC117" s="23"/>
      <c r="RXD117" s="23"/>
      <c r="RXE117" s="23"/>
      <c r="RXF117" s="23"/>
      <c r="RXG117" s="23"/>
      <c r="RXH117" s="23"/>
      <c r="RXI117" s="23"/>
      <c r="RXJ117" s="23"/>
      <c r="RXK117" s="23"/>
      <c r="RXL117" s="23"/>
      <c r="RXM117" s="23"/>
      <c r="RXN117" s="23"/>
      <c r="RXO117" s="23"/>
      <c r="RXP117" s="23"/>
      <c r="RXQ117" s="23"/>
      <c r="RXR117" s="23"/>
      <c r="RXS117" s="23"/>
      <c r="RXT117" s="23"/>
      <c r="RXU117" s="23"/>
      <c r="RXV117" s="23"/>
      <c r="RXW117" s="23"/>
      <c r="RXX117" s="23"/>
      <c r="RXY117" s="23"/>
      <c r="RXZ117" s="23"/>
      <c r="RYA117" s="23"/>
      <c r="RYB117" s="23"/>
      <c r="RYC117" s="23"/>
      <c r="RYD117" s="23"/>
      <c r="RYE117" s="23"/>
      <c r="RYF117" s="23"/>
      <c r="RYG117" s="23"/>
      <c r="RYH117" s="23"/>
      <c r="RYI117" s="23"/>
      <c r="RYJ117" s="23"/>
      <c r="RYK117" s="23"/>
      <c r="RYL117" s="23"/>
      <c r="RYM117" s="23"/>
      <c r="RYN117" s="23"/>
      <c r="RYO117" s="23"/>
      <c r="RYP117" s="23"/>
      <c r="RYQ117" s="23"/>
      <c r="RYR117" s="23"/>
      <c r="RYS117" s="23"/>
      <c r="RYT117" s="23"/>
      <c r="RYU117" s="23"/>
      <c r="RYV117" s="23"/>
      <c r="RYW117" s="23"/>
      <c r="RYX117" s="23"/>
      <c r="RYY117" s="23"/>
      <c r="RYZ117" s="23"/>
      <c r="RZA117" s="23"/>
      <c r="RZB117" s="23"/>
      <c r="RZC117" s="23"/>
      <c r="RZD117" s="23"/>
      <c r="RZE117" s="23"/>
      <c r="RZF117" s="23"/>
      <c r="RZG117" s="23"/>
      <c r="RZH117" s="23"/>
      <c r="RZI117" s="23"/>
      <c r="RZJ117" s="23"/>
      <c r="RZK117" s="23"/>
      <c r="RZL117" s="23"/>
      <c r="RZM117" s="23"/>
      <c r="RZN117" s="23"/>
      <c r="RZO117" s="23"/>
      <c r="RZP117" s="23"/>
      <c r="RZQ117" s="23"/>
      <c r="RZR117" s="23"/>
      <c r="RZS117" s="23"/>
      <c r="RZT117" s="23"/>
      <c r="RZU117" s="23"/>
      <c r="RZV117" s="23"/>
      <c r="RZW117" s="23"/>
      <c r="RZX117" s="23"/>
      <c r="RZY117" s="23"/>
      <c r="RZZ117" s="23"/>
      <c r="SAA117" s="23"/>
      <c r="SAB117" s="23"/>
      <c r="SAC117" s="23"/>
      <c r="SAD117" s="23"/>
      <c r="SAE117" s="23"/>
      <c r="SAF117" s="23"/>
      <c r="SAG117" s="23"/>
      <c r="SAH117" s="23"/>
      <c r="SAI117" s="23"/>
      <c r="SAJ117" s="23"/>
      <c r="SAK117" s="23"/>
      <c r="SAL117" s="23"/>
      <c r="SAM117" s="23"/>
      <c r="SAN117" s="23"/>
      <c r="SAO117" s="23"/>
      <c r="SAP117" s="23"/>
      <c r="SAQ117" s="23"/>
      <c r="SAR117" s="23"/>
      <c r="SAS117" s="23"/>
      <c r="SAT117" s="23"/>
      <c r="SAU117" s="23"/>
      <c r="SAV117" s="23"/>
      <c r="SAW117" s="23"/>
      <c r="SAX117" s="23"/>
      <c r="SAY117" s="23"/>
      <c r="SAZ117" s="23"/>
      <c r="SBA117" s="23"/>
      <c r="SBB117" s="23"/>
      <c r="SBC117" s="23"/>
      <c r="SBD117" s="23"/>
      <c r="SBE117" s="23"/>
      <c r="SBF117" s="23"/>
      <c r="SBG117" s="23"/>
      <c r="SBH117" s="23"/>
      <c r="SBI117" s="23"/>
      <c r="SBJ117" s="23"/>
      <c r="SBK117" s="23"/>
      <c r="SBL117" s="23"/>
      <c r="SBM117" s="23"/>
      <c r="SBN117" s="23"/>
      <c r="SBO117" s="23"/>
      <c r="SBP117" s="23"/>
      <c r="SBQ117" s="23"/>
      <c r="SBR117" s="23"/>
      <c r="SBS117" s="23"/>
      <c r="SBT117" s="23"/>
      <c r="SBU117" s="23"/>
      <c r="SBV117" s="23"/>
      <c r="SBW117" s="23"/>
      <c r="SBX117" s="23"/>
      <c r="SBY117" s="23"/>
      <c r="SBZ117" s="23"/>
      <c r="SCA117" s="23"/>
      <c r="SCB117" s="23"/>
      <c r="SCC117" s="23"/>
      <c r="SCD117" s="23"/>
      <c r="SCE117" s="23"/>
      <c r="SCF117" s="23"/>
      <c r="SCG117" s="23"/>
      <c r="SCH117" s="23"/>
      <c r="SCI117" s="23"/>
      <c r="SCJ117" s="23"/>
      <c r="SCK117" s="23"/>
      <c r="SCL117" s="23"/>
      <c r="SCM117" s="23"/>
      <c r="SCN117" s="23"/>
      <c r="SCO117" s="23"/>
      <c r="SCP117" s="23"/>
      <c r="SCQ117" s="23"/>
      <c r="SCR117" s="23"/>
      <c r="SCS117" s="23"/>
      <c r="SCT117" s="23"/>
      <c r="SCU117" s="23"/>
      <c r="SCV117" s="23"/>
      <c r="SCW117" s="23"/>
      <c r="SCX117" s="23"/>
      <c r="SCY117" s="23"/>
      <c r="SCZ117" s="23"/>
      <c r="SDA117" s="23"/>
      <c r="SDB117" s="23"/>
      <c r="SDC117" s="23"/>
      <c r="SDD117" s="23"/>
      <c r="SDE117" s="23"/>
      <c r="SDF117" s="23"/>
      <c r="SDG117" s="23"/>
      <c r="SDH117" s="23"/>
      <c r="SDI117" s="23"/>
      <c r="SDJ117" s="23"/>
      <c r="SDK117" s="23"/>
      <c r="SDL117" s="23"/>
      <c r="SDM117" s="23"/>
      <c r="SDN117" s="23"/>
      <c r="SDO117" s="23"/>
      <c r="SDP117" s="23"/>
      <c r="SDQ117" s="23"/>
      <c r="SDR117" s="23"/>
      <c r="SDS117" s="23"/>
      <c r="SDT117" s="23"/>
      <c r="SDU117" s="23"/>
      <c r="SDV117" s="23"/>
      <c r="SDW117" s="23"/>
      <c r="SDX117" s="23"/>
      <c r="SDY117" s="23"/>
      <c r="SDZ117" s="23"/>
      <c r="SEA117" s="23"/>
      <c r="SEB117" s="23"/>
      <c r="SEC117" s="23"/>
      <c r="SED117" s="23"/>
      <c r="SEE117" s="23"/>
      <c r="SEF117" s="23"/>
      <c r="SEG117" s="23"/>
      <c r="SEH117" s="23"/>
      <c r="SEI117" s="23"/>
      <c r="SEJ117" s="23"/>
      <c r="SEK117" s="23"/>
      <c r="SEL117" s="23"/>
      <c r="SEM117" s="23"/>
      <c r="SEN117" s="23"/>
      <c r="SEO117" s="23"/>
      <c r="SEP117" s="23"/>
      <c r="SEQ117" s="23"/>
      <c r="SER117" s="23"/>
      <c r="SES117" s="23"/>
      <c r="SET117" s="23"/>
      <c r="SEU117" s="23"/>
      <c r="SEV117" s="23"/>
      <c r="SEW117" s="23"/>
      <c r="SEX117" s="23"/>
      <c r="SEY117" s="23"/>
      <c r="SEZ117" s="23"/>
      <c r="SFA117" s="23"/>
      <c r="SFB117" s="23"/>
      <c r="SFC117" s="23"/>
      <c r="SFD117" s="23"/>
      <c r="SFE117" s="23"/>
      <c r="SFF117" s="23"/>
      <c r="SFG117" s="23"/>
      <c r="SFH117" s="23"/>
      <c r="SFI117" s="23"/>
      <c r="SFJ117" s="23"/>
      <c r="SFK117" s="23"/>
      <c r="SFL117" s="23"/>
      <c r="SFM117" s="23"/>
      <c r="SFN117" s="23"/>
      <c r="SFO117" s="23"/>
      <c r="SFP117" s="23"/>
      <c r="SFQ117" s="23"/>
      <c r="SFR117" s="23"/>
      <c r="SFS117" s="23"/>
      <c r="SFT117" s="23"/>
      <c r="SFU117" s="23"/>
      <c r="SFV117" s="23"/>
      <c r="SFW117" s="23"/>
      <c r="SFX117" s="23"/>
      <c r="SFY117" s="23"/>
      <c r="SFZ117" s="23"/>
      <c r="SGA117" s="23"/>
      <c r="SGB117" s="23"/>
      <c r="SGC117" s="23"/>
      <c r="SGD117" s="23"/>
      <c r="SGE117" s="23"/>
      <c r="SGF117" s="23"/>
      <c r="SGG117" s="23"/>
      <c r="SGH117" s="23"/>
      <c r="SGI117" s="23"/>
      <c r="SGJ117" s="23"/>
      <c r="SGK117" s="23"/>
      <c r="SGL117" s="23"/>
      <c r="SGM117" s="23"/>
      <c r="SGN117" s="23"/>
      <c r="SGO117" s="23"/>
      <c r="SGP117" s="23"/>
      <c r="SGQ117" s="23"/>
      <c r="SGR117" s="23"/>
      <c r="SGS117" s="23"/>
      <c r="SGT117" s="23"/>
      <c r="SGU117" s="23"/>
      <c r="SGV117" s="23"/>
      <c r="SGW117" s="23"/>
      <c r="SGX117" s="23"/>
      <c r="SGY117" s="23"/>
      <c r="SGZ117" s="23"/>
      <c r="SHA117" s="23"/>
      <c r="SHB117" s="23"/>
      <c r="SHC117" s="23"/>
      <c r="SHD117" s="23"/>
      <c r="SHE117" s="23"/>
      <c r="SHF117" s="23"/>
      <c r="SHG117" s="23"/>
      <c r="SHH117" s="23"/>
      <c r="SHI117" s="23"/>
      <c r="SHJ117" s="23"/>
      <c r="SHK117" s="23"/>
      <c r="SHL117" s="23"/>
      <c r="SHM117" s="23"/>
      <c r="SHN117" s="23"/>
      <c r="SHO117" s="23"/>
      <c r="SHP117" s="23"/>
      <c r="SHQ117" s="23"/>
      <c r="SHR117" s="23"/>
      <c r="SHS117" s="23"/>
      <c r="SHT117" s="23"/>
      <c r="SHU117" s="23"/>
      <c r="SHV117" s="23"/>
      <c r="SHW117" s="23"/>
      <c r="SHX117" s="23"/>
      <c r="SHY117" s="23"/>
      <c r="SHZ117" s="23"/>
      <c r="SIA117" s="23"/>
      <c r="SIB117" s="23"/>
      <c r="SIC117" s="23"/>
      <c r="SID117" s="23"/>
      <c r="SIE117" s="23"/>
      <c r="SIF117" s="23"/>
      <c r="SIG117" s="23"/>
      <c r="SIH117" s="23"/>
      <c r="SII117" s="23"/>
      <c r="SIJ117" s="23"/>
      <c r="SIK117" s="23"/>
      <c r="SIL117" s="23"/>
      <c r="SIM117" s="23"/>
      <c r="SIN117" s="23"/>
      <c r="SIO117" s="23"/>
      <c r="SIP117" s="23"/>
      <c r="SIQ117" s="23"/>
      <c r="SIR117" s="23"/>
      <c r="SIS117" s="23"/>
      <c r="SIT117" s="23"/>
      <c r="SIU117" s="23"/>
      <c r="SIV117" s="23"/>
      <c r="SIW117" s="23"/>
      <c r="SIX117" s="23"/>
      <c r="SIY117" s="23"/>
      <c r="SIZ117" s="23"/>
      <c r="SJA117" s="23"/>
      <c r="SJB117" s="23"/>
      <c r="SJC117" s="23"/>
      <c r="SJD117" s="23"/>
      <c r="SJE117" s="23"/>
      <c r="SJF117" s="23"/>
      <c r="SJG117" s="23"/>
      <c r="SJH117" s="23"/>
      <c r="SJI117" s="23"/>
      <c r="SJJ117" s="23"/>
      <c r="SJK117" s="23"/>
      <c r="SJL117" s="23"/>
      <c r="SJM117" s="23"/>
      <c r="SJN117" s="23"/>
      <c r="SJO117" s="23"/>
      <c r="SJP117" s="23"/>
      <c r="SJQ117" s="23"/>
      <c r="SJR117" s="23"/>
      <c r="SJS117" s="23"/>
      <c r="SJT117" s="23"/>
      <c r="SJU117" s="23"/>
      <c r="SJV117" s="23"/>
      <c r="SJW117" s="23"/>
      <c r="SJX117" s="23"/>
      <c r="SJY117" s="23"/>
      <c r="SJZ117" s="23"/>
      <c r="SKA117" s="23"/>
      <c r="SKB117" s="23"/>
      <c r="SKC117" s="23"/>
      <c r="SKD117" s="23"/>
      <c r="SKE117" s="23"/>
      <c r="SKF117" s="23"/>
      <c r="SKG117" s="23"/>
      <c r="SKH117" s="23"/>
      <c r="SKI117" s="23"/>
      <c r="SKJ117" s="23"/>
      <c r="SKK117" s="23"/>
      <c r="SKL117" s="23"/>
      <c r="SKM117" s="23"/>
      <c r="SKN117" s="23"/>
      <c r="SKO117" s="23"/>
      <c r="SKP117" s="23"/>
      <c r="SKQ117" s="23"/>
      <c r="SKR117" s="23"/>
      <c r="SKS117" s="23"/>
      <c r="SKT117" s="23"/>
      <c r="SKU117" s="23"/>
      <c r="SKV117" s="23"/>
      <c r="SKW117" s="23"/>
      <c r="SKX117" s="23"/>
      <c r="SKY117" s="23"/>
      <c r="SKZ117" s="23"/>
      <c r="SLA117" s="23"/>
      <c r="SLB117" s="23"/>
      <c r="SLC117" s="23"/>
      <c r="SLD117" s="23"/>
      <c r="SLE117" s="23"/>
      <c r="SLF117" s="23"/>
      <c r="SLG117" s="23"/>
      <c r="SLH117" s="23"/>
      <c r="SLI117" s="23"/>
      <c r="SLJ117" s="23"/>
      <c r="SLK117" s="23"/>
      <c r="SLL117" s="23"/>
      <c r="SLM117" s="23"/>
      <c r="SLN117" s="23"/>
      <c r="SLO117" s="23"/>
      <c r="SLP117" s="23"/>
      <c r="SLQ117" s="23"/>
      <c r="SLR117" s="23"/>
      <c r="SLS117" s="23"/>
      <c r="SLT117" s="23"/>
      <c r="SLU117" s="23"/>
      <c r="SLV117" s="23"/>
      <c r="SLW117" s="23"/>
      <c r="SLX117" s="23"/>
      <c r="SLY117" s="23"/>
      <c r="SLZ117" s="23"/>
      <c r="SMA117" s="23"/>
      <c r="SMB117" s="23"/>
      <c r="SMC117" s="23"/>
      <c r="SMD117" s="23"/>
      <c r="SME117" s="23"/>
      <c r="SMF117" s="23"/>
      <c r="SMG117" s="23"/>
      <c r="SMH117" s="23"/>
      <c r="SMI117" s="23"/>
      <c r="SMJ117" s="23"/>
      <c r="SMK117" s="23"/>
      <c r="SML117" s="23"/>
      <c r="SMM117" s="23"/>
      <c r="SMN117" s="23"/>
      <c r="SMO117" s="23"/>
      <c r="SMP117" s="23"/>
      <c r="SMQ117" s="23"/>
      <c r="SMR117" s="23"/>
      <c r="SMS117" s="23"/>
      <c r="SMT117" s="23"/>
      <c r="SMU117" s="23"/>
      <c r="SMV117" s="23"/>
      <c r="SMW117" s="23"/>
      <c r="SMX117" s="23"/>
      <c r="SMY117" s="23"/>
      <c r="SMZ117" s="23"/>
      <c r="SNA117" s="23"/>
      <c r="SNB117" s="23"/>
      <c r="SNC117" s="23"/>
      <c r="SND117" s="23"/>
      <c r="SNE117" s="23"/>
      <c r="SNF117" s="23"/>
      <c r="SNG117" s="23"/>
      <c r="SNH117" s="23"/>
      <c r="SNI117" s="23"/>
      <c r="SNJ117" s="23"/>
      <c r="SNK117" s="23"/>
      <c r="SNL117" s="23"/>
      <c r="SNM117" s="23"/>
      <c r="SNN117" s="23"/>
      <c r="SNO117" s="23"/>
      <c r="SNP117" s="23"/>
      <c r="SNQ117" s="23"/>
      <c r="SNR117" s="23"/>
      <c r="SNS117" s="23"/>
      <c r="SNT117" s="23"/>
      <c r="SNU117" s="23"/>
      <c r="SNV117" s="23"/>
      <c r="SNW117" s="23"/>
      <c r="SNX117" s="23"/>
      <c r="SNY117" s="23"/>
      <c r="SNZ117" s="23"/>
      <c r="SOA117" s="23"/>
      <c r="SOB117" s="23"/>
      <c r="SOC117" s="23"/>
      <c r="SOD117" s="23"/>
      <c r="SOE117" s="23"/>
      <c r="SOF117" s="23"/>
      <c r="SOG117" s="23"/>
      <c r="SOH117" s="23"/>
      <c r="SOI117" s="23"/>
      <c r="SOJ117" s="23"/>
      <c r="SOK117" s="23"/>
      <c r="SOL117" s="23"/>
      <c r="SOM117" s="23"/>
      <c r="SON117" s="23"/>
      <c r="SOO117" s="23"/>
      <c r="SOP117" s="23"/>
      <c r="SOQ117" s="23"/>
      <c r="SOR117" s="23"/>
      <c r="SOS117" s="23"/>
      <c r="SOT117" s="23"/>
      <c r="SOU117" s="23"/>
      <c r="SOV117" s="23"/>
      <c r="SOW117" s="23"/>
      <c r="SOX117" s="23"/>
      <c r="SOY117" s="23"/>
      <c r="SOZ117" s="23"/>
      <c r="SPA117" s="23"/>
      <c r="SPB117" s="23"/>
      <c r="SPC117" s="23"/>
      <c r="SPD117" s="23"/>
      <c r="SPE117" s="23"/>
      <c r="SPF117" s="23"/>
      <c r="SPG117" s="23"/>
      <c r="SPH117" s="23"/>
      <c r="SPI117" s="23"/>
      <c r="SPJ117" s="23"/>
      <c r="SPK117" s="23"/>
      <c r="SPL117" s="23"/>
      <c r="SPM117" s="23"/>
      <c r="SPN117" s="23"/>
      <c r="SPO117" s="23"/>
      <c r="SPP117" s="23"/>
      <c r="SPQ117" s="23"/>
      <c r="SPR117" s="23"/>
      <c r="SPS117" s="23"/>
      <c r="SPT117" s="23"/>
      <c r="SPU117" s="23"/>
      <c r="SPV117" s="23"/>
      <c r="SPW117" s="23"/>
      <c r="SPX117" s="23"/>
      <c r="SPY117" s="23"/>
      <c r="SPZ117" s="23"/>
      <c r="SQA117" s="23"/>
      <c r="SQB117" s="23"/>
      <c r="SQC117" s="23"/>
      <c r="SQD117" s="23"/>
      <c r="SQE117" s="23"/>
      <c r="SQF117" s="23"/>
      <c r="SQG117" s="23"/>
      <c r="SQH117" s="23"/>
      <c r="SQI117" s="23"/>
      <c r="SQJ117" s="23"/>
      <c r="SQK117" s="23"/>
      <c r="SQL117" s="23"/>
      <c r="SQM117" s="23"/>
      <c r="SQN117" s="23"/>
      <c r="SQO117" s="23"/>
      <c r="SQP117" s="23"/>
      <c r="SQQ117" s="23"/>
      <c r="SQR117" s="23"/>
      <c r="SQS117" s="23"/>
      <c r="SQT117" s="23"/>
      <c r="SQU117" s="23"/>
      <c r="SQV117" s="23"/>
      <c r="SQW117" s="23"/>
      <c r="SQX117" s="23"/>
      <c r="SQY117" s="23"/>
      <c r="SQZ117" s="23"/>
      <c r="SRA117" s="23"/>
      <c r="SRB117" s="23"/>
      <c r="SRC117" s="23"/>
      <c r="SRD117" s="23"/>
      <c r="SRE117" s="23"/>
      <c r="SRF117" s="23"/>
      <c r="SRG117" s="23"/>
      <c r="SRH117" s="23"/>
      <c r="SRI117" s="23"/>
      <c r="SRJ117" s="23"/>
      <c r="SRK117" s="23"/>
      <c r="SRL117" s="23"/>
      <c r="SRM117" s="23"/>
      <c r="SRN117" s="23"/>
      <c r="SRO117" s="23"/>
      <c r="SRP117" s="23"/>
      <c r="SRQ117" s="23"/>
      <c r="SRR117" s="23"/>
      <c r="SRS117" s="23"/>
      <c r="SRT117" s="23"/>
      <c r="SRU117" s="23"/>
      <c r="SRV117" s="23"/>
      <c r="SRW117" s="23"/>
      <c r="SRX117" s="23"/>
      <c r="SRY117" s="23"/>
      <c r="SRZ117" s="23"/>
      <c r="SSA117" s="23"/>
      <c r="SSB117" s="23"/>
      <c r="SSC117" s="23"/>
      <c r="SSD117" s="23"/>
      <c r="SSE117" s="23"/>
      <c r="SSF117" s="23"/>
      <c r="SSG117" s="23"/>
      <c r="SSH117" s="23"/>
      <c r="SSI117" s="23"/>
      <c r="SSJ117" s="23"/>
      <c r="SSK117" s="23"/>
      <c r="SSL117" s="23"/>
      <c r="SSM117" s="23"/>
      <c r="SSN117" s="23"/>
      <c r="SSO117" s="23"/>
      <c r="SSP117" s="23"/>
      <c r="SSQ117" s="23"/>
      <c r="SSR117" s="23"/>
      <c r="SSS117" s="23"/>
      <c r="SST117" s="23"/>
      <c r="SSU117" s="23"/>
      <c r="SSV117" s="23"/>
      <c r="SSW117" s="23"/>
      <c r="SSX117" s="23"/>
      <c r="SSY117" s="23"/>
      <c r="SSZ117" s="23"/>
      <c r="STA117" s="23"/>
      <c r="STB117" s="23"/>
      <c r="STC117" s="23"/>
      <c r="STD117" s="23"/>
      <c r="STE117" s="23"/>
      <c r="STF117" s="23"/>
      <c r="STG117" s="23"/>
      <c r="STH117" s="23"/>
      <c r="STI117" s="23"/>
      <c r="STJ117" s="23"/>
      <c r="STK117" s="23"/>
      <c r="STL117" s="23"/>
      <c r="STM117" s="23"/>
      <c r="STN117" s="23"/>
      <c r="STO117" s="23"/>
      <c r="STP117" s="23"/>
      <c r="STQ117" s="23"/>
      <c r="STR117" s="23"/>
      <c r="STS117" s="23"/>
      <c r="STT117" s="23"/>
      <c r="STU117" s="23"/>
      <c r="STV117" s="23"/>
      <c r="STW117" s="23"/>
      <c r="STX117" s="23"/>
      <c r="STY117" s="23"/>
      <c r="STZ117" s="23"/>
      <c r="SUA117" s="23"/>
      <c r="SUB117" s="23"/>
      <c r="SUC117" s="23"/>
      <c r="SUD117" s="23"/>
      <c r="SUE117" s="23"/>
      <c r="SUF117" s="23"/>
      <c r="SUG117" s="23"/>
      <c r="SUH117" s="23"/>
      <c r="SUI117" s="23"/>
      <c r="SUJ117" s="23"/>
      <c r="SUK117" s="23"/>
      <c r="SUL117" s="23"/>
      <c r="SUM117" s="23"/>
      <c r="SUN117" s="23"/>
      <c r="SUO117" s="23"/>
      <c r="SUP117" s="23"/>
      <c r="SUQ117" s="23"/>
      <c r="SUR117" s="23"/>
      <c r="SUS117" s="23"/>
      <c r="SUT117" s="23"/>
      <c r="SUU117" s="23"/>
      <c r="SUV117" s="23"/>
      <c r="SUW117" s="23"/>
      <c r="SUX117" s="23"/>
      <c r="SUY117" s="23"/>
      <c r="SUZ117" s="23"/>
      <c r="SVA117" s="23"/>
      <c r="SVB117" s="23"/>
      <c r="SVC117" s="23"/>
      <c r="SVD117" s="23"/>
      <c r="SVE117" s="23"/>
      <c r="SVF117" s="23"/>
      <c r="SVG117" s="23"/>
      <c r="SVH117" s="23"/>
      <c r="SVI117" s="23"/>
      <c r="SVJ117" s="23"/>
      <c r="SVK117" s="23"/>
      <c r="SVL117" s="23"/>
      <c r="SVM117" s="23"/>
      <c r="SVN117" s="23"/>
      <c r="SVO117" s="23"/>
      <c r="SVP117" s="23"/>
      <c r="SVQ117" s="23"/>
      <c r="SVR117" s="23"/>
      <c r="SVS117" s="23"/>
      <c r="SVT117" s="23"/>
      <c r="SVU117" s="23"/>
      <c r="SVV117" s="23"/>
      <c r="SVW117" s="23"/>
      <c r="SVX117" s="23"/>
      <c r="SVY117" s="23"/>
      <c r="SVZ117" s="23"/>
      <c r="SWA117" s="23"/>
      <c r="SWB117" s="23"/>
      <c r="SWC117" s="23"/>
      <c r="SWD117" s="23"/>
      <c r="SWE117" s="23"/>
      <c r="SWF117" s="23"/>
      <c r="SWG117" s="23"/>
      <c r="SWH117" s="23"/>
      <c r="SWI117" s="23"/>
      <c r="SWJ117" s="23"/>
      <c r="SWK117" s="23"/>
      <c r="SWL117" s="23"/>
      <c r="SWM117" s="23"/>
      <c r="SWN117" s="23"/>
      <c r="SWO117" s="23"/>
      <c r="SWP117" s="23"/>
      <c r="SWQ117" s="23"/>
      <c r="SWR117" s="23"/>
      <c r="SWS117" s="23"/>
      <c r="SWT117" s="23"/>
      <c r="SWU117" s="23"/>
      <c r="SWV117" s="23"/>
      <c r="SWW117" s="23"/>
      <c r="SWX117" s="23"/>
      <c r="SWY117" s="23"/>
      <c r="SWZ117" s="23"/>
      <c r="SXA117" s="23"/>
      <c r="SXB117" s="23"/>
      <c r="SXC117" s="23"/>
      <c r="SXD117" s="23"/>
      <c r="SXE117" s="23"/>
      <c r="SXF117" s="23"/>
      <c r="SXG117" s="23"/>
      <c r="SXH117" s="23"/>
      <c r="SXI117" s="23"/>
      <c r="SXJ117" s="23"/>
      <c r="SXK117" s="23"/>
      <c r="SXL117" s="23"/>
      <c r="SXM117" s="23"/>
      <c r="SXN117" s="23"/>
      <c r="SXO117" s="23"/>
      <c r="SXP117" s="23"/>
      <c r="SXQ117" s="23"/>
      <c r="SXR117" s="23"/>
      <c r="SXS117" s="23"/>
      <c r="SXT117" s="23"/>
      <c r="SXU117" s="23"/>
      <c r="SXV117" s="23"/>
      <c r="SXW117" s="23"/>
      <c r="SXX117" s="23"/>
      <c r="SXY117" s="23"/>
      <c r="SXZ117" s="23"/>
      <c r="SYA117" s="23"/>
      <c r="SYB117" s="23"/>
      <c r="SYC117" s="23"/>
      <c r="SYD117" s="23"/>
      <c r="SYE117" s="23"/>
      <c r="SYF117" s="23"/>
      <c r="SYG117" s="23"/>
      <c r="SYH117" s="23"/>
      <c r="SYI117" s="23"/>
      <c r="SYJ117" s="23"/>
      <c r="SYK117" s="23"/>
      <c r="SYL117" s="23"/>
      <c r="SYM117" s="23"/>
      <c r="SYN117" s="23"/>
      <c r="SYO117" s="23"/>
      <c r="SYP117" s="23"/>
      <c r="SYQ117" s="23"/>
      <c r="SYR117" s="23"/>
      <c r="SYS117" s="23"/>
      <c r="SYT117" s="23"/>
      <c r="SYU117" s="23"/>
      <c r="SYV117" s="23"/>
      <c r="SYW117" s="23"/>
      <c r="SYX117" s="23"/>
      <c r="SYY117" s="23"/>
      <c r="SYZ117" s="23"/>
      <c r="SZA117" s="23"/>
      <c r="SZB117" s="23"/>
      <c r="SZC117" s="23"/>
      <c r="SZD117" s="23"/>
      <c r="SZE117" s="23"/>
      <c r="SZF117" s="23"/>
      <c r="SZG117" s="23"/>
      <c r="SZH117" s="23"/>
      <c r="SZI117" s="23"/>
      <c r="SZJ117" s="23"/>
      <c r="SZK117" s="23"/>
      <c r="SZL117" s="23"/>
      <c r="SZM117" s="23"/>
      <c r="SZN117" s="23"/>
      <c r="SZO117" s="23"/>
      <c r="SZP117" s="23"/>
      <c r="SZQ117" s="23"/>
      <c r="SZR117" s="23"/>
      <c r="SZS117" s="23"/>
      <c r="SZT117" s="23"/>
      <c r="SZU117" s="23"/>
      <c r="SZV117" s="23"/>
      <c r="SZW117" s="23"/>
      <c r="SZX117" s="23"/>
      <c r="SZY117" s="23"/>
      <c r="SZZ117" s="23"/>
      <c r="TAA117" s="23"/>
      <c r="TAB117" s="23"/>
      <c r="TAC117" s="23"/>
      <c r="TAD117" s="23"/>
      <c r="TAE117" s="23"/>
      <c r="TAF117" s="23"/>
      <c r="TAG117" s="23"/>
      <c r="TAH117" s="23"/>
      <c r="TAI117" s="23"/>
      <c r="TAJ117" s="23"/>
      <c r="TAK117" s="23"/>
      <c r="TAL117" s="23"/>
      <c r="TAM117" s="23"/>
      <c r="TAN117" s="23"/>
      <c r="TAO117" s="23"/>
      <c r="TAP117" s="23"/>
      <c r="TAQ117" s="23"/>
      <c r="TAR117" s="23"/>
      <c r="TAS117" s="23"/>
      <c r="TAT117" s="23"/>
      <c r="TAU117" s="23"/>
      <c r="TAV117" s="23"/>
      <c r="TAW117" s="23"/>
      <c r="TAX117" s="23"/>
      <c r="TAY117" s="23"/>
      <c r="TAZ117" s="23"/>
      <c r="TBA117" s="23"/>
      <c r="TBB117" s="23"/>
      <c r="TBC117" s="23"/>
      <c r="TBD117" s="23"/>
      <c r="TBE117" s="23"/>
      <c r="TBF117" s="23"/>
      <c r="TBG117" s="23"/>
      <c r="TBH117" s="23"/>
      <c r="TBI117" s="23"/>
      <c r="TBJ117" s="23"/>
      <c r="TBK117" s="23"/>
      <c r="TBL117" s="23"/>
      <c r="TBM117" s="23"/>
      <c r="TBN117" s="23"/>
      <c r="TBO117" s="23"/>
      <c r="TBP117" s="23"/>
      <c r="TBQ117" s="23"/>
      <c r="TBR117" s="23"/>
      <c r="TBS117" s="23"/>
      <c r="TBT117" s="23"/>
      <c r="TBU117" s="23"/>
      <c r="TBV117" s="23"/>
      <c r="TBW117" s="23"/>
      <c r="TBX117" s="23"/>
      <c r="TBY117" s="23"/>
      <c r="TBZ117" s="23"/>
      <c r="TCA117" s="23"/>
      <c r="TCB117" s="23"/>
      <c r="TCC117" s="23"/>
      <c r="TCD117" s="23"/>
      <c r="TCE117" s="23"/>
      <c r="TCF117" s="23"/>
      <c r="TCG117" s="23"/>
      <c r="TCH117" s="23"/>
      <c r="TCI117" s="23"/>
      <c r="TCJ117" s="23"/>
      <c r="TCK117" s="23"/>
      <c r="TCL117" s="23"/>
      <c r="TCM117" s="23"/>
      <c r="TCN117" s="23"/>
      <c r="TCO117" s="23"/>
      <c r="TCP117" s="23"/>
      <c r="TCQ117" s="23"/>
      <c r="TCR117" s="23"/>
      <c r="TCS117" s="23"/>
      <c r="TCT117" s="23"/>
      <c r="TCU117" s="23"/>
      <c r="TCV117" s="23"/>
      <c r="TCW117" s="23"/>
      <c r="TCX117" s="23"/>
      <c r="TCY117" s="23"/>
      <c r="TCZ117" s="23"/>
      <c r="TDA117" s="23"/>
      <c r="TDB117" s="23"/>
      <c r="TDC117" s="23"/>
      <c r="TDD117" s="23"/>
      <c r="TDE117" s="23"/>
      <c r="TDF117" s="23"/>
      <c r="TDG117" s="23"/>
      <c r="TDH117" s="23"/>
      <c r="TDI117" s="23"/>
      <c r="TDJ117" s="23"/>
      <c r="TDK117" s="23"/>
      <c r="TDL117" s="23"/>
      <c r="TDM117" s="23"/>
      <c r="TDN117" s="23"/>
      <c r="TDO117" s="23"/>
      <c r="TDP117" s="23"/>
      <c r="TDQ117" s="23"/>
      <c r="TDR117" s="23"/>
      <c r="TDS117" s="23"/>
      <c r="TDT117" s="23"/>
      <c r="TDU117" s="23"/>
      <c r="TDV117" s="23"/>
      <c r="TDW117" s="23"/>
      <c r="TDX117" s="23"/>
      <c r="TDY117" s="23"/>
      <c r="TDZ117" s="23"/>
      <c r="TEA117" s="23"/>
      <c r="TEB117" s="23"/>
      <c r="TEC117" s="23"/>
      <c r="TED117" s="23"/>
      <c r="TEE117" s="23"/>
      <c r="TEF117" s="23"/>
      <c r="TEG117" s="23"/>
      <c r="TEH117" s="23"/>
      <c r="TEI117" s="23"/>
      <c r="TEJ117" s="23"/>
      <c r="TEK117" s="23"/>
      <c r="TEL117" s="23"/>
      <c r="TEM117" s="23"/>
      <c r="TEN117" s="23"/>
      <c r="TEO117" s="23"/>
      <c r="TEP117" s="23"/>
      <c r="TEQ117" s="23"/>
      <c r="TER117" s="23"/>
      <c r="TES117" s="23"/>
      <c r="TET117" s="23"/>
      <c r="TEU117" s="23"/>
      <c r="TEV117" s="23"/>
      <c r="TEW117" s="23"/>
      <c r="TEX117" s="23"/>
      <c r="TEY117" s="23"/>
      <c r="TEZ117" s="23"/>
      <c r="TFA117" s="23"/>
      <c r="TFB117" s="23"/>
      <c r="TFC117" s="23"/>
      <c r="TFD117" s="23"/>
      <c r="TFE117" s="23"/>
      <c r="TFF117" s="23"/>
      <c r="TFG117" s="23"/>
      <c r="TFH117" s="23"/>
      <c r="TFI117" s="23"/>
      <c r="TFJ117" s="23"/>
      <c r="TFK117" s="23"/>
      <c r="TFL117" s="23"/>
      <c r="TFM117" s="23"/>
      <c r="TFN117" s="23"/>
      <c r="TFO117" s="23"/>
      <c r="TFP117" s="23"/>
      <c r="TFQ117" s="23"/>
      <c r="TFR117" s="23"/>
      <c r="TFS117" s="23"/>
      <c r="TFT117" s="23"/>
      <c r="TFU117" s="23"/>
      <c r="TFV117" s="23"/>
      <c r="TFW117" s="23"/>
      <c r="TFX117" s="23"/>
      <c r="TFY117" s="23"/>
      <c r="TFZ117" s="23"/>
      <c r="TGA117" s="23"/>
      <c r="TGB117" s="23"/>
      <c r="TGC117" s="23"/>
      <c r="TGD117" s="23"/>
      <c r="TGE117" s="23"/>
      <c r="TGF117" s="23"/>
      <c r="TGG117" s="23"/>
      <c r="TGH117" s="23"/>
      <c r="TGI117" s="23"/>
      <c r="TGJ117" s="23"/>
      <c r="TGK117" s="23"/>
      <c r="TGL117" s="23"/>
      <c r="TGM117" s="23"/>
      <c r="TGN117" s="23"/>
      <c r="TGO117" s="23"/>
      <c r="TGP117" s="23"/>
      <c r="TGQ117" s="23"/>
      <c r="TGR117" s="23"/>
      <c r="TGS117" s="23"/>
      <c r="TGT117" s="23"/>
      <c r="TGU117" s="23"/>
      <c r="TGV117" s="23"/>
      <c r="TGW117" s="23"/>
      <c r="TGX117" s="23"/>
      <c r="TGY117" s="23"/>
      <c r="TGZ117" s="23"/>
      <c r="THA117" s="23"/>
      <c r="THB117" s="23"/>
      <c r="THC117" s="23"/>
      <c r="THD117" s="23"/>
      <c r="THE117" s="23"/>
      <c r="THF117" s="23"/>
      <c r="THG117" s="23"/>
      <c r="THH117" s="23"/>
      <c r="THI117" s="23"/>
      <c r="THJ117" s="23"/>
      <c r="THK117" s="23"/>
      <c r="THL117" s="23"/>
      <c r="THM117" s="23"/>
      <c r="THN117" s="23"/>
      <c r="THO117" s="23"/>
      <c r="THP117" s="23"/>
      <c r="THQ117" s="23"/>
      <c r="THR117" s="23"/>
      <c r="THS117" s="23"/>
      <c r="THT117" s="23"/>
      <c r="THU117" s="23"/>
      <c r="THV117" s="23"/>
      <c r="THW117" s="23"/>
      <c r="THX117" s="23"/>
      <c r="THY117" s="23"/>
      <c r="THZ117" s="23"/>
      <c r="TIA117" s="23"/>
      <c r="TIB117" s="23"/>
      <c r="TIC117" s="23"/>
      <c r="TID117" s="23"/>
      <c r="TIE117" s="23"/>
      <c r="TIF117" s="23"/>
      <c r="TIG117" s="23"/>
      <c r="TIH117" s="23"/>
      <c r="TII117" s="23"/>
      <c r="TIJ117" s="23"/>
      <c r="TIK117" s="23"/>
      <c r="TIL117" s="23"/>
      <c r="TIM117" s="23"/>
      <c r="TIN117" s="23"/>
      <c r="TIO117" s="23"/>
      <c r="TIP117" s="23"/>
      <c r="TIQ117" s="23"/>
      <c r="TIR117" s="23"/>
      <c r="TIS117" s="23"/>
      <c r="TIT117" s="23"/>
      <c r="TIU117" s="23"/>
      <c r="TIV117" s="23"/>
      <c r="TIW117" s="23"/>
      <c r="TIX117" s="23"/>
      <c r="TIY117" s="23"/>
      <c r="TIZ117" s="23"/>
      <c r="TJA117" s="23"/>
      <c r="TJB117" s="23"/>
      <c r="TJC117" s="23"/>
      <c r="TJD117" s="23"/>
      <c r="TJE117" s="23"/>
      <c r="TJF117" s="23"/>
      <c r="TJG117" s="23"/>
      <c r="TJH117" s="23"/>
      <c r="TJI117" s="23"/>
      <c r="TJJ117" s="23"/>
      <c r="TJK117" s="23"/>
      <c r="TJL117" s="23"/>
      <c r="TJM117" s="23"/>
      <c r="TJN117" s="23"/>
      <c r="TJO117" s="23"/>
      <c r="TJP117" s="23"/>
      <c r="TJQ117" s="23"/>
      <c r="TJR117" s="23"/>
      <c r="TJS117" s="23"/>
      <c r="TJT117" s="23"/>
      <c r="TJU117" s="23"/>
      <c r="TJV117" s="23"/>
      <c r="TJW117" s="23"/>
      <c r="TJX117" s="23"/>
      <c r="TJY117" s="23"/>
      <c r="TJZ117" s="23"/>
      <c r="TKA117" s="23"/>
      <c r="TKB117" s="23"/>
      <c r="TKC117" s="23"/>
      <c r="TKD117" s="23"/>
      <c r="TKE117" s="23"/>
      <c r="TKF117" s="23"/>
      <c r="TKG117" s="23"/>
      <c r="TKH117" s="23"/>
      <c r="TKI117" s="23"/>
      <c r="TKJ117" s="23"/>
      <c r="TKK117" s="23"/>
      <c r="TKL117" s="23"/>
      <c r="TKM117" s="23"/>
      <c r="TKN117" s="23"/>
      <c r="TKO117" s="23"/>
      <c r="TKP117" s="23"/>
      <c r="TKQ117" s="23"/>
      <c r="TKR117" s="23"/>
      <c r="TKS117" s="23"/>
      <c r="TKT117" s="23"/>
      <c r="TKU117" s="23"/>
      <c r="TKV117" s="23"/>
      <c r="TKW117" s="23"/>
      <c r="TKX117" s="23"/>
      <c r="TKY117" s="23"/>
      <c r="TKZ117" s="23"/>
      <c r="TLA117" s="23"/>
      <c r="TLB117" s="23"/>
      <c r="TLC117" s="23"/>
      <c r="TLD117" s="23"/>
      <c r="TLE117" s="23"/>
      <c r="TLF117" s="23"/>
      <c r="TLG117" s="23"/>
      <c r="TLH117" s="23"/>
      <c r="TLI117" s="23"/>
      <c r="TLJ117" s="23"/>
      <c r="TLK117" s="23"/>
      <c r="TLL117" s="23"/>
      <c r="TLM117" s="23"/>
      <c r="TLN117" s="23"/>
      <c r="TLO117" s="23"/>
      <c r="TLP117" s="23"/>
      <c r="TLQ117" s="23"/>
      <c r="TLR117" s="23"/>
      <c r="TLS117" s="23"/>
      <c r="TLT117" s="23"/>
      <c r="TLU117" s="23"/>
      <c r="TLV117" s="23"/>
      <c r="TLW117" s="23"/>
      <c r="TLX117" s="23"/>
      <c r="TLY117" s="23"/>
      <c r="TLZ117" s="23"/>
      <c r="TMA117" s="23"/>
      <c r="TMB117" s="23"/>
      <c r="TMC117" s="23"/>
      <c r="TMD117" s="23"/>
      <c r="TME117" s="23"/>
      <c r="TMF117" s="23"/>
      <c r="TMG117" s="23"/>
      <c r="TMH117" s="23"/>
      <c r="TMI117" s="23"/>
      <c r="TMJ117" s="23"/>
      <c r="TMK117" s="23"/>
      <c r="TML117" s="23"/>
      <c r="TMM117" s="23"/>
      <c r="TMN117" s="23"/>
      <c r="TMO117" s="23"/>
      <c r="TMP117" s="23"/>
      <c r="TMQ117" s="23"/>
      <c r="TMR117" s="23"/>
      <c r="TMS117" s="23"/>
      <c r="TMT117" s="23"/>
      <c r="TMU117" s="23"/>
      <c r="TMV117" s="23"/>
      <c r="TMW117" s="23"/>
      <c r="TMX117" s="23"/>
      <c r="TMY117" s="23"/>
      <c r="TMZ117" s="23"/>
      <c r="TNA117" s="23"/>
      <c r="TNB117" s="23"/>
      <c r="TNC117" s="23"/>
      <c r="TND117" s="23"/>
      <c r="TNE117" s="23"/>
      <c r="TNF117" s="23"/>
      <c r="TNG117" s="23"/>
      <c r="TNH117" s="23"/>
      <c r="TNI117" s="23"/>
      <c r="TNJ117" s="23"/>
      <c r="TNK117" s="23"/>
      <c r="TNL117" s="23"/>
      <c r="TNM117" s="23"/>
      <c r="TNN117" s="23"/>
      <c r="TNO117" s="23"/>
      <c r="TNP117" s="23"/>
      <c r="TNQ117" s="23"/>
      <c r="TNR117" s="23"/>
      <c r="TNS117" s="23"/>
      <c r="TNT117" s="23"/>
      <c r="TNU117" s="23"/>
      <c r="TNV117" s="23"/>
      <c r="TNW117" s="23"/>
      <c r="TNX117" s="23"/>
      <c r="TNY117" s="23"/>
      <c r="TNZ117" s="23"/>
      <c r="TOA117" s="23"/>
      <c r="TOB117" s="23"/>
      <c r="TOC117" s="23"/>
      <c r="TOD117" s="23"/>
      <c r="TOE117" s="23"/>
      <c r="TOF117" s="23"/>
      <c r="TOG117" s="23"/>
      <c r="TOH117" s="23"/>
      <c r="TOI117" s="23"/>
      <c r="TOJ117" s="23"/>
      <c r="TOK117" s="23"/>
      <c r="TOL117" s="23"/>
      <c r="TOM117" s="23"/>
      <c r="TON117" s="23"/>
      <c r="TOO117" s="23"/>
      <c r="TOP117" s="23"/>
      <c r="TOQ117" s="23"/>
      <c r="TOR117" s="23"/>
      <c r="TOS117" s="23"/>
      <c r="TOT117" s="23"/>
      <c r="TOU117" s="23"/>
      <c r="TOV117" s="23"/>
      <c r="TOW117" s="23"/>
      <c r="TOX117" s="23"/>
      <c r="TOY117" s="23"/>
      <c r="TOZ117" s="23"/>
      <c r="TPA117" s="23"/>
      <c r="TPB117" s="23"/>
      <c r="TPC117" s="23"/>
      <c r="TPD117" s="23"/>
      <c r="TPE117" s="23"/>
      <c r="TPF117" s="23"/>
      <c r="TPG117" s="23"/>
      <c r="TPH117" s="23"/>
      <c r="TPI117" s="23"/>
      <c r="TPJ117" s="23"/>
      <c r="TPK117" s="23"/>
      <c r="TPL117" s="23"/>
      <c r="TPM117" s="23"/>
      <c r="TPN117" s="23"/>
      <c r="TPO117" s="23"/>
      <c r="TPP117" s="23"/>
      <c r="TPQ117" s="23"/>
      <c r="TPR117" s="23"/>
      <c r="TPS117" s="23"/>
      <c r="TPT117" s="23"/>
      <c r="TPU117" s="23"/>
      <c r="TPV117" s="23"/>
      <c r="TPW117" s="23"/>
      <c r="TPX117" s="23"/>
      <c r="TPY117" s="23"/>
      <c r="TPZ117" s="23"/>
      <c r="TQA117" s="23"/>
      <c r="TQB117" s="23"/>
      <c r="TQC117" s="23"/>
      <c r="TQD117" s="23"/>
      <c r="TQE117" s="23"/>
      <c r="TQF117" s="23"/>
      <c r="TQG117" s="23"/>
      <c r="TQH117" s="23"/>
      <c r="TQI117" s="23"/>
      <c r="TQJ117" s="23"/>
      <c r="TQK117" s="23"/>
      <c r="TQL117" s="23"/>
      <c r="TQM117" s="23"/>
      <c r="TQN117" s="23"/>
      <c r="TQO117" s="23"/>
      <c r="TQP117" s="23"/>
      <c r="TQQ117" s="23"/>
      <c r="TQR117" s="23"/>
      <c r="TQS117" s="23"/>
      <c r="TQT117" s="23"/>
      <c r="TQU117" s="23"/>
      <c r="TQV117" s="23"/>
      <c r="TQW117" s="23"/>
      <c r="TQX117" s="23"/>
      <c r="TQY117" s="23"/>
      <c r="TQZ117" s="23"/>
      <c r="TRA117" s="23"/>
      <c r="TRB117" s="23"/>
      <c r="TRC117" s="23"/>
      <c r="TRD117" s="23"/>
      <c r="TRE117" s="23"/>
      <c r="TRF117" s="23"/>
      <c r="TRG117" s="23"/>
      <c r="TRH117" s="23"/>
      <c r="TRI117" s="23"/>
      <c r="TRJ117" s="23"/>
      <c r="TRK117" s="23"/>
      <c r="TRL117" s="23"/>
      <c r="TRM117" s="23"/>
      <c r="TRN117" s="23"/>
      <c r="TRO117" s="23"/>
      <c r="TRP117" s="23"/>
      <c r="TRQ117" s="23"/>
      <c r="TRR117" s="23"/>
      <c r="TRS117" s="23"/>
      <c r="TRT117" s="23"/>
      <c r="TRU117" s="23"/>
      <c r="TRV117" s="23"/>
      <c r="TRW117" s="23"/>
      <c r="TRX117" s="23"/>
      <c r="TRY117" s="23"/>
      <c r="TRZ117" s="23"/>
      <c r="TSA117" s="23"/>
      <c r="TSB117" s="23"/>
      <c r="TSC117" s="23"/>
      <c r="TSD117" s="23"/>
      <c r="TSE117" s="23"/>
      <c r="TSF117" s="23"/>
      <c r="TSG117" s="23"/>
      <c r="TSH117" s="23"/>
      <c r="TSI117" s="23"/>
      <c r="TSJ117" s="23"/>
      <c r="TSK117" s="23"/>
      <c r="TSL117" s="23"/>
      <c r="TSM117" s="23"/>
      <c r="TSN117" s="23"/>
      <c r="TSO117" s="23"/>
      <c r="TSP117" s="23"/>
      <c r="TSQ117" s="23"/>
      <c r="TSR117" s="23"/>
      <c r="TSS117" s="23"/>
      <c r="TST117" s="23"/>
      <c r="TSU117" s="23"/>
      <c r="TSV117" s="23"/>
      <c r="TSW117" s="23"/>
      <c r="TSX117" s="23"/>
      <c r="TSY117" s="23"/>
      <c r="TSZ117" s="23"/>
      <c r="TTA117" s="23"/>
      <c r="TTB117" s="23"/>
      <c r="TTC117" s="23"/>
      <c r="TTD117" s="23"/>
      <c r="TTE117" s="23"/>
      <c r="TTF117" s="23"/>
      <c r="TTG117" s="23"/>
      <c r="TTH117" s="23"/>
      <c r="TTI117" s="23"/>
      <c r="TTJ117" s="23"/>
      <c r="TTK117" s="23"/>
      <c r="TTL117" s="23"/>
      <c r="TTM117" s="23"/>
      <c r="TTN117" s="23"/>
      <c r="TTO117" s="23"/>
      <c r="TTP117" s="23"/>
      <c r="TTQ117" s="23"/>
      <c r="TTR117" s="23"/>
      <c r="TTS117" s="23"/>
      <c r="TTT117" s="23"/>
      <c r="TTU117" s="23"/>
      <c r="TTV117" s="23"/>
      <c r="TTW117" s="23"/>
      <c r="TTX117" s="23"/>
      <c r="TTY117" s="23"/>
      <c r="TTZ117" s="23"/>
      <c r="TUA117" s="23"/>
      <c r="TUB117" s="23"/>
      <c r="TUC117" s="23"/>
      <c r="TUD117" s="23"/>
      <c r="TUE117" s="23"/>
      <c r="TUF117" s="23"/>
      <c r="TUG117" s="23"/>
      <c r="TUH117" s="23"/>
      <c r="TUI117" s="23"/>
      <c r="TUJ117" s="23"/>
      <c r="TUK117" s="23"/>
      <c r="TUL117" s="23"/>
      <c r="TUM117" s="23"/>
      <c r="TUN117" s="23"/>
      <c r="TUO117" s="23"/>
      <c r="TUP117" s="23"/>
      <c r="TUQ117" s="23"/>
      <c r="TUR117" s="23"/>
      <c r="TUS117" s="23"/>
      <c r="TUT117" s="23"/>
      <c r="TUU117" s="23"/>
      <c r="TUV117" s="23"/>
      <c r="TUW117" s="23"/>
      <c r="TUX117" s="23"/>
      <c r="TUY117" s="23"/>
      <c r="TUZ117" s="23"/>
      <c r="TVA117" s="23"/>
      <c r="TVB117" s="23"/>
      <c r="TVC117" s="23"/>
      <c r="TVD117" s="23"/>
      <c r="TVE117" s="23"/>
      <c r="TVF117" s="23"/>
      <c r="TVG117" s="23"/>
      <c r="TVH117" s="23"/>
      <c r="TVI117" s="23"/>
      <c r="TVJ117" s="23"/>
      <c r="TVK117" s="23"/>
      <c r="TVL117" s="23"/>
      <c r="TVM117" s="23"/>
      <c r="TVN117" s="23"/>
      <c r="TVO117" s="23"/>
      <c r="TVP117" s="23"/>
      <c r="TVQ117" s="23"/>
      <c r="TVR117" s="23"/>
      <c r="TVS117" s="23"/>
      <c r="TVT117" s="23"/>
      <c r="TVU117" s="23"/>
      <c r="TVV117" s="23"/>
      <c r="TVW117" s="23"/>
      <c r="TVX117" s="23"/>
      <c r="TVY117" s="23"/>
      <c r="TVZ117" s="23"/>
      <c r="TWA117" s="23"/>
      <c r="TWB117" s="23"/>
      <c r="TWC117" s="23"/>
      <c r="TWD117" s="23"/>
      <c r="TWE117" s="23"/>
      <c r="TWF117" s="23"/>
      <c r="TWG117" s="23"/>
      <c r="TWH117" s="23"/>
      <c r="TWI117" s="23"/>
      <c r="TWJ117" s="23"/>
      <c r="TWK117" s="23"/>
      <c r="TWL117" s="23"/>
      <c r="TWM117" s="23"/>
      <c r="TWN117" s="23"/>
      <c r="TWO117" s="23"/>
      <c r="TWP117" s="23"/>
      <c r="TWQ117" s="23"/>
      <c r="TWR117" s="23"/>
      <c r="TWS117" s="23"/>
      <c r="TWT117" s="23"/>
      <c r="TWU117" s="23"/>
      <c r="TWV117" s="23"/>
      <c r="TWW117" s="23"/>
      <c r="TWX117" s="23"/>
      <c r="TWY117" s="23"/>
      <c r="TWZ117" s="23"/>
      <c r="TXA117" s="23"/>
      <c r="TXB117" s="23"/>
      <c r="TXC117" s="23"/>
      <c r="TXD117" s="23"/>
      <c r="TXE117" s="23"/>
      <c r="TXF117" s="23"/>
      <c r="TXG117" s="23"/>
      <c r="TXH117" s="23"/>
      <c r="TXI117" s="23"/>
      <c r="TXJ117" s="23"/>
      <c r="TXK117" s="23"/>
      <c r="TXL117" s="23"/>
      <c r="TXM117" s="23"/>
      <c r="TXN117" s="23"/>
      <c r="TXO117" s="23"/>
      <c r="TXP117" s="23"/>
      <c r="TXQ117" s="23"/>
      <c r="TXR117" s="23"/>
      <c r="TXS117" s="23"/>
      <c r="TXT117" s="23"/>
      <c r="TXU117" s="23"/>
      <c r="TXV117" s="23"/>
      <c r="TXW117" s="23"/>
      <c r="TXX117" s="23"/>
      <c r="TXY117" s="23"/>
      <c r="TXZ117" s="23"/>
      <c r="TYA117" s="23"/>
      <c r="TYB117" s="23"/>
      <c r="TYC117" s="23"/>
      <c r="TYD117" s="23"/>
      <c r="TYE117" s="23"/>
      <c r="TYF117" s="23"/>
      <c r="TYG117" s="23"/>
      <c r="TYH117" s="23"/>
      <c r="TYI117" s="23"/>
      <c r="TYJ117" s="23"/>
      <c r="TYK117" s="23"/>
      <c r="TYL117" s="23"/>
      <c r="TYM117" s="23"/>
      <c r="TYN117" s="23"/>
      <c r="TYO117" s="23"/>
      <c r="TYP117" s="23"/>
      <c r="TYQ117" s="23"/>
      <c r="TYR117" s="23"/>
      <c r="TYS117" s="23"/>
      <c r="TYT117" s="23"/>
      <c r="TYU117" s="23"/>
      <c r="TYV117" s="23"/>
      <c r="TYW117" s="23"/>
      <c r="TYX117" s="23"/>
      <c r="TYY117" s="23"/>
      <c r="TYZ117" s="23"/>
      <c r="TZA117" s="23"/>
      <c r="TZB117" s="23"/>
      <c r="TZC117" s="23"/>
      <c r="TZD117" s="23"/>
      <c r="TZE117" s="23"/>
      <c r="TZF117" s="23"/>
      <c r="TZG117" s="23"/>
      <c r="TZH117" s="23"/>
      <c r="TZI117" s="23"/>
      <c r="TZJ117" s="23"/>
      <c r="TZK117" s="23"/>
      <c r="TZL117" s="23"/>
      <c r="TZM117" s="23"/>
      <c r="TZN117" s="23"/>
      <c r="TZO117" s="23"/>
      <c r="TZP117" s="23"/>
      <c r="TZQ117" s="23"/>
      <c r="TZR117" s="23"/>
      <c r="TZS117" s="23"/>
      <c r="TZT117" s="23"/>
      <c r="TZU117" s="23"/>
      <c r="TZV117" s="23"/>
      <c r="TZW117" s="23"/>
      <c r="TZX117" s="23"/>
      <c r="TZY117" s="23"/>
      <c r="TZZ117" s="23"/>
      <c r="UAA117" s="23"/>
      <c r="UAB117" s="23"/>
      <c r="UAC117" s="23"/>
      <c r="UAD117" s="23"/>
      <c r="UAE117" s="23"/>
      <c r="UAF117" s="23"/>
      <c r="UAG117" s="23"/>
      <c r="UAH117" s="23"/>
      <c r="UAI117" s="23"/>
      <c r="UAJ117" s="23"/>
      <c r="UAK117" s="23"/>
      <c r="UAL117" s="23"/>
      <c r="UAM117" s="23"/>
      <c r="UAN117" s="23"/>
      <c r="UAO117" s="23"/>
      <c r="UAP117" s="23"/>
      <c r="UAQ117" s="23"/>
      <c r="UAR117" s="23"/>
      <c r="UAS117" s="23"/>
      <c r="UAT117" s="23"/>
      <c r="UAU117" s="23"/>
      <c r="UAV117" s="23"/>
      <c r="UAW117" s="23"/>
      <c r="UAX117" s="23"/>
      <c r="UAY117" s="23"/>
      <c r="UAZ117" s="23"/>
      <c r="UBA117" s="23"/>
      <c r="UBB117" s="23"/>
      <c r="UBC117" s="23"/>
      <c r="UBD117" s="23"/>
      <c r="UBE117" s="23"/>
      <c r="UBF117" s="23"/>
      <c r="UBG117" s="23"/>
      <c r="UBH117" s="23"/>
      <c r="UBI117" s="23"/>
      <c r="UBJ117" s="23"/>
      <c r="UBK117" s="23"/>
      <c r="UBL117" s="23"/>
      <c r="UBM117" s="23"/>
      <c r="UBN117" s="23"/>
      <c r="UBO117" s="23"/>
      <c r="UBP117" s="23"/>
      <c r="UBQ117" s="23"/>
      <c r="UBR117" s="23"/>
      <c r="UBS117" s="23"/>
      <c r="UBT117" s="23"/>
      <c r="UBU117" s="23"/>
      <c r="UBV117" s="23"/>
      <c r="UBW117" s="23"/>
      <c r="UBX117" s="23"/>
      <c r="UBY117" s="23"/>
      <c r="UBZ117" s="23"/>
      <c r="UCA117" s="23"/>
      <c r="UCB117" s="23"/>
      <c r="UCC117" s="23"/>
      <c r="UCD117" s="23"/>
      <c r="UCE117" s="23"/>
      <c r="UCF117" s="23"/>
      <c r="UCG117" s="23"/>
      <c r="UCH117" s="23"/>
      <c r="UCI117" s="23"/>
      <c r="UCJ117" s="23"/>
      <c r="UCK117" s="23"/>
      <c r="UCL117" s="23"/>
      <c r="UCM117" s="23"/>
      <c r="UCN117" s="23"/>
      <c r="UCO117" s="23"/>
      <c r="UCP117" s="23"/>
      <c r="UCQ117" s="23"/>
      <c r="UCR117" s="23"/>
      <c r="UCS117" s="23"/>
      <c r="UCT117" s="23"/>
      <c r="UCU117" s="23"/>
      <c r="UCV117" s="23"/>
      <c r="UCW117" s="23"/>
      <c r="UCX117" s="23"/>
      <c r="UCY117" s="23"/>
      <c r="UCZ117" s="23"/>
      <c r="UDA117" s="23"/>
      <c r="UDB117" s="23"/>
      <c r="UDC117" s="23"/>
      <c r="UDD117" s="23"/>
      <c r="UDE117" s="23"/>
      <c r="UDF117" s="23"/>
      <c r="UDG117" s="23"/>
      <c r="UDH117" s="23"/>
      <c r="UDI117" s="23"/>
      <c r="UDJ117" s="23"/>
      <c r="UDK117" s="23"/>
      <c r="UDL117" s="23"/>
      <c r="UDM117" s="23"/>
      <c r="UDN117" s="23"/>
      <c r="UDO117" s="23"/>
      <c r="UDP117" s="23"/>
      <c r="UDQ117" s="23"/>
      <c r="UDR117" s="23"/>
      <c r="UDS117" s="23"/>
      <c r="UDT117" s="23"/>
      <c r="UDU117" s="23"/>
      <c r="UDV117" s="23"/>
      <c r="UDW117" s="23"/>
      <c r="UDX117" s="23"/>
      <c r="UDY117" s="23"/>
      <c r="UDZ117" s="23"/>
      <c r="UEA117" s="23"/>
      <c r="UEB117" s="23"/>
      <c r="UEC117" s="23"/>
      <c r="UED117" s="23"/>
      <c r="UEE117" s="23"/>
      <c r="UEF117" s="23"/>
      <c r="UEG117" s="23"/>
      <c r="UEH117" s="23"/>
      <c r="UEI117" s="23"/>
      <c r="UEJ117" s="23"/>
      <c r="UEK117" s="23"/>
      <c r="UEL117" s="23"/>
      <c r="UEM117" s="23"/>
      <c r="UEN117" s="23"/>
      <c r="UEO117" s="23"/>
      <c r="UEP117" s="23"/>
      <c r="UEQ117" s="23"/>
      <c r="UER117" s="23"/>
      <c r="UES117" s="23"/>
      <c r="UET117" s="23"/>
      <c r="UEU117" s="23"/>
      <c r="UEV117" s="23"/>
      <c r="UEW117" s="23"/>
      <c r="UEX117" s="23"/>
      <c r="UEY117" s="23"/>
      <c r="UEZ117" s="23"/>
      <c r="UFA117" s="23"/>
      <c r="UFB117" s="23"/>
      <c r="UFC117" s="23"/>
      <c r="UFD117" s="23"/>
      <c r="UFE117" s="23"/>
      <c r="UFF117" s="23"/>
      <c r="UFG117" s="23"/>
      <c r="UFH117" s="23"/>
      <c r="UFI117" s="23"/>
      <c r="UFJ117" s="23"/>
      <c r="UFK117" s="23"/>
      <c r="UFL117" s="23"/>
      <c r="UFM117" s="23"/>
      <c r="UFN117" s="23"/>
      <c r="UFO117" s="23"/>
      <c r="UFP117" s="23"/>
      <c r="UFQ117" s="23"/>
      <c r="UFR117" s="23"/>
      <c r="UFS117" s="23"/>
      <c r="UFT117" s="23"/>
      <c r="UFU117" s="23"/>
      <c r="UFV117" s="23"/>
      <c r="UFW117" s="23"/>
      <c r="UFX117" s="23"/>
      <c r="UFY117" s="23"/>
      <c r="UFZ117" s="23"/>
      <c r="UGA117" s="23"/>
      <c r="UGB117" s="23"/>
      <c r="UGC117" s="23"/>
      <c r="UGD117" s="23"/>
      <c r="UGE117" s="23"/>
      <c r="UGF117" s="23"/>
      <c r="UGG117" s="23"/>
      <c r="UGH117" s="23"/>
      <c r="UGI117" s="23"/>
      <c r="UGJ117" s="23"/>
      <c r="UGK117" s="23"/>
      <c r="UGL117" s="23"/>
      <c r="UGM117" s="23"/>
      <c r="UGN117" s="23"/>
      <c r="UGO117" s="23"/>
      <c r="UGP117" s="23"/>
      <c r="UGQ117" s="23"/>
      <c r="UGR117" s="23"/>
      <c r="UGS117" s="23"/>
      <c r="UGT117" s="23"/>
      <c r="UGU117" s="23"/>
      <c r="UGV117" s="23"/>
      <c r="UGW117" s="23"/>
      <c r="UGX117" s="23"/>
      <c r="UGY117" s="23"/>
      <c r="UGZ117" s="23"/>
      <c r="UHA117" s="23"/>
      <c r="UHB117" s="23"/>
      <c r="UHC117" s="23"/>
      <c r="UHD117" s="23"/>
      <c r="UHE117" s="23"/>
      <c r="UHF117" s="23"/>
      <c r="UHG117" s="23"/>
      <c r="UHH117" s="23"/>
      <c r="UHI117" s="23"/>
      <c r="UHJ117" s="23"/>
      <c r="UHK117" s="23"/>
      <c r="UHL117" s="23"/>
      <c r="UHM117" s="23"/>
      <c r="UHN117" s="23"/>
      <c r="UHO117" s="23"/>
      <c r="UHP117" s="23"/>
      <c r="UHQ117" s="23"/>
      <c r="UHR117" s="23"/>
      <c r="UHS117" s="23"/>
      <c r="UHT117" s="23"/>
      <c r="UHU117" s="23"/>
      <c r="UHV117" s="23"/>
      <c r="UHW117" s="23"/>
      <c r="UHX117" s="23"/>
      <c r="UHY117" s="23"/>
      <c r="UHZ117" s="23"/>
      <c r="UIA117" s="23"/>
      <c r="UIB117" s="23"/>
      <c r="UIC117" s="23"/>
      <c r="UID117" s="23"/>
      <c r="UIE117" s="23"/>
      <c r="UIF117" s="23"/>
      <c r="UIG117" s="23"/>
      <c r="UIH117" s="23"/>
      <c r="UII117" s="23"/>
      <c r="UIJ117" s="23"/>
      <c r="UIK117" s="23"/>
      <c r="UIL117" s="23"/>
      <c r="UIM117" s="23"/>
      <c r="UIN117" s="23"/>
      <c r="UIO117" s="23"/>
      <c r="UIP117" s="23"/>
      <c r="UIQ117" s="23"/>
      <c r="UIR117" s="23"/>
      <c r="UIS117" s="23"/>
      <c r="UIT117" s="23"/>
      <c r="UIU117" s="23"/>
      <c r="UIV117" s="23"/>
      <c r="UIW117" s="23"/>
      <c r="UIX117" s="23"/>
      <c r="UIY117" s="23"/>
      <c r="UIZ117" s="23"/>
      <c r="UJA117" s="23"/>
      <c r="UJB117" s="23"/>
      <c r="UJC117" s="23"/>
      <c r="UJD117" s="23"/>
      <c r="UJE117" s="23"/>
      <c r="UJF117" s="23"/>
      <c r="UJG117" s="23"/>
      <c r="UJH117" s="23"/>
      <c r="UJI117" s="23"/>
      <c r="UJJ117" s="23"/>
      <c r="UJK117" s="23"/>
      <c r="UJL117" s="23"/>
      <c r="UJM117" s="23"/>
      <c r="UJN117" s="23"/>
      <c r="UJO117" s="23"/>
      <c r="UJP117" s="23"/>
      <c r="UJQ117" s="23"/>
      <c r="UJR117" s="23"/>
      <c r="UJS117" s="23"/>
      <c r="UJT117" s="23"/>
      <c r="UJU117" s="23"/>
      <c r="UJV117" s="23"/>
      <c r="UJW117" s="23"/>
      <c r="UJX117" s="23"/>
      <c r="UJY117" s="23"/>
      <c r="UJZ117" s="23"/>
      <c r="UKA117" s="23"/>
      <c r="UKB117" s="23"/>
      <c r="UKC117" s="23"/>
      <c r="UKD117" s="23"/>
      <c r="UKE117" s="23"/>
      <c r="UKF117" s="23"/>
      <c r="UKG117" s="23"/>
      <c r="UKH117" s="23"/>
      <c r="UKI117" s="23"/>
      <c r="UKJ117" s="23"/>
      <c r="UKK117" s="23"/>
      <c r="UKL117" s="23"/>
      <c r="UKM117" s="23"/>
      <c r="UKN117" s="23"/>
      <c r="UKO117" s="23"/>
      <c r="UKP117" s="23"/>
      <c r="UKQ117" s="23"/>
      <c r="UKR117" s="23"/>
      <c r="UKS117" s="23"/>
      <c r="UKT117" s="23"/>
      <c r="UKU117" s="23"/>
      <c r="UKV117" s="23"/>
      <c r="UKW117" s="23"/>
      <c r="UKX117" s="23"/>
      <c r="UKY117" s="23"/>
      <c r="UKZ117" s="23"/>
      <c r="ULA117" s="23"/>
      <c r="ULB117" s="23"/>
      <c r="ULC117" s="23"/>
      <c r="ULD117" s="23"/>
      <c r="ULE117" s="23"/>
      <c r="ULF117" s="23"/>
      <c r="ULG117" s="23"/>
      <c r="ULH117" s="23"/>
      <c r="ULI117" s="23"/>
      <c r="ULJ117" s="23"/>
      <c r="ULK117" s="23"/>
      <c r="ULL117" s="23"/>
      <c r="ULM117" s="23"/>
      <c r="ULN117" s="23"/>
      <c r="ULO117" s="23"/>
      <c r="ULP117" s="23"/>
      <c r="ULQ117" s="23"/>
      <c r="ULR117" s="23"/>
      <c r="ULS117" s="23"/>
      <c r="ULT117" s="23"/>
      <c r="ULU117" s="23"/>
      <c r="ULV117" s="23"/>
      <c r="ULW117" s="23"/>
      <c r="ULX117" s="23"/>
      <c r="ULY117" s="23"/>
      <c r="ULZ117" s="23"/>
      <c r="UMA117" s="23"/>
      <c r="UMB117" s="23"/>
      <c r="UMC117" s="23"/>
      <c r="UMD117" s="23"/>
      <c r="UME117" s="23"/>
      <c r="UMF117" s="23"/>
      <c r="UMG117" s="23"/>
      <c r="UMH117" s="23"/>
      <c r="UMI117" s="23"/>
      <c r="UMJ117" s="23"/>
      <c r="UMK117" s="23"/>
      <c r="UML117" s="23"/>
      <c r="UMM117" s="23"/>
      <c r="UMN117" s="23"/>
      <c r="UMO117" s="23"/>
      <c r="UMP117" s="23"/>
      <c r="UMQ117" s="23"/>
      <c r="UMR117" s="23"/>
      <c r="UMS117" s="23"/>
      <c r="UMT117" s="23"/>
      <c r="UMU117" s="23"/>
      <c r="UMV117" s="23"/>
      <c r="UMW117" s="23"/>
      <c r="UMX117" s="23"/>
      <c r="UMY117" s="23"/>
      <c r="UMZ117" s="23"/>
      <c r="UNA117" s="23"/>
      <c r="UNB117" s="23"/>
      <c r="UNC117" s="23"/>
      <c r="UND117" s="23"/>
      <c r="UNE117" s="23"/>
      <c r="UNF117" s="23"/>
      <c r="UNG117" s="23"/>
      <c r="UNH117" s="23"/>
      <c r="UNI117" s="23"/>
      <c r="UNJ117" s="23"/>
      <c r="UNK117" s="23"/>
      <c r="UNL117" s="23"/>
      <c r="UNM117" s="23"/>
      <c r="UNN117" s="23"/>
      <c r="UNO117" s="23"/>
      <c r="UNP117" s="23"/>
      <c r="UNQ117" s="23"/>
      <c r="UNR117" s="23"/>
      <c r="UNS117" s="23"/>
      <c r="UNT117" s="23"/>
      <c r="UNU117" s="23"/>
      <c r="UNV117" s="23"/>
      <c r="UNW117" s="23"/>
      <c r="UNX117" s="23"/>
      <c r="UNY117" s="23"/>
      <c r="UNZ117" s="23"/>
      <c r="UOA117" s="23"/>
      <c r="UOB117" s="23"/>
      <c r="UOC117" s="23"/>
      <c r="UOD117" s="23"/>
      <c r="UOE117" s="23"/>
      <c r="UOF117" s="23"/>
      <c r="UOG117" s="23"/>
      <c r="UOH117" s="23"/>
      <c r="UOI117" s="23"/>
      <c r="UOJ117" s="23"/>
      <c r="UOK117" s="23"/>
      <c r="UOL117" s="23"/>
      <c r="UOM117" s="23"/>
      <c r="UON117" s="23"/>
      <c r="UOO117" s="23"/>
      <c r="UOP117" s="23"/>
      <c r="UOQ117" s="23"/>
      <c r="UOR117" s="23"/>
      <c r="UOS117" s="23"/>
      <c r="UOT117" s="23"/>
      <c r="UOU117" s="23"/>
      <c r="UOV117" s="23"/>
      <c r="UOW117" s="23"/>
      <c r="UOX117" s="23"/>
      <c r="UOY117" s="23"/>
      <c r="UOZ117" s="23"/>
      <c r="UPA117" s="23"/>
      <c r="UPB117" s="23"/>
      <c r="UPC117" s="23"/>
      <c r="UPD117" s="23"/>
      <c r="UPE117" s="23"/>
      <c r="UPF117" s="23"/>
      <c r="UPG117" s="23"/>
      <c r="UPH117" s="23"/>
      <c r="UPI117" s="23"/>
      <c r="UPJ117" s="23"/>
      <c r="UPK117" s="23"/>
      <c r="UPL117" s="23"/>
      <c r="UPM117" s="23"/>
      <c r="UPN117" s="23"/>
      <c r="UPO117" s="23"/>
      <c r="UPP117" s="23"/>
      <c r="UPQ117" s="23"/>
      <c r="UPR117" s="23"/>
      <c r="UPS117" s="23"/>
      <c r="UPT117" s="23"/>
      <c r="UPU117" s="23"/>
      <c r="UPV117" s="23"/>
      <c r="UPW117" s="23"/>
      <c r="UPX117" s="23"/>
      <c r="UPY117" s="23"/>
      <c r="UPZ117" s="23"/>
      <c r="UQA117" s="23"/>
      <c r="UQB117" s="23"/>
      <c r="UQC117" s="23"/>
      <c r="UQD117" s="23"/>
      <c r="UQE117" s="23"/>
      <c r="UQF117" s="23"/>
      <c r="UQG117" s="23"/>
      <c r="UQH117" s="23"/>
      <c r="UQI117" s="23"/>
      <c r="UQJ117" s="23"/>
      <c r="UQK117" s="23"/>
      <c r="UQL117" s="23"/>
      <c r="UQM117" s="23"/>
      <c r="UQN117" s="23"/>
      <c r="UQO117" s="23"/>
      <c r="UQP117" s="23"/>
      <c r="UQQ117" s="23"/>
      <c r="UQR117" s="23"/>
      <c r="UQS117" s="23"/>
      <c r="UQT117" s="23"/>
      <c r="UQU117" s="23"/>
      <c r="UQV117" s="23"/>
      <c r="UQW117" s="23"/>
      <c r="UQX117" s="23"/>
      <c r="UQY117" s="23"/>
      <c r="UQZ117" s="23"/>
      <c r="URA117" s="23"/>
      <c r="URB117" s="23"/>
      <c r="URC117" s="23"/>
      <c r="URD117" s="23"/>
      <c r="URE117" s="23"/>
      <c r="URF117" s="23"/>
      <c r="URG117" s="23"/>
      <c r="URH117" s="23"/>
      <c r="URI117" s="23"/>
      <c r="URJ117" s="23"/>
      <c r="URK117" s="23"/>
      <c r="URL117" s="23"/>
      <c r="URM117" s="23"/>
      <c r="URN117" s="23"/>
      <c r="URO117" s="23"/>
      <c r="URP117" s="23"/>
      <c r="URQ117" s="23"/>
      <c r="URR117" s="23"/>
      <c r="URS117" s="23"/>
      <c r="URT117" s="23"/>
      <c r="URU117" s="23"/>
      <c r="URV117" s="23"/>
      <c r="URW117" s="23"/>
      <c r="URX117" s="23"/>
      <c r="URY117" s="23"/>
      <c r="URZ117" s="23"/>
      <c r="USA117" s="23"/>
      <c r="USB117" s="23"/>
      <c r="USC117" s="23"/>
      <c r="USD117" s="23"/>
      <c r="USE117" s="23"/>
      <c r="USF117" s="23"/>
      <c r="USG117" s="23"/>
      <c r="USH117" s="23"/>
      <c r="USI117" s="23"/>
      <c r="USJ117" s="23"/>
      <c r="USK117" s="23"/>
      <c r="USL117" s="23"/>
      <c r="USM117" s="23"/>
      <c r="USN117" s="23"/>
      <c r="USO117" s="23"/>
      <c r="USP117" s="23"/>
      <c r="USQ117" s="23"/>
      <c r="USR117" s="23"/>
      <c r="USS117" s="23"/>
      <c r="UST117" s="23"/>
      <c r="USU117" s="23"/>
      <c r="USV117" s="23"/>
      <c r="USW117" s="23"/>
      <c r="USX117" s="23"/>
      <c r="USY117" s="23"/>
      <c r="USZ117" s="23"/>
      <c r="UTA117" s="23"/>
      <c r="UTB117" s="23"/>
      <c r="UTC117" s="23"/>
      <c r="UTD117" s="23"/>
      <c r="UTE117" s="23"/>
      <c r="UTF117" s="23"/>
      <c r="UTG117" s="23"/>
      <c r="UTH117" s="23"/>
      <c r="UTI117" s="23"/>
      <c r="UTJ117" s="23"/>
      <c r="UTK117" s="23"/>
      <c r="UTL117" s="23"/>
      <c r="UTM117" s="23"/>
      <c r="UTN117" s="23"/>
      <c r="UTO117" s="23"/>
      <c r="UTP117" s="23"/>
      <c r="UTQ117" s="23"/>
      <c r="UTR117" s="23"/>
      <c r="UTS117" s="23"/>
      <c r="UTT117" s="23"/>
      <c r="UTU117" s="23"/>
      <c r="UTV117" s="23"/>
      <c r="UTW117" s="23"/>
      <c r="UTX117" s="23"/>
      <c r="UTY117" s="23"/>
      <c r="UTZ117" s="23"/>
      <c r="UUA117" s="23"/>
      <c r="UUB117" s="23"/>
      <c r="UUC117" s="23"/>
      <c r="UUD117" s="23"/>
      <c r="UUE117" s="23"/>
      <c r="UUF117" s="23"/>
      <c r="UUG117" s="23"/>
      <c r="UUH117" s="23"/>
      <c r="UUI117" s="23"/>
      <c r="UUJ117" s="23"/>
      <c r="UUK117" s="23"/>
      <c r="UUL117" s="23"/>
      <c r="UUM117" s="23"/>
      <c r="UUN117" s="23"/>
      <c r="UUO117" s="23"/>
      <c r="UUP117" s="23"/>
      <c r="UUQ117" s="23"/>
      <c r="UUR117" s="23"/>
      <c r="UUS117" s="23"/>
      <c r="UUT117" s="23"/>
      <c r="UUU117" s="23"/>
      <c r="UUV117" s="23"/>
      <c r="UUW117" s="23"/>
      <c r="UUX117" s="23"/>
      <c r="UUY117" s="23"/>
      <c r="UUZ117" s="23"/>
      <c r="UVA117" s="23"/>
      <c r="UVB117" s="23"/>
      <c r="UVC117" s="23"/>
      <c r="UVD117" s="23"/>
      <c r="UVE117" s="23"/>
      <c r="UVF117" s="23"/>
      <c r="UVG117" s="23"/>
      <c r="UVH117" s="23"/>
      <c r="UVI117" s="23"/>
      <c r="UVJ117" s="23"/>
      <c r="UVK117" s="23"/>
      <c r="UVL117" s="23"/>
      <c r="UVM117" s="23"/>
      <c r="UVN117" s="23"/>
      <c r="UVO117" s="23"/>
      <c r="UVP117" s="23"/>
      <c r="UVQ117" s="23"/>
      <c r="UVR117" s="23"/>
      <c r="UVS117" s="23"/>
      <c r="UVT117" s="23"/>
      <c r="UVU117" s="23"/>
      <c r="UVV117" s="23"/>
      <c r="UVW117" s="23"/>
      <c r="UVX117" s="23"/>
      <c r="UVY117" s="23"/>
      <c r="UVZ117" s="23"/>
      <c r="UWA117" s="23"/>
      <c r="UWB117" s="23"/>
      <c r="UWC117" s="23"/>
      <c r="UWD117" s="23"/>
      <c r="UWE117" s="23"/>
      <c r="UWF117" s="23"/>
      <c r="UWG117" s="23"/>
      <c r="UWH117" s="23"/>
      <c r="UWI117" s="23"/>
      <c r="UWJ117" s="23"/>
      <c r="UWK117" s="23"/>
      <c r="UWL117" s="23"/>
      <c r="UWM117" s="23"/>
      <c r="UWN117" s="23"/>
      <c r="UWO117" s="23"/>
      <c r="UWP117" s="23"/>
      <c r="UWQ117" s="23"/>
      <c r="UWR117" s="23"/>
      <c r="UWS117" s="23"/>
      <c r="UWT117" s="23"/>
      <c r="UWU117" s="23"/>
      <c r="UWV117" s="23"/>
      <c r="UWW117" s="23"/>
      <c r="UWX117" s="23"/>
      <c r="UWY117" s="23"/>
      <c r="UWZ117" s="23"/>
      <c r="UXA117" s="23"/>
      <c r="UXB117" s="23"/>
      <c r="UXC117" s="23"/>
      <c r="UXD117" s="23"/>
      <c r="UXE117" s="23"/>
      <c r="UXF117" s="23"/>
      <c r="UXG117" s="23"/>
      <c r="UXH117" s="23"/>
      <c r="UXI117" s="23"/>
      <c r="UXJ117" s="23"/>
      <c r="UXK117" s="23"/>
      <c r="UXL117" s="23"/>
      <c r="UXM117" s="23"/>
      <c r="UXN117" s="23"/>
      <c r="UXO117" s="23"/>
      <c r="UXP117" s="23"/>
      <c r="UXQ117" s="23"/>
      <c r="UXR117" s="23"/>
      <c r="UXS117" s="23"/>
      <c r="UXT117" s="23"/>
      <c r="UXU117" s="23"/>
      <c r="UXV117" s="23"/>
      <c r="UXW117" s="23"/>
      <c r="UXX117" s="23"/>
      <c r="UXY117" s="23"/>
      <c r="UXZ117" s="23"/>
      <c r="UYA117" s="23"/>
      <c r="UYB117" s="23"/>
      <c r="UYC117" s="23"/>
      <c r="UYD117" s="23"/>
      <c r="UYE117" s="23"/>
      <c r="UYF117" s="23"/>
      <c r="UYG117" s="23"/>
      <c r="UYH117" s="23"/>
      <c r="UYI117" s="23"/>
      <c r="UYJ117" s="23"/>
      <c r="UYK117" s="23"/>
      <c r="UYL117" s="23"/>
      <c r="UYM117" s="23"/>
      <c r="UYN117" s="23"/>
      <c r="UYO117" s="23"/>
      <c r="UYP117" s="23"/>
      <c r="UYQ117" s="23"/>
      <c r="UYR117" s="23"/>
      <c r="UYS117" s="23"/>
      <c r="UYT117" s="23"/>
      <c r="UYU117" s="23"/>
      <c r="UYV117" s="23"/>
      <c r="UYW117" s="23"/>
      <c r="UYX117" s="23"/>
      <c r="UYY117" s="23"/>
      <c r="UYZ117" s="23"/>
      <c r="UZA117" s="23"/>
      <c r="UZB117" s="23"/>
      <c r="UZC117" s="23"/>
      <c r="UZD117" s="23"/>
      <c r="UZE117" s="23"/>
      <c r="UZF117" s="23"/>
      <c r="UZG117" s="23"/>
      <c r="UZH117" s="23"/>
      <c r="UZI117" s="23"/>
      <c r="UZJ117" s="23"/>
      <c r="UZK117" s="23"/>
      <c r="UZL117" s="23"/>
      <c r="UZM117" s="23"/>
      <c r="UZN117" s="23"/>
      <c r="UZO117" s="23"/>
      <c r="UZP117" s="23"/>
      <c r="UZQ117" s="23"/>
      <c r="UZR117" s="23"/>
      <c r="UZS117" s="23"/>
      <c r="UZT117" s="23"/>
      <c r="UZU117" s="23"/>
      <c r="UZV117" s="23"/>
      <c r="UZW117" s="23"/>
      <c r="UZX117" s="23"/>
      <c r="UZY117" s="23"/>
      <c r="UZZ117" s="23"/>
      <c r="VAA117" s="23"/>
      <c r="VAB117" s="23"/>
      <c r="VAC117" s="23"/>
      <c r="VAD117" s="23"/>
      <c r="VAE117" s="23"/>
      <c r="VAF117" s="23"/>
      <c r="VAG117" s="23"/>
      <c r="VAH117" s="23"/>
      <c r="VAI117" s="23"/>
      <c r="VAJ117" s="23"/>
      <c r="VAK117" s="23"/>
      <c r="VAL117" s="23"/>
      <c r="VAM117" s="23"/>
      <c r="VAN117" s="23"/>
      <c r="VAO117" s="23"/>
      <c r="VAP117" s="23"/>
      <c r="VAQ117" s="23"/>
      <c r="VAR117" s="23"/>
      <c r="VAS117" s="23"/>
      <c r="VAT117" s="23"/>
      <c r="VAU117" s="23"/>
      <c r="VAV117" s="23"/>
      <c r="VAW117" s="23"/>
      <c r="VAX117" s="23"/>
      <c r="VAY117" s="23"/>
      <c r="VAZ117" s="23"/>
      <c r="VBA117" s="23"/>
      <c r="VBB117" s="23"/>
      <c r="VBC117" s="23"/>
      <c r="VBD117" s="23"/>
      <c r="VBE117" s="23"/>
      <c r="VBF117" s="23"/>
      <c r="VBG117" s="23"/>
      <c r="VBH117" s="23"/>
      <c r="VBI117" s="23"/>
      <c r="VBJ117" s="23"/>
      <c r="VBK117" s="23"/>
      <c r="VBL117" s="23"/>
      <c r="VBM117" s="23"/>
      <c r="VBN117" s="23"/>
      <c r="VBO117" s="23"/>
      <c r="VBP117" s="23"/>
      <c r="VBQ117" s="23"/>
      <c r="VBR117" s="23"/>
      <c r="VBS117" s="23"/>
      <c r="VBT117" s="23"/>
      <c r="VBU117" s="23"/>
      <c r="VBV117" s="23"/>
      <c r="VBW117" s="23"/>
      <c r="VBX117" s="23"/>
      <c r="VBY117" s="23"/>
      <c r="VBZ117" s="23"/>
      <c r="VCA117" s="23"/>
      <c r="VCB117" s="23"/>
      <c r="VCC117" s="23"/>
      <c r="VCD117" s="23"/>
      <c r="VCE117" s="23"/>
      <c r="VCF117" s="23"/>
      <c r="VCG117" s="23"/>
      <c r="VCH117" s="23"/>
      <c r="VCI117" s="23"/>
      <c r="VCJ117" s="23"/>
      <c r="VCK117" s="23"/>
      <c r="VCL117" s="23"/>
      <c r="VCM117" s="23"/>
      <c r="VCN117" s="23"/>
      <c r="VCO117" s="23"/>
      <c r="VCP117" s="23"/>
      <c r="VCQ117" s="23"/>
      <c r="VCR117" s="23"/>
      <c r="VCS117" s="23"/>
      <c r="VCT117" s="23"/>
      <c r="VCU117" s="23"/>
      <c r="VCV117" s="23"/>
      <c r="VCW117" s="23"/>
      <c r="VCX117" s="23"/>
      <c r="VCY117" s="23"/>
      <c r="VCZ117" s="23"/>
      <c r="VDA117" s="23"/>
      <c r="VDB117" s="23"/>
      <c r="VDC117" s="23"/>
      <c r="VDD117" s="23"/>
      <c r="VDE117" s="23"/>
      <c r="VDF117" s="23"/>
      <c r="VDG117" s="23"/>
      <c r="VDH117" s="23"/>
      <c r="VDI117" s="23"/>
      <c r="VDJ117" s="23"/>
      <c r="VDK117" s="23"/>
      <c r="VDL117" s="23"/>
      <c r="VDM117" s="23"/>
      <c r="VDN117" s="23"/>
      <c r="VDO117" s="23"/>
      <c r="VDP117" s="23"/>
      <c r="VDQ117" s="23"/>
      <c r="VDR117" s="23"/>
      <c r="VDS117" s="23"/>
      <c r="VDT117" s="23"/>
      <c r="VDU117" s="23"/>
      <c r="VDV117" s="23"/>
      <c r="VDW117" s="23"/>
      <c r="VDX117" s="23"/>
      <c r="VDY117" s="23"/>
      <c r="VDZ117" s="23"/>
      <c r="VEA117" s="23"/>
      <c r="VEB117" s="23"/>
      <c r="VEC117" s="23"/>
      <c r="VED117" s="23"/>
      <c r="VEE117" s="23"/>
      <c r="VEF117" s="23"/>
      <c r="VEG117" s="23"/>
      <c r="VEH117" s="23"/>
      <c r="VEI117" s="23"/>
      <c r="VEJ117" s="23"/>
      <c r="VEK117" s="23"/>
      <c r="VEL117" s="23"/>
      <c r="VEM117" s="23"/>
      <c r="VEN117" s="23"/>
      <c r="VEO117" s="23"/>
      <c r="VEP117" s="23"/>
      <c r="VEQ117" s="23"/>
      <c r="VER117" s="23"/>
      <c r="VES117" s="23"/>
      <c r="VET117" s="23"/>
      <c r="VEU117" s="23"/>
      <c r="VEV117" s="23"/>
      <c r="VEW117" s="23"/>
      <c r="VEX117" s="23"/>
      <c r="VEY117" s="23"/>
      <c r="VEZ117" s="23"/>
      <c r="VFA117" s="23"/>
      <c r="VFB117" s="23"/>
      <c r="VFC117" s="23"/>
      <c r="VFD117" s="23"/>
      <c r="VFE117" s="23"/>
      <c r="VFF117" s="23"/>
      <c r="VFG117" s="23"/>
      <c r="VFH117" s="23"/>
      <c r="VFI117" s="23"/>
      <c r="VFJ117" s="23"/>
      <c r="VFK117" s="23"/>
      <c r="VFL117" s="23"/>
      <c r="VFM117" s="23"/>
      <c r="VFN117" s="23"/>
      <c r="VFO117" s="23"/>
      <c r="VFP117" s="23"/>
      <c r="VFQ117" s="23"/>
      <c r="VFR117" s="23"/>
      <c r="VFS117" s="23"/>
      <c r="VFT117" s="23"/>
      <c r="VFU117" s="23"/>
      <c r="VFV117" s="23"/>
      <c r="VFW117" s="23"/>
      <c r="VFX117" s="23"/>
      <c r="VFY117" s="23"/>
      <c r="VFZ117" s="23"/>
      <c r="VGA117" s="23"/>
      <c r="VGB117" s="23"/>
      <c r="VGC117" s="23"/>
      <c r="VGD117" s="23"/>
      <c r="VGE117" s="23"/>
      <c r="VGF117" s="23"/>
      <c r="VGG117" s="23"/>
      <c r="VGH117" s="23"/>
      <c r="VGI117" s="23"/>
      <c r="VGJ117" s="23"/>
      <c r="VGK117" s="23"/>
      <c r="VGL117" s="23"/>
      <c r="VGM117" s="23"/>
      <c r="VGN117" s="23"/>
      <c r="VGO117" s="23"/>
      <c r="VGP117" s="23"/>
      <c r="VGQ117" s="23"/>
      <c r="VGR117" s="23"/>
      <c r="VGS117" s="23"/>
      <c r="VGT117" s="23"/>
      <c r="VGU117" s="23"/>
      <c r="VGV117" s="23"/>
      <c r="VGW117" s="23"/>
      <c r="VGX117" s="23"/>
      <c r="VGY117" s="23"/>
      <c r="VGZ117" s="23"/>
      <c r="VHA117" s="23"/>
      <c r="VHB117" s="23"/>
      <c r="VHC117" s="23"/>
      <c r="VHD117" s="23"/>
      <c r="VHE117" s="23"/>
      <c r="VHF117" s="23"/>
      <c r="VHG117" s="23"/>
      <c r="VHH117" s="23"/>
      <c r="VHI117" s="23"/>
      <c r="VHJ117" s="23"/>
      <c r="VHK117" s="23"/>
      <c r="VHL117" s="23"/>
      <c r="VHM117" s="23"/>
      <c r="VHN117" s="23"/>
      <c r="VHO117" s="23"/>
      <c r="VHP117" s="23"/>
      <c r="VHQ117" s="23"/>
      <c r="VHR117" s="23"/>
      <c r="VHS117" s="23"/>
      <c r="VHT117" s="23"/>
      <c r="VHU117" s="23"/>
      <c r="VHV117" s="23"/>
      <c r="VHW117" s="23"/>
      <c r="VHX117" s="23"/>
      <c r="VHY117" s="23"/>
      <c r="VHZ117" s="23"/>
      <c r="VIA117" s="23"/>
      <c r="VIB117" s="23"/>
      <c r="VIC117" s="23"/>
      <c r="VID117" s="23"/>
      <c r="VIE117" s="23"/>
      <c r="VIF117" s="23"/>
      <c r="VIG117" s="23"/>
      <c r="VIH117" s="23"/>
      <c r="VII117" s="23"/>
      <c r="VIJ117" s="23"/>
      <c r="VIK117" s="23"/>
      <c r="VIL117" s="23"/>
      <c r="VIM117" s="23"/>
      <c r="VIN117" s="23"/>
      <c r="VIO117" s="23"/>
      <c r="VIP117" s="23"/>
      <c r="VIQ117" s="23"/>
      <c r="VIR117" s="23"/>
      <c r="VIS117" s="23"/>
      <c r="VIT117" s="23"/>
      <c r="VIU117" s="23"/>
      <c r="VIV117" s="23"/>
      <c r="VIW117" s="23"/>
      <c r="VIX117" s="23"/>
      <c r="VIY117" s="23"/>
      <c r="VIZ117" s="23"/>
      <c r="VJA117" s="23"/>
      <c r="VJB117" s="23"/>
      <c r="VJC117" s="23"/>
      <c r="VJD117" s="23"/>
      <c r="VJE117" s="23"/>
      <c r="VJF117" s="23"/>
      <c r="VJG117" s="23"/>
      <c r="VJH117" s="23"/>
      <c r="VJI117" s="23"/>
      <c r="VJJ117" s="23"/>
      <c r="VJK117" s="23"/>
      <c r="VJL117" s="23"/>
      <c r="VJM117" s="23"/>
      <c r="VJN117" s="23"/>
      <c r="VJO117" s="23"/>
      <c r="VJP117" s="23"/>
      <c r="VJQ117" s="23"/>
      <c r="VJR117" s="23"/>
      <c r="VJS117" s="23"/>
      <c r="VJT117" s="23"/>
      <c r="VJU117" s="23"/>
      <c r="VJV117" s="23"/>
      <c r="VJW117" s="23"/>
      <c r="VJX117" s="23"/>
      <c r="VJY117" s="23"/>
      <c r="VJZ117" s="23"/>
      <c r="VKA117" s="23"/>
      <c r="VKB117" s="23"/>
      <c r="VKC117" s="23"/>
      <c r="VKD117" s="23"/>
      <c r="VKE117" s="23"/>
      <c r="VKF117" s="23"/>
      <c r="VKG117" s="23"/>
      <c r="VKH117" s="23"/>
      <c r="VKI117" s="23"/>
      <c r="VKJ117" s="23"/>
      <c r="VKK117" s="23"/>
      <c r="VKL117" s="23"/>
      <c r="VKM117" s="23"/>
      <c r="VKN117" s="23"/>
      <c r="VKO117" s="23"/>
      <c r="VKP117" s="23"/>
      <c r="VKQ117" s="23"/>
      <c r="VKR117" s="23"/>
      <c r="VKS117" s="23"/>
      <c r="VKT117" s="23"/>
      <c r="VKU117" s="23"/>
      <c r="VKV117" s="23"/>
      <c r="VKW117" s="23"/>
      <c r="VKX117" s="23"/>
      <c r="VKY117" s="23"/>
      <c r="VKZ117" s="23"/>
      <c r="VLA117" s="23"/>
      <c r="VLB117" s="23"/>
      <c r="VLC117" s="23"/>
      <c r="VLD117" s="23"/>
      <c r="VLE117" s="23"/>
      <c r="VLF117" s="23"/>
      <c r="VLG117" s="23"/>
      <c r="VLH117" s="23"/>
      <c r="VLI117" s="23"/>
      <c r="VLJ117" s="23"/>
      <c r="VLK117" s="23"/>
      <c r="VLL117" s="23"/>
      <c r="VLM117" s="23"/>
      <c r="VLN117" s="23"/>
      <c r="VLO117" s="23"/>
      <c r="VLP117" s="23"/>
      <c r="VLQ117" s="23"/>
      <c r="VLR117" s="23"/>
      <c r="VLS117" s="23"/>
      <c r="VLT117" s="23"/>
      <c r="VLU117" s="23"/>
      <c r="VLV117" s="23"/>
      <c r="VLW117" s="23"/>
      <c r="VLX117" s="23"/>
      <c r="VLY117" s="23"/>
      <c r="VLZ117" s="23"/>
      <c r="VMA117" s="23"/>
      <c r="VMB117" s="23"/>
      <c r="VMC117" s="23"/>
      <c r="VMD117" s="23"/>
      <c r="VME117" s="23"/>
      <c r="VMF117" s="23"/>
      <c r="VMG117" s="23"/>
      <c r="VMH117" s="23"/>
      <c r="VMI117" s="23"/>
      <c r="VMJ117" s="23"/>
      <c r="VMK117" s="23"/>
      <c r="VML117" s="23"/>
      <c r="VMM117" s="23"/>
      <c r="VMN117" s="23"/>
      <c r="VMO117" s="23"/>
      <c r="VMP117" s="23"/>
      <c r="VMQ117" s="23"/>
      <c r="VMR117" s="23"/>
      <c r="VMS117" s="23"/>
      <c r="VMT117" s="23"/>
      <c r="VMU117" s="23"/>
      <c r="VMV117" s="23"/>
      <c r="VMW117" s="23"/>
      <c r="VMX117" s="23"/>
      <c r="VMY117" s="23"/>
      <c r="VMZ117" s="23"/>
      <c r="VNA117" s="23"/>
      <c r="VNB117" s="23"/>
      <c r="VNC117" s="23"/>
      <c r="VND117" s="23"/>
      <c r="VNE117" s="23"/>
      <c r="VNF117" s="23"/>
      <c r="VNG117" s="23"/>
      <c r="VNH117" s="23"/>
      <c r="VNI117" s="23"/>
      <c r="VNJ117" s="23"/>
      <c r="VNK117" s="23"/>
      <c r="VNL117" s="23"/>
      <c r="VNM117" s="23"/>
      <c r="VNN117" s="23"/>
      <c r="VNO117" s="23"/>
      <c r="VNP117" s="23"/>
      <c r="VNQ117" s="23"/>
      <c r="VNR117" s="23"/>
      <c r="VNS117" s="23"/>
      <c r="VNT117" s="23"/>
      <c r="VNU117" s="23"/>
      <c r="VNV117" s="23"/>
      <c r="VNW117" s="23"/>
      <c r="VNX117" s="23"/>
      <c r="VNY117" s="23"/>
      <c r="VNZ117" s="23"/>
      <c r="VOA117" s="23"/>
      <c r="VOB117" s="23"/>
      <c r="VOC117" s="23"/>
      <c r="VOD117" s="23"/>
      <c r="VOE117" s="23"/>
      <c r="VOF117" s="23"/>
      <c r="VOG117" s="23"/>
      <c r="VOH117" s="23"/>
      <c r="VOI117" s="23"/>
      <c r="VOJ117" s="23"/>
      <c r="VOK117" s="23"/>
      <c r="VOL117" s="23"/>
      <c r="VOM117" s="23"/>
      <c r="VON117" s="23"/>
      <c r="VOO117" s="23"/>
      <c r="VOP117" s="23"/>
      <c r="VOQ117" s="23"/>
      <c r="VOR117" s="23"/>
      <c r="VOS117" s="23"/>
      <c r="VOT117" s="23"/>
      <c r="VOU117" s="23"/>
      <c r="VOV117" s="23"/>
      <c r="VOW117" s="23"/>
      <c r="VOX117" s="23"/>
      <c r="VOY117" s="23"/>
      <c r="VOZ117" s="23"/>
      <c r="VPA117" s="23"/>
      <c r="VPB117" s="23"/>
      <c r="VPC117" s="23"/>
      <c r="VPD117" s="23"/>
      <c r="VPE117" s="23"/>
      <c r="VPF117" s="23"/>
      <c r="VPG117" s="23"/>
      <c r="VPH117" s="23"/>
      <c r="VPI117" s="23"/>
      <c r="VPJ117" s="23"/>
      <c r="VPK117" s="23"/>
      <c r="VPL117" s="23"/>
      <c r="VPM117" s="23"/>
      <c r="VPN117" s="23"/>
      <c r="VPO117" s="23"/>
      <c r="VPP117" s="23"/>
      <c r="VPQ117" s="23"/>
      <c r="VPR117" s="23"/>
      <c r="VPS117" s="23"/>
      <c r="VPT117" s="23"/>
      <c r="VPU117" s="23"/>
      <c r="VPV117" s="23"/>
      <c r="VPW117" s="23"/>
      <c r="VPX117" s="23"/>
      <c r="VPY117" s="23"/>
      <c r="VPZ117" s="23"/>
      <c r="VQA117" s="23"/>
      <c r="VQB117" s="23"/>
      <c r="VQC117" s="23"/>
      <c r="VQD117" s="23"/>
      <c r="VQE117" s="23"/>
      <c r="VQF117" s="23"/>
      <c r="VQG117" s="23"/>
      <c r="VQH117" s="23"/>
      <c r="VQI117" s="23"/>
      <c r="VQJ117" s="23"/>
      <c r="VQK117" s="23"/>
      <c r="VQL117" s="23"/>
      <c r="VQM117" s="23"/>
      <c r="VQN117" s="23"/>
      <c r="VQO117" s="23"/>
      <c r="VQP117" s="23"/>
      <c r="VQQ117" s="23"/>
      <c r="VQR117" s="23"/>
      <c r="VQS117" s="23"/>
      <c r="VQT117" s="23"/>
      <c r="VQU117" s="23"/>
      <c r="VQV117" s="23"/>
      <c r="VQW117" s="23"/>
      <c r="VQX117" s="23"/>
      <c r="VQY117" s="23"/>
      <c r="VQZ117" s="23"/>
      <c r="VRA117" s="23"/>
      <c r="VRB117" s="23"/>
      <c r="VRC117" s="23"/>
      <c r="VRD117" s="23"/>
      <c r="VRE117" s="23"/>
      <c r="VRF117" s="23"/>
      <c r="VRG117" s="23"/>
      <c r="VRH117" s="23"/>
      <c r="VRI117" s="23"/>
      <c r="VRJ117" s="23"/>
      <c r="VRK117" s="23"/>
      <c r="VRL117" s="23"/>
      <c r="VRM117" s="23"/>
      <c r="VRN117" s="23"/>
      <c r="VRO117" s="23"/>
      <c r="VRP117" s="23"/>
      <c r="VRQ117" s="23"/>
      <c r="VRR117" s="23"/>
      <c r="VRS117" s="23"/>
      <c r="VRT117" s="23"/>
      <c r="VRU117" s="23"/>
      <c r="VRV117" s="23"/>
      <c r="VRW117" s="23"/>
      <c r="VRX117" s="23"/>
      <c r="VRY117" s="23"/>
      <c r="VRZ117" s="23"/>
      <c r="VSA117" s="23"/>
      <c r="VSB117" s="23"/>
      <c r="VSC117" s="23"/>
      <c r="VSD117" s="23"/>
      <c r="VSE117" s="23"/>
      <c r="VSF117" s="23"/>
      <c r="VSG117" s="23"/>
      <c r="VSH117" s="23"/>
      <c r="VSI117" s="23"/>
      <c r="VSJ117" s="23"/>
      <c r="VSK117" s="23"/>
      <c r="VSL117" s="23"/>
      <c r="VSM117" s="23"/>
      <c r="VSN117" s="23"/>
      <c r="VSO117" s="23"/>
      <c r="VSP117" s="23"/>
      <c r="VSQ117" s="23"/>
      <c r="VSR117" s="23"/>
      <c r="VSS117" s="23"/>
      <c r="VST117" s="23"/>
      <c r="VSU117" s="23"/>
      <c r="VSV117" s="23"/>
      <c r="VSW117" s="23"/>
      <c r="VSX117" s="23"/>
      <c r="VSY117" s="23"/>
      <c r="VSZ117" s="23"/>
      <c r="VTA117" s="23"/>
      <c r="VTB117" s="23"/>
      <c r="VTC117" s="23"/>
      <c r="VTD117" s="23"/>
      <c r="VTE117" s="23"/>
      <c r="VTF117" s="23"/>
      <c r="VTG117" s="23"/>
      <c r="VTH117" s="23"/>
      <c r="VTI117" s="23"/>
      <c r="VTJ117" s="23"/>
      <c r="VTK117" s="23"/>
      <c r="VTL117" s="23"/>
      <c r="VTM117" s="23"/>
      <c r="VTN117" s="23"/>
      <c r="VTO117" s="23"/>
      <c r="VTP117" s="23"/>
      <c r="VTQ117" s="23"/>
      <c r="VTR117" s="23"/>
      <c r="VTS117" s="23"/>
      <c r="VTT117" s="23"/>
      <c r="VTU117" s="23"/>
      <c r="VTV117" s="23"/>
      <c r="VTW117" s="23"/>
      <c r="VTX117" s="23"/>
      <c r="VTY117" s="23"/>
      <c r="VTZ117" s="23"/>
      <c r="VUA117" s="23"/>
      <c r="VUB117" s="23"/>
      <c r="VUC117" s="23"/>
      <c r="VUD117" s="23"/>
      <c r="VUE117" s="23"/>
      <c r="VUF117" s="23"/>
      <c r="VUG117" s="23"/>
      <c r="VUH117" s="23"/>
      <c r="VUI117" s="23"/>
      <c r="VUJ117" s="23"/>
      <c r="VUK117" s="23"/>
      <c r="VUL117" s="23"/>
      <c r="VUM117" s="23"/>
      <c r="VUN117" s="23"/>
      <c r="VUO117" s="23"/>
      <c r="VUP117" s="23"/>
      <c r="VUQ117" s="23"/>
      <c r="VUR117" s="23"/>
      <c r="VUS117" s="23"/>
      <c r="VUT117" s="23"/>
      <c r="VUU117" s="23"/>
      <c r="VUV117" s="23"/>
      <c r="VUW117" s="23"/>
      <c r="VUX117" s="23"/>
      <c r="VUY117" s="23"/>
      <c r="VUZ117" s="23"/>
      <c r="VVA117" s="23"/>
      <c r="VVB117" s="23"/>
      <c r="VVC117" s="23"/>
      <c r="VVD117" s="23"/>
      <c r="VVE117" s="23"/>
      <c r="VVF117" s="23"/>
      <c r="VVG117" s="23"/>
      <c r="VVH117" s="23"/>
      <c r="VVI117" s="23"/>
      <c r="VVJ117" s="23"/>
      <c r="VVK117" s="23"/>
      <c r="VVL117" s="23"/>
      <c r="VVM117" s="23"/>
      <c r="VVN117" s="23"/>
      <c r="VVO117" s="23"/>
      <c r="VVP117" s="23"/>
      <c r="VVQ117" s="23"/>
      <c r="VVR117" s="23"/>
      <c r="VVS117" s="23"/>
      <c r="VVT117" s="23"/>
      <c r="VVU117" s="23"/>
      <c r="VVV117" s="23"/>
      <c r="VVW117" s="23"/>
      <c r="VVX117" s="23"/>
      <c r="VVY117" s="23"/>
      <c r="VVZ117" s="23"/>
      <c r="VWA117" s="23"/>
      <c r="VWB117" s="23"/>
      <c r="VWC117" s="23"/>
      <c r="VWD117" s="23"/>
      <c r="VWE117" s="23"/>
      <c r="VWF117" s="23"/>
      <c r="VWG117" s="23"/>
      <c r="VWH117" s="23"/>
      <c r="VWI117" s="23"/>
      <c r="VWJ117" s="23"/>
      <c r="VWK117" s="23"/>
      <c r="VWL117" s="23"/>
      <c r="VWM117" s="23"/>
      <c r="VWN117" s="23"/>
      <c r="VWO117" s="23"/>
      <c r="VWP117" s="23"/>
      <c r="VWQ117" s="23"/>
      <c r="VWR117" s="23"/>
      <c r="VWS117" s="23"/>
      <c r="VWT117" s="23"/>
      <c r="VWU117" s="23"/>
      <c r="VWV117" s="23"/>
      <c r="VWW117" s="23"/>
      <c r="VWX117" s="23"/>
      <c r="VWY117" s="23"/>
      <c r="VWZ117" s="23"/>
      <c r="VXA117" s="23"/>
      <c r="VXB117" s="23"/>
      <c r="VXC117" s="23"/>
      <c r="VXD117" s="23"/>
      <c r="VXE117" s="23"/>
      <c r="VXF117" s="23"/>
      <c r="VXG117" s="23"/>
      <c r="VXH117" s="23"/>
      <c r="VXI117" s="23"/>
      <c r="VXJ117" s="23"/>
      <c r="VXK117" s="23"/>
      <c r="VXL117" s="23"/>
      <c r="VXM117" s="23"/>
      <c r="VXN117" s="23"/>
      <c r="VXO117" s="23"/>
      <c r="VXP117" s="23"/>
      <c r="VXQ117" s="23"/>
      <c r="VXR117" s="23"/>
      <c r="VXS117" s="23"/>
      <c r="VXT117" s="23"/>
      <c r="VXU117" s="23"/>
      <c r="VXV117" s="23"/>
      <c r="VXW117" s="23"/>
      <c r="VXX117" s="23"/>
      <c r="VXY117" s="23"/>
      <c r="VXZ117" s="23"/>
      <c r="VYA117" s="23"/>
      <c r="VYB117" s="23"/>
      <c r="VYC117" s="23"/>
      <c r="VYD117" s="23"/>
      <c r="VYE117" s="23"/>
      <c r="VYF117" s="23"/>
      <c r="VYG117" s="23"/>
      <c r="VYH117" s="23"/>
      <c r="VYI117" s="23"/>
      <c r="VYJ117" s="23"/>
      <c r="VYK117" s="23"/>
      <c r="VYL117" s="23"/>
      <c r="VYM117" s="23"/>
      <c r="VYN117" s="23"/>
      <c r="VYO117" s="23"/>
      <c r="VYP117" s="23"/>
      <c r="VYQ117" s="23"/>
      <c r="VYR117" s="23"/>
      <c r="VYS117" s="23"/>
      <c r="VYT117" s="23"/>
      <c r="VYU117" s="23"/>
      <c r="VYV117" s="23"/>
      <c r="VYW117" s="23"/>
      <c r="VYX117" s="23"/>
      <c r="VYY117" s="23"/>
      <c r="VYZ117" s="23"/>
      <c r="VZA117" s="23"/>
      <c r="VZB117" s="23"/>
      <c r="VZC117" s="23"/>
      <c r="VZD117" s="23"/>
      <c r="VZE117" s="23"/>
      <c r="VZF117" s="23"/>
      <c r="VZG117" s="23"/>
      <c r="VZH117" s="23"/>
      <c r="VZI117" s="23"/>
      <c r="VZJ117" s="23"/>
      <c r="VZK117" s="23"/>
      <c r="VZL117" s="23"/>
      <c r="VZM117" s="23"/>
      <c r="VZN117" s="23"/>
      <c r="VZO117" s="23"/>
      <c r="VZP117" s="23"/>
      <c r="VZQ117" s="23"/>
      <c r="VZR117" s="23"/>
      <c r="VZS117" s="23"/>
      <c r="VZT117" s="23"/>
      <c r="VZU117" s="23"/>
      <c r="VZV117" s="23"/>
      <c r="VZW117" s="23"/>
      <c r="VZX117" s="23"/>
      <c r="VZY117" s="23"/>
      <c r="VZZ117" s="23"/>
      <c r="WAA117" s="23"/>
      <c r="WAB117" s="23"/>
      <c r="WAC117" s="23"/>
      <c r="WAD117" s="23"/>
      <c r="WAE117" s="23"/>
      <c r="WAF117" s="23"/>
      <c r="WAG117" s="23"/>
      <c r="WAH117" s="23"/>
      <c r="WAI117" s="23"/>
      <c r="WAJ117" s="23"/>
      <c r="WAK117" s="23"/>
      <c r="WAL117" s="23"/>
      <c r="WAM117" s="23"/>
      <c r="WAN117" s="23"/>
      <c r="WAO117" s="23"/>
      <c r="WAP117" s="23"/>
      <c r="WAQ117" s="23"/>
      <c r="WAR117" s="23"/>
      <c r="WAS117" s="23"/>
      <c r="WAT117" s="23"/>
      <c r="WAU117" s="23"/>
      <c r="WAV117" s="23"/>
      <c r="WAW117" s="23"/>
      <c r="WAX117" s="23"/>
      <c r="WAY117" s="23"/>
      <c r="WAZ117" s="23"/>
      <c r="WBA117" s="23"/>
      <c r="WBB117" s="23"/>
      <c r="WBC117" s="23"/>
      <c r="WBD117" s="23"/>
      <c r="WBE117" s="23"/>
      <c r="WBF117" s="23"/>
      <c r="WBG117" s="23"/>
      <c r="WBH117" s="23"/>
      <c r="WBI117" s="23"/>
      <c r="WBJ117" s="23"/>
      <c r="WBK117" s="23"/>
      <c r="WBL117" s="23"/>
      <c r="WBM117" s="23"/>
      <c r="WBN117" s="23"/>
      <c r="WBO117" s="23"/>
      <c r="WBP117" s="23"/>
      <c r="WBQ117" s="23"/>
      <c r="WBR117" s="23"/>
      <c r="WBS117" s="23"/>
      <c r="WBT117" s="23"/>
      <c r="WBU117" s="23"/>
      <c r="WBV117" s="23"/>
      <c r="WBW117" s="23"/>
      <c r="WBX117" s="23"/>
      <c r="WBY117" s="23"/>
      <c r="WBZ117" s="23"/>
      <c r="WCA117" s="23"/>
      <c r="WCB117" s="23"/>
      <c r="WCC117" s="23"/>
      <c r="WCD117" s="23"/>
      <c r="WCE117" s="23"/>
      <c r="WCF117" s="23"/>
      <c r="WCG117" s="23"/>
      <c r="WCH117" s="23"/>
      <c r="WCI117" s="23"/>
      <c r="WCJ117" s="23"/>
      <c r="WCK117" s="23"/>
      <c r="WCL117" s="23"/>
      <c r="WCM117" s="23"/>
      <c r="WCN117" s="23"/>
      <c r="WCO117" s="23"/>
      <c r="WCP117" s="23"/>
      <c r="WCQ117" s="23"/>
      <c r="WCR117" s="23"/>
      <c r="WCS117" s="23"/>
      <c r="WCT117" s="23"/>
      <c r="WCU117" s="23"/>
      <c r="WCV117" s="23"/>
      <c r="WCW117" s="23"/>
      <c r="WCX117" s="23"/>
      <c r="WCY117" s="23"/>
      <c r="WCZ117" s="23"/>
      <c r="WDA117" s="23"/>
      <c r="WDB117" s="23"/>
      <c r="WDC117" s="23"/>
      <c r="WDD117" s="23"/>
      <c r="WDE117" s="23"/>
      <c r="WDF117" s="23"/>
      <c r="WDG117" s="23"/>
      <c r="WDH117" s="23"/>
      <c r="WDI117" s="23"/>
      <c r="WDJ117" s="23"/>
      <c r="WDK117" s="23"/>
      <c r="WDL117" s="23"/>
      <c r="WDM117" s="23"/>
      <c r="WDN117" s="23"/>
      <c r="WDO117" s="23"/>
      <c r="WDP117" s="23"/>
      <c r="WDQ117" s="23"/>
      <c r="WDR117" s="23"/>
      <c r="WDS117" s="23"/>
      <c r="WDT117" s="23"/>
      <c r="WDU117" s="23"/>
      <c r="WDV117" s="23"/>
      <c r="WDW117" s="23"/>
      <c r="WDX117" s="23"/>
      <c r="WDY117" s="23"/>
      <c r="WDZ117" s="23"/>
      <c r="WEA117" s="23"/>
      <c r="WEB117" s="23"/>
      <c r="WEC117" s="23"/>
      <c r="WED117" s="23"/>
      <c r="WEE117" s="23"/>
      <c r="WEF117" s="23"/>
      <c r="WEG117" s="23"/>
      <c r="WEH117" s="23"/>
      <c r="WEI117" s="23"/>
      <c r="WEJ117" s="23"/>
      <c r="WEK117" s="23"/>
      <c r="WEL117" s="23"/>
      <c r="WEM117" s="23"/>
      <c r="WEN117" s="23"/>
      <c r="WEO117" s="23"/>
      <c r="WEP117" s="23"/>
      <c r="WEQ117" s="23"/>
      <c r="WER117" s="23"/>
      <c r="WES117" s="23"/>
      <c r="WET117" s="23"/>
      <c r="WEU117" s="23"/>
      <c r="WEV117" s="23"/>
      <c r="WEW117" s="23"/>
      <c r="WEX117" s="23"/>
      <c r="WEY117" s="23"/>
      <c r="WEZ117" s="23"/>
      <c r="WFA117" s="23"/>
      <c r="WFB117" s="23"/>
      <c r="WFC117" s="23"/>
      <c r="WFD117" s="23"/>
      <c r="WFE117" s="23"/>
      <c r="WFF117" s="23"/>
      <c r="WFG117" s="23"/>
      <c r="WFH117" s="23"/>
      <c r="WFI117" s="23"/>
      <c r="WFJ117" s="23"/>
      <c r="WFK117" s="23"/>
      <c r="WFL117" s="23"/>
      <c r="WFM117" s="23"/>
      <c r="WFN117" s="23"/>
      <c r="WFO117" s="23"/>
      <c r="WFP117" s="23"/>
      <c r="WFQ117" s="23"/>
      <c r="WFR117" s="23"/>
      <c r="WFS117" s="23"/>
      <c r="WFT117" s="23"/>
      <c r="WFU117" s="23"/>
      <c r="WFV117" s="23"/>
      <c r="WFW117" s="23"/>
      <c r="WFX117" s="23"/>
      <c r="WFY117" s="23"/>
      <c r="WFZ117" s="23"/>
      <c r="WGA117" s="23"/>
      <c r="WGB117" s="23"/>
      <c r="WGC117" s="23"/>
      <c r="WGD117" s="23"/>
      <c r="WGE117" s="23"/>
      <c r="WGF117" s="23"/>
      <c r="WGG117" s="23"/>
      <c r="WGH117" s="23"/>
      <c r="WGI117" s="23"/>
      <c r="WGJ117" s="23"/>
      <c r="WGK117" s="23"/>
      <c r="WGL117" s="23"/>
      <c r="WGM117" s="23"/>
      <c r="WGN117" s="23"/>
      <c r="WGO117" s="23"/>
      <c r="WGP117" s="23"/>
      <c r="WGQ117" s="23"/>
      <c r="WGR117" s="23"/>
      <c r="WGS117" s="23"/>
      <c r="WGT117" s="23"/>
      <c r="WGU117" s="23"/>
      <c r="WGV117" s="23"/>
      <c r="WGW117" s="23"/>
      <c r="WGX117" s="23"/>
      <c r="WGY117" s="23"/>
      <c r="WGZ117" s="23"/>
      <c r="WHA117" s="23"/>
      <c r="WHB117" s="23"/>
      <c r="WHC117" s="23"/>
      <c r="WHD117" s="23"/>
      <c r="WHE117" s="23"/>
      <c r="WHF117" s="23"/>
      <c r="WHG117" s="23"/>
      <c r="WHH117" s="23"/>
      <c r="WHI117" s="23"/>
      <c r="WHJ117" s="23"/>
      <c r="WHK117" s="23"/>
      <c r="WHL117" s="23"/>
      <c r="WHM117" s="23"/>
      <c r="WHN117" s="23"/>
      <c r="WHO117" s="23"/>
      <c r="WHP117" s="23"/>
      <c r="WHQ117" s="23"/>
      <c r="WHR117" s="23"/>
      <c r="WHS117" s="23"/>
      <c r="WHT117" s="23"/>
      <c r="WHU117" s="23"/>
      <c r="WHV117" s="23"/>
      <c r="WHW117" s="23"/>
      <c r="WHX117" s="23"/>
      <c r="WHY117" s="23"/>
      <c r="WHZ117" s="23"/>
      <c r="WIA117" s="23"/>
      <c r="WIB117" s="23"/>
      <c r="WIC117" s="23"/>
      <c r="WID117" s="23"/>
      <c r="WIE117" s="23"/>
      <c r="WIF117" s="23"/>
      <c r="WIG117" s="23"/>
      <c r="WIH117" s="23"/>
      <c r="WII117" s="23"/>
      <c r="WIJ117" s="23"/>
      <c r="WIK117" s="23"/>
      <c r="WIL117" s="23"/>
      <c r="WIM117" s="23"/>
      <c r="WIN117" s="23"/>
      <c r="WIO117" s="23"/>
      <c r="WIP117" s="23"/>
      <c r="WIQ117" s="23"/>
      <c r="WIR117" s="23"/>
      <c r="WIS117" s="23"/>
      <c r="WIT117" s="23"/>
      <c r="WIU117" s="23"/>
      <c r="WIV117" s="23"/>
      <c r="WIW117" s="23"/>
      <c r="WIX117" s="23"/>
      <c r="WIY117" s="23"/>
      <c r="WIZ117" s="23"/>
      <c r="WJA117" s="23"/>
      <c r="WJB117" s="23"/>
      <c r="WJC117" s="23"/>
      <c r="WJD117" s="23"/>
      <c r="WJE117" s="23"/>
      <c r="WJF117" s="23"/>
      <c r="WJG117" s="23"/>
      <c r="WJH117" s="23"/>
      <c r="WJI117" s="23"/>
      <c r="WJJ117" s="23"/>
      <c r="WJK117" s="23"/>
      <c r="WJL117" s="23"/>
      <c r="WJM117" s="23"/>
      <c r="WJN117" s="23"/>
      <c r="WJO117" s="23"/>
      <c r="WJP117" s="23"/>
      <c r="WJQ117" s="23"/>
      <c r="WJR117" s="23"/>
      <c r="WJS117" s="23"/>
      <c r="WJT117" s="23"/>
      <c r="WJU117" s="23"/>
      <c r="WJV117" s="23"/>
      <c r="WJW117" s="23"/>
      <c r="WJX117" s="23"/>
      <c r="WJY117" s="23"/>
      <c r="WJZ117" s="23"/>
      <c r="WKA117" s="23"/>
      <c r="WKB117" s="23"/>
      <c r="WKC117" s="23"/>
      <c r="WKD117" s="23"/>
      <c r="WKE117" s="23"/>
      <c r="WKF117" s="23"/>
      <c r="WKG117" s="23"/>
      <c r="WKH117" s="23"/>
      <c r="WKI117" s="23"/>
      <c r="WKJ117" s="23"/>
      <c r="WKK117" s="23"/>
      <c r="WKL117" s="23"/>
      <c r="WKM117" s="23"/>
      <c r="WKN117" s="23"/>
      <c r="WKO117" s="23"/>
      <c r="WKP117" s="23"/>
      <c r="WKQ117" s="23"/>
      <c r="WKR117" s="23"/>
      <c r="WKS117" s="23"/>
      <c r="WKT117" s="23"/>
      <c r="WKU117" s="23"/>
      <c r="WKV117" s="23"/>
      <c r="WKW117" s="23"/>
      <c r="WKX117" s="23"/>
      <c r="WKY117" s="23"/>
      <c r="WKZ117" s="23"/>
      <c r="WLA117" s="23"/>
      <c r="WLB117" s="23"/>
      <c r="WLC117" s="23"/>
      <c r="WLD117" s="23"/>
      <c r="WLE117" s="23"/>
      <c r="WLF117" s="23"/>
      <c r="WLG117" s="23"/>
      <c r="WLH117" s="23"/>
      <c r="WLI117" s="23"/>
      <c r="WLJ117" s="23"/>
      <c r="WLK117" s="23"/>
      <c r="WLL117" s="23"/>
      <c r="WLM117" s="23"/>
      <c r="WLN117" s="23"/>
      <c r="WLO117" s="23"/>
      <c r="WLP117" s="23"/>
      <c r="WLQ117" s="23"/>
      <c r="WLR117" s="23"/>
      <c r="WLS117" s="23"/>
      <c r="WLT117" s="23"/>
      <c r="WLU117" s="23"/>
      <c r="WLV117" s="23"/>
      <c r="WLW117" s="23"/>
      <c r="WLX117" s="23"/>
      <c r="WLY117" s="23"/>
      <c r="WLZ117" s="23"/>
      <c r="WMA117" s="23"/>
      <c r="WMB117" s="23"/>
      <c r="WMC117" s="23"/>
      <c r="WMD117" s="23"/>
      <c r="WME117" s="23"/>
      <c r="WMF117" s="23"/>
      <c r="WMG117" s="23"/>
      <c r="WMH117" s="23"/>
      <c r="WMI117" s="23"/>
      <c r="WMJ117" s="23"/>
      <c r="WMK117" s="23"/>
      <c r="WML117" s="23"/>
      <c r="WMM117" s="23"/>
      <c r="WMN117" s="23"/>
      <c r="WMO117" s="23"/>
      <c r="WMP117" s="23"/>
      <c r="WMQ117" s="23"/>
      <c r="WMR117" s="23"/>
      <c r="WMS117" s="23"/>
      <c r="WMT117" s="23"/>
      <c r="WMU117" s="23"/>
      <c r="WMV117" s="23"/>
      <c r="WMW117" s="23"/>
      <c r="WMX117" s="23"/>
      <c r="WMY117" s="23"/>
      <c r="WMZ117" s="23"/>
      <c r="WNA117" s="23"/>
      <c r="WNB117" s="23"/>
      <c r="WNC117" s="23"/>
      <c r="WND117" s="23"/>
      <c r="WNE117" s="23"/>
      <c r="WNF117" s="23"/>
      <c r="WNG117" s="23"/>
      <c r="WNH117" s="23"/>
      <c r="WNI117" s="23"/>
      <c r="WNJ117" s="23"/>
      <c r="WNK117" s="23"/>
      <c r="WNL117" s="23"/>
      <c r="WNM117" s="23"/>
      <c r="WNN117" s="23"/>
      <c r="WNO117" s="23"/>
      <c r="WNP117" s="23"/>
      <c r="WNQ117" s="23"/>
      <c r="WNR117" s="23"/>
      <c r="WNS117" s="23"/>
      <c r="WNT117" s="23"/>
      <c r="WNU117" s="23"/>
      <c r="WNV117" s="23"/>
      <c r="WNW117" s="23"/>
      <c r="WNX117" s="23"/>
      <c r="WNY117" s="23"/>
      <c r="WNZ117" s="23"/>
      <c r="WOA117" s="23"/>
      <c r="WOB117" s="23"/>
      <c r="WOC117" s="23"/>
      <c r="WOD117" s="23"/>
      <c r="WOE117" s="23"/>
      <c r="WOF117" s="23"/>
      <c r="WOG117" s="23"/>
      <c r="WOH117" s="23"/>
      <c r="WOI117" s="23"/>
      <c r="WOJ117" s="23"/>
      <c r="WOK117" s="23"/>
      <c r="WOL117" s="23"/>
      <c r="WOM117" s="23"/>
      <c r="WON117" s="23"/>
      <c r="WOO117" s="23"/>
      <c r="WOP117" s="23"/>
      <c r="WOQ117" s="23"/>
      <c r="WOR117" s="23"/>
      <c r="WOS117" s="23"/>
      <c r="WOT117" s="23"/>
      <c r="WOU117" s="23"/>
      <c r="WOV117" s="23"/>
      <c r="WOW117" s="23"/>
      <c r="WOX117" s="23"/>
      <c r="WOY117" s="23"/>
      <c r="WOZ117" s="23"/>
      <c r="WPA117" s="23"/>
      <c r="WPB117" s="23"/>
      <c r="WPC117" s="23"/>
      <c r="WPD117" s="23"/>
      <c r="WPE117" s="23"/>
      <c r="WPF117" s="23"/>
      <c r="WPG117" s="23"/>
      <c r="WPH117" s="23"/>
      <c r="WPI117" s="23"/>
      <c r="WPJ117" s="23"/>
      <c r="WPK117" s="23"/>
      <c r="WPL117" s="23"/>
      <c r="WPM117" s="23"/>
      <c r="WPN117" s="23"/>
      <c r="WPO117" s="23"/>
      <c r="WPP117" s="23"/>
      <c r="WPQ117" s="23"/>
      <c r="WPR117" s="23"/>
      <c r="WPS117" s="23"/>
      <c r="WPT117" s="23"/>
      <c r="WPU117" s="23"/>
      <c r="WPV117" s="23"/>
      <c r="WPW117" s="23"/>
      <c r="WPX117" s="23"/>
      <c r="WPY117" s="23"/>
      <c r="WPZ117" s="23"/>
      <c r="WQA117" s="23"/>
      <c r="WQB117" s="23"/>
      <c r="WQC117" s="23"/>
      <c r="WQD117" s="23"/>
      <c r="WQE117" s="23"/>
      <c r="WQF117" s="23"/>
      <c r="WQG117" s="23"/>
      <c r="WQH117" s="23"/>
      <c r="WQI117" s="23"/>
      <c r="WQJ117" s="23"/>
      <c r="WQK117" s="23"/>
      <c r="WQL117" s="23"/>
      <c r="WQM117" s="23"/>
      <c r="WQN117" s="23"/>
      <c r="WQO117" s="23"/>
      <c r="WQP117" s="23"/>
      <c r="WQQ117" s="23"/>
      <c r="WQR117" s="23"/>
      <c r="WQS117" s="23"/>
      <c r="WQT117" s="23"/>
      <c r="WQU117" s="23"/>
      <c r="WQV117" s="23"/>
      <c r="WQW117" s="23"/>
      <c r="WQX117" s="23"/>
      <c r="WQY117" s="23"/>
      <c r="WQZ117" s="23"/>
      <c r="WRA117" s="23"/>
      <c r="WRB117" s="23"/>
      <c r="WRC117" s="23"/>
      <c r="WRD117" s="23"/>
      <c r="WRE117" s="23"/>
      <c r="WRF117" s="23"/>
      <c r="WRG117" s="23"/>
      <c r="WRH117" s="23"/>
      <c r="WRI117" s="23"/>
      <c r="WRJ117" s="23"/>
      <c r="WRK117" s="23"/>
      <c r="WRL117" s="23"/>
      <c r="WRM117" s="23"/>
      <c r="WRN117" s="23"/>
      <c r="WRO117" s="23"/>
      <c r="WRP117" s="23"/>
      <c r="WRQ117" s="23"/>
      <c r="WRR117" s="23"/>
      <c r="WRS117" s="23"/>
      <c r="WRT117" s="23"/>
      <c r="WRU117" s="23"/>
      <c r="WRV117" s="23"/>
      <c r="WRW117" s="23"/>
      <c r="WRX117" s="23"/>
      <c r="WRY117" s="23"/>
      <c r="WRZ117" s="23"/>
      <c r="WSA117" s="23"/>
      <c r="WSB117" s="23"/>
      <c r="WSC117" s="23"/>
      <c r="WSD117" s="23"/>
      <c r="WSE117" s="23"/>
      <c r="WSF117" s="23"/>
      <c r="WSG117" s="23"/>
      <c r="WSH117" s="23"/>
      <c r="WSI117" s="23"/>
      <c r="WSJ117" s="23"/>
      <c r="WSK117" s="23"/>
      <c r="WSL117" s="23"/>
      <c r="WSM117" s="23"/>
      <c r="WSN117" s="23"/>
      <c r="WSO117" s="23"/>
      <c r="WSP117" s="23"/>
      <c r="WSQ117" s="23"/>
      <c r="WSR117" s="23"/>
      <c r="WSS117" s="23"/>
      <c r="WST117" s="23"/>
      <c r="WSU117" s="23"/>
      <c r="WSV117" s="23"/>
      <c r="WSW117" s="23"/>
      <c r="WSX117" s="23"/>
      <c r="WSY117" s="23"/>
      <c r="WSZ117" s="23"/>
      <c r="WTA117" s="23"/>
      <c r="WTB117" s="23"/>
      <c r="WTC117" s="23"/>
      <c r="WTD117" s="23"/>
      <c r="WTE117" s="23"/>
      <c r="WTF117" s="23"/>
      <c r="WTG117" s="23"/>
      <c r="WTH117" s="23"/>
      <c r="WTI117" s="23"/>
      <c r="WTJ117" s="23"/>
      <c r="WTK117" s="23"/>
      <c r="WTL117" s="23"/>
      <c r="WTM117" s="23"/>
      <c r="WTN117" s="23"/>
      <c r="WTO117" s="23"/>
      <c r="WTP117" s="23"/>
      <c r="WTQ117" s="23"/>
      <c r="WTR117" s="23"/>
      <c r="WTS117" s="23"/>
      <c r="WTT117" s="23"/>
      <c r="WTU117" s="23"/>
      <c r="WTV117" s="23"/>
      <c r="WTW117" s="23"/>
      <c r="WTX117" s="23"/>
      <c r="WTY117" s="23"/>
      <c r="WTZ117" s="23"/>
      <c r="WUA117" s="23"/>
      <c r="WUB117" s="23"/>
      <c r="WUC117" s="23"/>
      <c r="WUD117" s="23"/>
      <c r="WUE117" s="23"/>
      <c r="WUF117" s="23"/>
      <c r="WUG117" s="23"/>
      <c r="WUH117" s="23"/>
      <c r="WUI117" s="23"/>
      <c r="WUJ117" s="23"/>
      <c r="WUK117" s="23"/>
      <c r="WUL117" s="23"/>
      <c r="WUM117" s="23"/>
      <c r="WUN117" s="23"/>
      <c r="WUO117" s="23"/>
      <c r="WUP117" s="23"/>
      <c r="WUQ117" s="23"/>
      <c r="WUR117" s="23"/>
      <c r="WUS117" s="23"/>
      <c r="WUT117" s="23"/>
      <c r="WUU117" s="23"/>
      <c r="WUV117" s="23"/>
      <c r="WUW117" s="23"/>
      <c r="WUX117" s="23"/>
      <c r="WUY117" s="23"/>
      <c r="WUZ117" s="23"/>
      <c r="WVA117" s="23"/>
      <c r="WVB117" s="23"/>
      <c r="WVC117" s="23"/>
      <c r="WVD117" s="23"/>
      <c r="WVE117" s="23"/>
      <c r="WVF117" s="23"/>
      <c r="WVG117" s="23"/>
      <c r="WVH117" s="23"/>
      <c r="WVI117" s="23"/>
      <c r="WVJ117" s="23"/>
      <c r="WVK117" s="23"/>
      <c r="WVL117" s="23"/>
      <c r="WVM117" s="23"/>
      <c r="WVN117" s="23"/>
      <c r="WVO117" s="23"/>
      <c r="WVP117" s="23"/>
      <c r="WVQ117" s="23"/>
      <c r="WVR117" s="23"/>
      <c r="WVS117" s="23"/>
      <c r="WVT117" s="23"/>
      <c r="WVU117" s="23"/>
      <c r="WVV117" s="23"/>
      <c r="WVW117" s="23"/>
      <c r="WVX117" s="23"/>
      <c r="WVY117" s="23"/>
      <c r="WVZ117" s="23"/>
      <c r="WWA117" s="23"/>
      <c r="WWB117" s="23"/>
      <c r="WWC117" s="23"/>
      <c r="WWD117" s="23"/>
      <c r="WWE117" s="23"/>
      <c r="WWF117" s="23"/>
      <c r="WWG117" s="23"/>
      <c r="WWH117" s="23"/>
      <c r="WWI117" s="23"/>
      <c r="WWJ117" s="23"/>
      <c r="WWK117" s="23"/>
      <c r="WWL117" s="23"/>
      <c r="WWM117" s="23"/>
      <c r="WWN117" s="23"/>
      <c r="WWO117" s="23"/>
      <c r="WWP117" s="23"/>
      <c r="WWQ117" s="23"/>
      <c r="WWR117" s="23"/>
      <c r="WWS117" s="23"/>
      <c r="WWT117" s="23"/>
      <c r="WWU117" s="23"/>
      <c r="WWV117" s="23"/>
      <c r="WWW117" s="23"/>
      <c r="WWX117" s="23"/>
      <c r="WWY117" s="23"/>
      <c r="WWZ117" s="23"/>
      <c r="WXA117" s="23"/>
      <c r="WXB117" s="23"/>
      <c r="WXC117" s="23"/>
      <c r="WXD117" s="23"/>
      <c r="WXE117" s="23"/>
      <c r="WXF117" s="23"/>
      <c r="WXG117" s="23"/>
      <c r="WXH117" s="23"/>
      <c r="WXI117" s="23"/>
      <c r="WXJ117" s="23"/>
      <c r="WXK117" s="23"/>
      <c r="WXL117" s="23"/>
      <c r="WXM117" s="23"/>
      <c r="WXN117" s="23"/>
      <c r="WXO117" s="23"/>
      <c r="WXP117" s="23"/>
      <c r="WXQ117" s="23"/>
      <c r="WXR117" s="23"/>
      <c r="WXS117" s="23"/>
      <c r="WXT117" s="23"/>
      <c r="WXU117" s="23"/>
      <c r="WXV117" s="23"/>
      <c r="WXW117" s="23"/>
      <c r="WXX117" s="23"/>
      <c r="WXY117" s="23"/>
      <c r="WXZ117" s="23"/>
      <c r="WYA117" s="23"/>
      <c r="WYB117" s="23"/>
      <c r="WYC117" s="23"/>
      <c r="WYD117" s="23"/>
      <c r="WYE117" s="23"/>
      <c r="WYF117" s="23"/>
      <c r="WYG117" s="23"/>
      <c r="WYH117" s="23"/>
      <c r="WYI117" s="23"/>
      <c r="WYJ117" s="23"/>
      <c r="WYK117" s="23"/>
      <c r="WYL117" s="23"/>
      <c r="WYM117" s="23"/>
      <c r="WYN117" s="23"/>
      <c r="WYO117" s="23"/>
      <c r="WYP117" s="23"/>
      <c r="WYQ117" s="23"/>
      <c r="WYR117" s="23"/>
      <c r="WYS117" s="23"/>
      <c r="WYT117" s="23"/>
      <c r="WYU117" s="23"/>
      <c r="WYV117" s="23"/>
      <c r="WYW117" s="23"/>
      <c r="WYX117" s="23"/>
      <c r="WYY117" s="23"/>
      <c r="WYZ117" s="23"/>
      <c r="WZA117" s="23"/>
      <c r="WZB117" s="23"/>
      <c r="WZC117" s="23"/>
      <c r="WZD117" s="23"/>
      <c r="WZE117" s="23"/>
      <c r="WZF117" s="23"/>
      <c r="WZG117" s="23"/>
      <c r="WZH117" s="23"/>
      <c r="WZI117" s="23"/>
      <c r="WZJ117" s="23"/>
      <c r="WZK117" s="23"/>
      <c r="WZL117" s="23"/>
      <c r="WZM117" s="23"/>
      <c r="WZN117" s="23"/>
      <c r="WZO117" s="23"/>
      <c r="WZP117" s="23"/>
      <c r="WZQ117" s="23"/>
      <c r="WZR117" s="23"/>
      <c r="WZS117" s="23"/>
      <c r="WZT117" s="23"/>
      <c r="WZU117" s="23"/>
      <c r="WZV117" s="23"/>
      <c r="WZW117" s="23"/>
      <c r="WZX117" s="23"/>
      <c r="WZY117" s="23"/>
      <c r="WZZ117" s="23"/>
      <c r="XAA117" s="23"/>
      <c r="XAB117" s="23"/>
      <c r="XAC117" s="23"/>
      <c r="XAD117" s="23"/>
      <c r="XAE117" s="23"/>
      <c r="XAF117" s="23"/>
      <c r="XAG117" s="23"/>
      <c r="XAH117" s="23"/>
      <c r="XAI117" s="23"/>
      <c r="XAJ117" s="23"/>
      <c r="XAK117" s="23"/>
      <c r="XAL117" s="23"/>
      <c r="XAM117" s="23"/>
      <c r="XAN117" s="23"/>
      <c r="XAO117" s="23"/>
      <c r="XAP117" s="23"/>
      <c r="XAQ117" s="23"/>
      <c r="XAR117" s="23"/>
      <c r="XAS117" s="23"/>
      <c r="XAT117" s="23"/>
      <c r="XAU117" s="23"/>
      <c r="XAV117" s="23"/>
      <c r="XAW117" s="23"/>
      <c r="XAX117" s="23"/>
      <c r="XAY117" s="23"/>
      <c r="XAZ117" s="23"/>
      <c r="XBA117" s="23"/>
      <c r="XBB117" s="23"/>
      <c r="XBC117" s="23"/>
      <c r="XBD117" s="23"/>
      <c r="XBE117" s="23"/>
      <c r="XBF117" s="23"/>
      <c r="XBG117" s="23"/>
      <c r="XBH117" s="23"/>
      <c r="XBI117" s="23"/>
      <c r="XBJ117" s="23"/>
      <c r="XBK117" s="23"/>
      <c r="XBL117" s="23"/>
      <c r="XBM117" s="23"/>
      <c r="XBN117" s="23"/>
      <c r="XBO117" s="23"/>
      <c r="XBP117" s="23"/>
      <c r="XBQ117" s="23"/>
      <c r="XBR117" s="23"/>
      <c r="XBS117" s="23"/>
      <c r="XBT117" s="23"/>
      <c r="XBU117" s="23"/>
      <c r="XBV117" s="23"/>
      <c r="XBW117" s="23"/>
      <c r="XBX117" s="23"/>
      <c r="XBY117" s="23"/>
      <c r="XBZ117" s="23"/>
      <c r="XCA117" s="23"/>
      <c r="XCB117" s="23"/>
      <c r="XCC117" s="23"/>
      <c r="XCD117" s="23"/>
      <c r="XCE117" s="23"/>
      <c r="XCF117" s="23"/>
      <c r="XCG117" s="23"/>
      <c r="XCH117" s="23"/>
      <c r="XCI117" s="23"/>
      <c r="XCJ117" s="23"/>
      <c r="XCK117" s="23"/>
      <c r="XCL117" s="23"/>
      <c r="XCM117" s="23"/>
      <c r="XCN117" s="23"/>
      <c r="XCO117" s="23"/>
      <c r="XCP117" s="23"/>
      <c r="XCQ117" s="23"/>
      <c r="XCR117" s="23"/>
      <c r="XCS117" s="23"/>
      <c r="XCT117" s="23"/>
      <c r="XCU117" s="23"/>
      <c r="XCV117" s="23"/>
      <c r="XCW117" s="23"/>
      <c r="XCX117" s="23"/>
      <c r="XCY117" s="23"/>
      <c r="XCZ117" s="23"/>
      <c r="XDA117" s="23"/>
      <c r="XDB117" s="23"/>
      <c r="XDC117" s="23"/>
      <c r="XDD117" s="23"/>
      <c r="XDE117" s="23"/>
      <c r="XDF117" s="23"/>
      <c r="XDG117" s="23"/>
      <c r="XDH117" s="23"/>
      <c r="XDI117" s="23"/>
      <c r="XDJ117" s="23"/>
      <c r="XDK117" s="23"/>
      <c r="XDL117" s="23"/>
      <c r="XDM117" s="23"/>
    </row>
    <row r="118" spans="1:16341" ht="82.5" customHeight="1">
      <c r="A118" s="318">
        <v>342</v>
      </c>
      <c r="B118" s="263" t="s">
        <v>508</v>
      </c>
      <c r="C118" s="263" t="s">
        <v>573</v>
      </c>
      <c r="D118" s="263" t="s">
        <v>574</v>
      </c>
      <c r="E118" s="263" t="s">
        <v>39</v>
      </c>
      <c r="F118" s="263" t="s">
        <v>40</v>
      </c>
      <c r="G118" s="263" t="s">
        <v>575</v>
      </c>
      <c r="H118" s="263" t="s">
        <v>576</v>
      </c>
      <c r="I118" s="263" t="s">
        <v>457</v>
      </c>
      <c r="J118" s="263" t="s">
        <v>1151</v>
      </c>
      <c r="K118" s="318" t="s">
        <v>63</v>
      </c>
      <c r="L118" s="318" t="s">
        <v>1235</v>
      </c>
      <c r="M118" s="323">
        <v>1</v>
      </c>
      <c r="N118" s="323">
        <v>0</v>
      </c>
      <c r="O118" s="323">
        <v>0.3</v>
      </c>
      <c r="P118" s="261" t="e">
        <f>(SUMIF(J6:J134,"NUEVOSAC",(#REF!)))/1000000</f>
        <v>#REF!</v>
      </c>
      <c r="Q118" s="261" t="e">
        <f>SUMIF($J$6:$J$134,"NUEVOSAC",(#REF!))</f>
        <v>#REF!</v>
      </c>
      <c r="R118" s="270" t="e">
        <f>Q118/P118</f>
        <v>#REF!</v>
      </c>
      <c r="S118" s="323" t="s">
        <v>851</v>
      </c>
      <c r="T118" s="318">
        <v>0</v>
      </c>
      <c r="U118" s="318">
        <v>0</v>
      </c>
      <c r="V118" s="340"/>
      <c r="W118" s="340"/>
      <c r="X118" s="340"/>
      <c r="Y118" s="259" t="s">
        <v>577</v>
      </c>
      <c r="Z118" s="259" t="s">
        <v>458</v>
      </c>
      <c r="AA118" s="259" t="s">
        <v>578</v>
      </c>
      <c r="AB118" s="262">
        <v>0</v>
      </c>
      <c r="AC118" s="341">
        <v>1</v>
      </c>
      <c r="AD118" s="262">
        <v>1</v>
      </c>
      <c r="AE118" s="259" t="s">
        <v>402</v>
      </c>
      <c r="AF118" s="259" t="s">
        <v>1152</v>
      </c>
      <c r="AG118" s="259" t="s">
        <v>1235</v>
      </c>
      <c r="AH118" s="342">
        <v>0</v>
      </c>
      <c r="AI118" s="333">
        <f>(AH118-$AB$118)/($AC$118-$AB$118)</f>
        <v>0</v>
      </c>
      <c r="AJ118" s="343" t="s">
        <v>1153</v>
      </c>
    </row>
    <row r="119" spans="1:16341" s="23" customFormat="1" ht="54" customHeight="1">
      <c r="A119" s="318">
        <v>344</v>
      </c>
      <c r="B119" s="263" t="s">
        <v>508</v>
      </c>
      <c r="C119" s="263" t="s">
        <v>573</v>
      </c>
      <c r="D119" s="263" t="s">
        <v>574</v>
      </c>
      <c r="E119" s="263" t="s">
        <v>39</v>
      </c>
      <c r="F119" s="263" t="s">
        <v>40</v>
      </c>
      <c r="G119" s="263" t="s">
        <v>575</v>
      </c>
      <c r="H119" s="263" t="s">
        <v>576</v>
      </c>
      <c r="I119" s="263" t="s">
        <v>457</v>
      </c>
      <c r="J119" s="263" t="s">
        <v>1151</v>
      </c>
      <c r="K119" s="318" t="s">
        <v>63</v>
      </c>
      <c r="L119" s="318"/>
      <c r="M119" s="323"/>
      <c r="N119" s="323"/>
      <c r="O119" s="323"/>
      <c r="P119" s="261">
        <v>0</v>
      </c>
      <c r="Q119" s="323"/>
      <c r="R119" s="323"/>
      <c r="S119" s="323" t="s">
        <v>851</v>
      </c>
      <c r="T119" s="340"/>
      <c r="U119" s="263"/>
      <c r="V119" s="340"/>
      <c r="W119" s="340"/>
      <c r="X119" s="340"/>
      <c r="Y119" s="259" t="s">
        <v>577</v>
      </c>
      <c r="Z119" s="259" t="s">
        <v>459</v>
      </c>
      <c r="AA119" s="259" t="s">
        <v>578</v>
      </c>
      <c r="AB119" s="262">
        <v>0</v>
      </c>
      <c r="AC119" s="341">
        <v>1</v>
      </c>
      <c r="AD119" s="262">
        <v>1</v>
      </c>
      <c r="AE119" s="259" t="s">
        <v>402</v>
      </c>
      <c r="AF119" s="259" t="s">
        <v>1154</v>
      </c>
      <c r="AG119" s="259" t="s">
        <v>1235</v>
      </c>
      <c r="AH119" s="342">
        <v>0</v>
      </c>
      <c r="AI119" s="333">
        <f>(AH119-$AB$119)/($AC$119-$AB$119)</f>
        <v>0</v>
      </c>
      <c r="AJ119" s="343" t="s">
        <v>1155</v>
      </c>
    </row>
    <row r="120" spans="1:16341" s="23" customFormat="1" ht="65.25" customHeight="1">
      <c r="A120" s="318">
        <v>345</v>
      </c>
      <c r="B120" s="263" t="s">
        <v>508</v>
      </c>
      <c r="C120" s="263" t="s">
        <v>573</v>
      </c>
      <c r="D120" s="263" t="s">
        <v>574</v>
      </c>
      <c r="E120" s="263" t="s">
        <v>39</v>
      </c>
      <c r="F120" s="263" t="s">
        <v>40</v>
      </c>
      <c r="G120" s="263" t="s">
        <v>575</v>
      </c>
      <c r="H120" s="263" t="s">
        <v>576</v>
      </c>
      <c r="I120" s="263" t="s">
        <v>457</v>
      </c>
      <c r="J120" s="263" t="s">
        <v>1151</v>
      </c>
      <c r="K120" s="318" t="s">
        <v>63</v>
      </c>
      <c r="L120" s="318"/>
      <c r="M120" s="323"/>
      <c r="N120" s="323"/>
      <c r="O120" s="323"/>
      <c r="P120" s="261">
        <v>0</v>
      </c>
      <c r="Q120" s="323"/>
      <c r="R120" s="323"/>
      <c r="S120" s="323" t="s">
        <v>851</v>
      </c>
      <c r="T120" s="340"/>
      <c r="U120" s="263"/>
      <c r="V120" s="340"/>
      <c r="W120" s="340"/>
      <c r="X120" s="340"/>
      <c r="Y120" s="259" t="s">
        <v>577</v>
      </c>
      <c r="Z120" s="259" t="s">
        <v>460</v>
      </c>
      <c r="AA120" s="259" t="s">
        <v>578</v>
      </c>
      <c r="AB120" s="262">
        <v>0</v>
      </c>
      <c r="AC120" s="262">
        <v>80</v>
      </c>
      <c r="AD120" s="262">
        <v>80</v>
      </c>
      <c r="AE120" s="259" t="s">
        <v>402</v>
      </c>
      <c r="AF120" s="259" t="s">
        <v>1156</v>
      </c>
      <c r="AG120" s="259" t="s">
        <v>1235</v>
      </c>
      <c r="AH120" s="343">
        <v>48</v>
      </c>
      <c r="AI120" s="333">
        <f>(AH120-$AB$120)/($AC$120-$AB$120)</f>
        <v>0.6</v>
      </c>
      <c r="AJ120" s="343" t="s">
        <v>1157</v>
      </c>
    </row>
    <row r="121" spans="1:16341" s="23" customFormat="1" ht="63.75" customHeight="1">
      <c r="A121" s="318">
        <v>348</v>
      </c>
      <c r="B121" s="263" t="s">
        <v>508</v>
      </c>
      <c r="C121" s="263" t="s">
        <v>573</v>
      </c>
      <c r="D121" s="263" t="s">
        <v>574</v>
      </c>
      <c r="E121" s="263" t="s">
        <v>39</v>
      </c>
      <c r="F121" s="263" t="s">
        <v>40</v>
      </c>
      <c r="G121" s="263" t="s">
        <v>575</v>
      </c>
      <c r="H121" s="263" t="s">
        <v>576</v>
      </c>
      <c r="I121" s="263" t="s">
        <v>457</v>
      </c>
      <c r="J121" s="263" t="s">
        <v>1151</v>
      </c>
      <c r="K121" s="318" t="s">
        <v>63</v>
      </c>
      <c r="L121" s="318"/>
      <c r="M121" s="323"/>
      <c r="N121" s="323"/>
      <c r="O121" s="323"/>
      <c r="P121" s="261">
        <v>0</v>
      </c>
      <c r="Q121" s="323"/>
      <c r="R121" s="323"/>
      <c r="S121" s="323" t="s">
        <v>851</v>
      </c>
      <c r="T121" s="340"/>
      <c r="U121" s="263"/>
      <c r="V121" s="340"/>
      <c r="W121" s="340"/>
      <c r="X121" s="340"/>
      <c r="Y121" s="259" t="s">
        <v>577</v>
      </c>
      <c r="Z121" s="259" t="s">
        <v>461</v>
      </c>
      <c r="AA121" s="259" t="s">
        <v>579</v>
      </c>
      <c r="AB121" s="262">
        <v>0</v>
      </c>
      <c r="AC121" s="260">
        <v>1</v>
      </c>
      <c r="AD121" s="262">
        <v>1</v>
      </c>
      <c r="AE121" s="259" t="s">
        <v>402</v>
      </c>
      <c r="AF121" s="259" t="s">
        <v>1158</v>
      </c>
      <c r="AG121" s="259" t="s">
        <v>1235</v>
      </c>
      <c r="AH121" s="343">
        <v>0</v>
      </c>
      <c r="AI121" s="333">
        <f>(AH121-$AB$121)/($AC$121-$AB$121)</f>
        <v>0</v>
      </c>
      <c r="AJ121" s="343" t="s">
        <v>1159</v>
      </c>
    </row>
    <row r="122" spans="1:16341" s="23" customFormat="1" ht="90" customHeight="1">
      <c r="A122" s="318">
        <v>352</v>
      </c>
      <c r="B122" s="263" t="s">
        <v>508</v>
      </c>
      <c r="C122" s="263" t="s">
        <v>573</v>
      </c>
      <c r="D122" s="263" t="s">
        <v>574</v>
      </c>
      <c r="E122" s="263" t="s">
        <v>39</v>
      </c>
      <c r="F122" s="263" t="s">
        <v>40</v>
      </c>
      <c r="G122" s="263" t="s">
        <v>575</v>
      </c>
      <c r="H122" s="263" t="s">
        <v>576</v>
      </c>
      <c r="I122" s="263" t="s">
        <v>457</v>
      </c>
      <c r="J122" s="263" t="s">
        <v>1151</v>
      </c>
      <c r="K122" s="318" t="s">
        <v>63</v>
      </c>
      <c r="L122" s="318"/>
      <c r="M122" s="323"/>
      <c r="N122" s="323"/>
      <c r="O122" s="323"/>
      <c r="P122" s="261">
        <v>0</v>
      </c>
      <c r="Q122" s="323"/>
      <c r="R122" s="323"/>
      <c r="S122" s="323" t="s">
        <v>851</v>
      </c>
      <c r="T122" s="340"/>
      <c r="U122" s="263"/>
      <c r="V122" s="340"/>
      <c r="W122" s="340"/>
      <c r="X122" s="340"/>
      <c r="Y122" s="259" t="s">
        <v>577</v>
      </c>
      <c r="Z122" s="259" t="s">
        <v>462</v>
      </c>
      <c r="AA122" s="259" t="s">
        <v>578</v>
      </c>
      <c r="AB122" s="344">
        <v>0</v>
      </c>
      <c r="AC122" s="344">
        <v>5</v>
      </c>
      <c r="AD122" s="344">
        <v>5</v>
      </c>
      <c r="AE122" s="259" t="s">
        <v>402</v>
      </c>
      <c r="AF122" s="259" t="s">
        <v>1160</v>
      </c>
      <c r="AG122" s="259" t="s">
        <v>1235</v>
      </c>
      <c r="AH122" s="343">
        <v>0</v>
      </c>
      <c r="AI122" s="333">
        <f>(AH122-$AB$122)/($AC$122-$AB$122)</f>
        <v>0</v>
      </c>
      <c r="AJ122" s="343" t="s">
        <v>1161</v>
      </c>
    </row>
    <row r="123" spans="1:16341" s="26" customFormat="1" ht="42.75" customHeight="1">
      <c r="A123" s="318">
        <v>411</v>
      </c>
      <c r="B123" s="263" t="s">
        <v>508</v>
      </c>
      <c r="C123" s="263" t="s">
        <v>573</v>
      </c>
      <c r="D123" s="263" t="s">
        <v>574</v>
      </c>
      <c r="E123" s="263" t="s">
        <v>39</v>
      </c>
      <c r="F123" s="263" t="s">
        <v>40</v>
      </c>
      <c r="G123" s="263" t="s">
        <v>575</v>
      </c>
      <c r="H123" s="263" t="s">
        <v>576</v>
      </c>
      <c r="I123" s="263" t="s">
        <v>457</v>
      </c>
      <c r="J123" s="263" t="s">
        <v>1151</v>
      </c>
      <c r="K123" s="318" t="s">
        <v>63</v>
      </c>
      <c r="L123" s="318"/>
      <c r="M123" s="323"/>
      <c r="N123" s="323"/>
      <c r="O123" s="323"/>
      <c r="P123" s="261">
        <v>0</v>
      </c>
      <c r="Q123" s="323"/>
      <c r="R123" s="323"/>
      <c r="S123" s="323" t="s">
        <v>851</v>
      </c>
      <c r="T123" s="340"/>
      <c r="U123" s="263"/>
      <c r="V123" s="340"/>
      <c r="W123" s="340"/>
      <c r="X123" s="340"/>
      <c r="Y123" s="259" t="s">
        <v>577</v>
      </c>
      <c r="Z123" s="259" t="s">
        <v>465</v>
      </c>
      <c r="AA123" s="259" t="s">
        <v>578</v>
      </c>
      <c r="AB123" s="262">
        <v>0</v>
      </c>
      <c r="AC123" s="262">
        <v>150</v>
      </c>
      <c r="AD123" s="262">
        <v>150</v>
      </c>
      <c r="AE123" s="259" t="s">
        <v>402</v>
      </c>
      <c r="AF123" s="259" t="s">
        <v>1162</v>
      </c>
      <c r="AG123" s="259" t="s">
        <v>1235</v>
      </c>
      <c r="AH123" s="343">
        <v>0</v>
      </c>
      <c r="AI123" s="333">
        <f>(AH123-$AB$123)/($AC$123-$AB$123)</f>
        <v>0</v>
      </c>
      <c r="AJ123" s="343" t="s">
        <v>1163</v>
      </c>
    </row>
    <row r="124" spans="1:16341" s="26" customFormat="1" ht="86.25" customHeight="1">
      <c r="A124" s="318">
        <v>413</v>
      </c>
      <c r="B124" s="263" t="s">
        <v>508</v>
      </c>
      <c r="C124" s="263" t="s">
        <v>573</v>
      </c>
      <c r="D124" s="263" t="s">
        <v>574</v>
      </c>
      <c r="E124" s="263" t="s">
        <v>39</v>
      </c>
      <c r="F124" s="263" t="s">
        <v>40</v>
      </c>
      <c r="G124" s="263" t="s">
        <v>575</v>
      </c>
      <c r="H124" s="263" t="s">
        <v>576</v>
      </c>
      <c r="I124" s="263" t="s">
        <v>457</v>
      </c>
      <c r="J124" s="263" t="s">
        <v>1151</v>
      </c>
      <c r="K124" s="318" t="s">
        <v>63</v>
      </c>
      <c r="L124" s="318"/>
      <c r="M124" s="323"/>
      <c r="N124" s="323"/>
      <c r="O124" s="323"/>
      <c r="P124" s="261">
        <v>0</v>
      </c>
      <c r="Q124" s="323"/>
      <c r="R124" s="323"/>
      <c r="S124" s="323" t="s">
        <v>851</v>
      </c>
      <c r="T124" s="340"/>
      <c r="U124" s="263"/>
      <c r="V124" s="340"/>
      <c r="W124" s="340"/>
      <c r="X124" s="340"/>
      <c r="Y124" s="259" t="s">
        <v>577</v>
      </c>
      <c r="Z124" s="259" t="s">
        <v>463</v>
      </c>
      <c r="AA124" s="259" t="s">
        <v>578</v>
      </c>
      <c r="AB124" s="262">
        <v>0</v>
      </c>
      <c r="AC124" s="260">
        <v>2</v>
      </c>
      <c r="AD124" s="262">
        <v>2</v>
      </c>
      <c r="AE124" s="259" t="s">
        <v>402</v>
      </c>
      <c r="AF124" s="259" t="s">
        <v>1164</v>
      </c>
      <c r="AG124" s="259" t="s">
        <v>1235</v>
      </c>
      <c r="AH124" s="343">
        <v>1</v>
      </c>
      <c r="AI124" s="333">
        <f>(AH124-$AB$124)/($AC$124-$AB$124)</f>
        <v>0.5</v>
      </c>
      <c r="AJ124" s="260" t="s">
        <v>1165</v>
      </c>
    </row>
    <row r="125" spans="1:16341" s="26" customFormat="1" ht="86.25" customHeight="1">
      <c r="A125" s="318">
        <v>415</v>
      </c>
      <c r="B125" s="263" t="s">
        <v>508</v>
      </c>
      <c r="C125" s="263" t="s">
        <v>573</v>
      </c>
      <c r="D125" s="263" t="s">
        <v>574</v>
      </c>
      <c r="E125" s="263" t="s">
        <v>39</v>
      </c>
      <c r="F125" s="263" t="s">
        <v>40</v>
      </c>
      <c r="G125" s="263" t="s">
        <v>575</v>
      </c>
      <c r="H125" s="263" t="s">
        <v>576</v>
      </c>
      <c r="I125" s="263" t="s">
        <v>457</v>
      </c>
      <c r="J125" s="263" t="s">
        <v>1151</v>
      </c>
      <c r="K125" s="318" t="s">
        <v>63</v>
      </c>
      <c r="L125" s="318"/>
      <c r="M125" s="323"/>
      <c r="N125" s="323"/>
      <c r="O125" s="323"/>
      <c r="P125" s="261">
        <v>0</v>
      </c>
      <c r="Q125" s="323"/>
      <c r="R125" s="323"/>
      <c r="S125" s="323" t="s">
        <v>851</v>
      </c>
      <c r="T125" s="340"/>
      <c r="U125" s="263"/>
      <c r="V125" s="340"/>
      <c r="W125" s="340"/>
      <c r="X125" s="340"/>
      <c r="Y125" s="259" t="s">
        <v>577</v>
      </c>
      <c r="Z125" s="259" t="s">
        <v>466</v>
      </c>
      <c r="AA125" s="259" t="s">
        <v>578</v>
      </c>
      <c r="AB125" s="270">
        <v>0</v>
      </c>
      <c r="AC125" s="270">
        <v>0.6</v>
      </c>
      <c r="AD125" s="262">
        <v>0.6</v>
      </c>
      <c r="AE125" s="259" t="s">
        <v>402</v>
      </c>
      <c r="AF125" s="259" t="s">
        <v>582</v>
      </c>
      <c r="AG125" s="259" t="s">
        <v>1235</v>
      </c>
      <c r="AH125" s="345">
        <v>8.1000000000000003E-2</v>
      </c>
      <c r="AI125" s="333">
        <f>(AH125-$AB$125)/($AC$125-$AB$125)</f>
        <v>0.13500000000000001</v>
      </c>
      <c r="AJ125" s="343" t="s">
        <v>1166</v>
      </c>
    </row>
    <row r="126" spans="1:16341" s="26" customFormat="1" ht="165">
      <c r="A126" s="318">
        <v>443</v>
      </c>
      <c r="B126" s="263" t="s">
        <v>508</v>
      </c>
      <c r="C126" s="263" t="s">
        <v>573</v>
      </c>
      <c r="D126" s="263" t="s">
        <v>574</v>
      </c>
      <c r="E126" s="263" t="s">
        <v>39</v>
      </c>
      <c r="F126" s="263" t="s">
        <v>40</v>
      </c>
      <c r="G126" s="263" t="s">
        <v>575</v>
      </c>
      <c r="H126" s="263" t="s">
        <v>576</v>
      </c>
      <c r="I126" s="263" t="s">
        <v>457</v>
      </c>
      <c r="J126" s="263" t="s">
        <v>1151</v>
      </c>
      <c r="K126" s="318" t="s">
        <v>63</v>
      </c>
      <c r="L126" s="318"/>
      <c r="M126" s="323"/>
      <c r="N126" s="323"/>
      <c r="O126" s="323"/>
      <c r="P126" s="261">
        <v>0</v>
      </c>
      <c r="Q126" s="323"/>
      <c r="R126" s="323"/>
      <c r="S126" s="323" t="s">
        <v>851</v>
      </c>
      <c r="T126" s="340"/>
      <c r="U126" s="263"/>
      <c r="V126" s="340"/>
      <c r="W126" s="340"/>
      <c r="X126" s="340"/>
      <c r="Y126" s="259" t="s">
        <v>577</v>
      </c>
      <c r="Z126" s="259" t="s">
        <v>467</v>
      </c>
      <c r="AA126" s="259" t="s">
        <v>578</v>
      </c>
      <c r="AB126" s="270">
        <v>0</v>
      </c>
      <c r="AC126" s="270">
        <v>0.7</v>
      </c>
      <c r="AD126" s="270">
        <v>0.7</v>
      </c>
      <c r="AE126" s="259" t="s">
        <v>402</v>
      </c>
      <c r="AF126" s="259" t="s">
        <v>1167</v>
      </c>
      <c r="AG126" s="259" t="s">
        <v>1235</v>
      </c>
      <c r="AH126" s="345">
        <v>7.0000000000000007E-2</v>
      </c>
      <c r="AI126" s="333">
        <f>(AH126-$AB$126)/($AC$126-$AB$126)</f>
        <v>0.10000000000000002</v>
      </c>
      <c r="AJ126" s="343" t="s">
        <v>1168</v>
      </c>
    </row>
    <row r="127" spans="1:16341" s="26" customFormat="1" ht="57" customHeight="1">
      <c r="A127" s="318" t="s">
        <v>583</v>
      </c>
      <c r="B127" s="263" t="s">
        <v>508</v>
      </c>
      <c r="C127" s="263" t="s">
        <v>573</v>
      </c>
      <c r="D127" s="263" t="s">
        <v>580</v>
      </c>
      <c r="E127" s="263" t="s">
        <v>39</v>
      </c>
      <c r="F127" s="263" t="s">
        <v>40</v>
      </c>
      <c r="G127" s="263" t="s">
        <v>575</v>
      </c>
      <c r="H127" s="263" t="s">
        <v>576</v>
      </c>
      <c r="I127" s="263" t="s">
        <v>457</v>
      </c>
      <c r="J127" s="263" t="s">
        <v>1151</v>
      </c>
      <c r="K127" s="318" t="s">
        <v>63</v>
      </c>
      <c r="L127" s="318"/>
      <c r="M127" s="323"/>
      <c r="N127" s="323"/>
      <c r="O127" s="323"/>
      <c r="P127" s="261">
        <v>0</v>
      </c>
      <c r="Q127" s="323"/>
      <c r="R127" s="323"/>
      <c r="S127" s="323" t="s">
        <v>851</v>
      </c>
      <c r="T127" s="340"/>
      <c r="U127" s="263"/>
      <c r="V127" s="340"/>
      <c r="W127" s="340"/>
      <c r="X127" s="340"/>
      <c r="Y127" s="259" t="s">
        <v>577</v>
      </c>
      <c r="Z127" s="259" t="s">
        <v>468</v>
      </c>
      <c r="AA127" s="346" t="s">
        <v>578</v>
      </c>
      <c r="AB127" s="347">
        <v>0</v>
      </c>
      <c r="AC127" s="347">
        <v>0.66</v>
      </c>
      <c r="AD127" s="348">
        <v>0.66</v>
      </c>
      <c r="AE127" s="346" t="s">
        <v>402</v>
      </c>
      <c r="AF127" s="346" t="s">
        <v>1169</v>
      </c>
      <c r="AG127" s="259" t="s">
        <v>1235</v>
      </c>
      <c r="AH127" s="342">
        <v>0</v>
      </c>
      <c r="AI127" s="333">
        <f>(AH127-$AB$127)/($AC$127-$AB$127)</f>
        <v>0</v>
      </c>
      <c r="AJ127" s="343" t="s">
        <v>1170</v>
      </c>
    </row>
    <row r="128" spans="1:16341" s="188" customFormat="1" ht="105" customHeight="1">
      <c r="A128" s="318">
        <v>467</v>
      </c>
      <c r="B128" s="263" t="s">
        <v>508</v>
      </c>
      <c r="C128" s="263" t="s">
        <v>573</v>
      </c>
      <c r="D128" s="263" t="s">
        <v>580</v>
      </c>
      <c r="E128" s="263" t="s">
        <v>39</v>
      </c>
      <c r="F128" s="263" t="s">
        <v>40</v>
      </c>
      <c r="G128" s="263" t="s">
        <v>575</v>
      </c>
      <c r="H128" s="263" t="s">
        <v>576</v>
      </c>
      <c r="I128" s="263" t="s">
        <v>457</v>
      </c>
      <c r="J128" s="263" t="s">
        <v>1151</v>
      </c>
      <c r="K128" s="318" t="s">
        <v>63</v>
      </c>
      <c r="L128" s="318"/>
      <c r="M128" s="323"/>
      <c r="N128" s="323"/>
      <c r="O128" s="323"/>
      <c r="P128" s="261">
        <v>0</v>
      </c>
      <c r="Q128" s="323"/>
      <c r="R128" s="323"/>
      <c r="S128" s="323" t="s">
        <v>851</v>
      </c>
      <c r="T128" s="340"/>
      <c r="U128" s="263"/>
      <c r="V128" s="340"/>
      <c r="W128" s="340"/>
      <c r="X128" s="340"/>
      <c r="Y128" s="259" t="s">
        <v>577</v>
      </c>
      <c r="Z128" s="259" t="s">
        <v>469</v>
      </c>
      <c r="AA128" s="259" t="s">
        <v>578</v>
      </c>
      <c r="AB128" s="270">
        <v>0</v>
      </c>
      <c r="AC128" s="270">
        <v>0.3</v>
      </c>
      <c r="AD128" s="337">
        <v>0.3</v>
      </c>
      <c r="AE128" s="259" t="s">
        <v>402</v>
      </c>
      <c r="AF128" s="259" t="s">
        <v>1171</v>
      </c>
      <c r="AG128" s="259" t="s">
        <v>1235</v>
      </c>
      <c r="AH128" s="349">
        <v>0</v>
      </c>
      <c r="AI128" s="333">
        <f>(AH128-$AB$128)/($AC$128-$AB$128)</f>
        <v>0</v>
      </c>
      <c r="AJ128" s="343" t="s">
        <v>1172</v>
      </c>
    </row>
    <row r="129" spans="1:36" s="23" customFormat="1" ht="60" customHeight="1">
      <c r="A129" s="318">
        <v>468</v>
      </c>
      <c r="B129" s="263" t="s">
        <v>508</v>
      </c>
      <c r="C129" s="263" t="s">
        <v>573</v>
      </c>
      <c r="D129" s="263" t="s">
        <v>581</v>
      </c>
      <c r="E129" s="263" t="s">
        <v>39</v>
      </c>
      <c r="F129" s="263" t="s">
        <v>40</v>
      </c>
      <c r="G129" s="263" t="s">
        <v>575</v>
      </c>
      <c r="H129" s="263" t="s">
        <v>576</v>
      </c>
      <c r="I129" s="263" t="s">
        <v>457</v>
      </c>
      <c r="J129" s="263" t="s">
        <v>1151</v>
      </c>
      <c r="K129" s="318" t="s">
        <v>63</v>
      </c>
      <c r="L129" s="318"/>
      <c r="M129" s="323"/>
      <c r="N129" s="323"/>
      <c r="O129" s="323"/>
      <c r="P129" s="261">
        <v>0</v>
      </c>
      <c r="Q129" s="323"/>
      <c r="R129" s="323"/>
      <c r="S129" s="323" t="s">
        <v>851</v>
      </c>
      <c r="T129" s="340"/>
      <c r="U129" s="263"/>
      <c r="V129" s="340"/>
      <c r="W129" s="340"/>
      <c r="X129" s="340"/>
      <c r="Y129" s="259" t="s">
        <v>584</v>
      </c>
      <c r="Z129" s="259" t="s">
        <v>470</v>
      </c>
      <c r="AA129" s="259" t="s">
        <v>578</v>
      </c>
      <c r="AB129" s="270">
        <v>0</v>
      </c>
      <c r="AC129" s="270">
        <v>1</v>
      </c>
      <c r="AD129" s="262">
        <v>1</v>
      </c>
      <c r="AE129" s="259" t="s">
        <v>402</v>
      </c>
      <c r="AF129" s="259" t="s">
        <v>1173</v>
      </c>
      <c r="AG129" s="259" t="s">
        <v>1235</v>
      </c>
      <c r="AH129" s="349">
        <v>0.5</v>
      </c>
      <c r="AI129" s="333">
        <f>(AH129-$AB$129)/($AC$129-$AB$129)</f>
        <v>0.5</v>
      </c>
      <c r="AJ129" s="259" t="s">
        <v>1174</v>
      </c>
    </row>
    <row r="130" spans="1:36" s="23" customFormat="1" ht="60" customHeight="1">
      <c r="A130" s="318">
        <v>472</v>
      </c>
      <c r="B130" s="263" t="s">
        <v>508</v>
      </c>
      <c r="C130" s="263" t="s">
        <v>573</v>
      </c>
      <c r="D130" s="263" t="s">
        <v>581</v>
      </c>
      <c r="E130" s="263" t="s">
        <v>39</v>
      </c>
      <c r="F130" s="263" t="s">
        <v>40</v>
      </c>
      <c r="G130" s="263" t="s">
        <v>575</v>
      </c>
      <c r="H130" s="263" t="s">
        <v>576</v>
      </c>
      <c r="I130" s="263" t="s">
        <v>457</v>
      </c>
      <c r="J130" s="263" t="s">
        <v>1151</v>
      </c>
      <c r="K130" s="318" t="s">
        <v>63</v>
      </c>
      <c r="L130" s="318"/>
      <c r="M130" s="323"/>
      <c r="N130" s="323"/>
      <c r="O130" s="323"/>
      <c r="P130" s="261">
        <v>0</v>
      </c>
      <c r="Q130" s="323"/>
      <c r="R130" s="323"/>
      <c r="S130" s="323" t="s">
        <v>851</v>
      </c>
      <c r="T130" s="340"/>
      <c r="U130" s="263"/>
      <c r="V130" s="340"/>
      <c r="W130" s="340"/>
      <c r="X130" s="340"/>
      <c r="Y130" s="259" t="s">
        <v>584</v>
      </c>
      <c r="Z130" s="259" t="s">
        <v>471</v>
      </c>
      <c r="AA130" s="259" t="s">
        <v>578</v>
      </c>
      <c r="AB130" s="270">
        <v>0</v>
      </c>
      <c r="AC130" s="270">
        <v>0.2</v>
      </c>
      <c r="AD130" s="337">
        <v>0.2</v>
      </c>
      <c r="AE130" s="259" t="s">
        <v>402</v>
      </c>
      <c r="AF130" s="259" t="s">
        <v>585</v>
      </c>
      <c r="AG130" s="259" t="s">
        <v>1235</v>
      </c>
      <c r="AH130" s="349">
        <v>0</v>
      </c>
      <c r="AI130" s="333">
        <f>(AH130-$AB$130)/($AC$130-$AB$130)</f>
        <v>0</v>
      </c>
      <c r="AJ130" s="343" t="s">
        <v>1175</v>
      </c>
    </row>
    <row r="131" spans="1:36" s="23" customFormat="1" ht="60" customHeight="1">
      <c r="A131" s="318">
        <v>478</v>
      </c>
      <c r="B131" s="263" t="s">
        <v>508</v>
      </c>
      <c r="C131" s="263" t="s">
        <v>573</v>
      </c>
      <c r="D131" s="263" t="s">
        <v>581</v>
      </c>
      <c r="E131" s="263" t="s">
        <v>39</v>
      </c>
      <c r="F131" s="263" t="s">
        <v>40</v>
      </c>
      <c r="G131" s="263" t="s">
        <v>575</v>
      </c>
      <c r="H131" s="263" t="s">
        <v>576</v>
      </c>
      <c r="I131" s="263" t="s">
        <v>457</v>
      </c>
      <c r="J131" s="263" t="s">
        <v>1151</v>
      </c>
      <c r="K131" s="318" t="s">
        <v>63</v>
      </c>
      <c r="L131" s="318"/>
      <c r="M131" s="323"/>
      <c r="N131" s="323"/>
      <c r="O131" s="323"/>
      <c r="P131" s="261">
        <v>0</v>
      </c>
      <c r="Q131" s="323"/>
      <c r="R131" s="323"/>
      <c r="S131" s="323" t="s">
        <v>851</v>
      </c>
      <c r="T131" s="340"/>
      <c r="U131" s="263"/>
      <c r="V131" s="340"/>
      <c r="W131" s="340"/>
      <c r="X131" s="340"/>
      <c r="Y131" s="259" t="s">
        <v>584</v>
      </c>
      <c r="Z131" s="259" t="s">
        <v>472</v>
      </c>
      <c r="AA131" s="259" t="s">
        <v>578</v>
      </c>
      <c r="AB131" s="270">
        <v>0</v>
      </c>
      <c r="AC131" s="270">
        <v>0.25</v>
      </c>
      <c r="AD131" s="337">
        <v>0.25</v>
      </c>
      <c r="AE131" s="259" t="s">
        <v>402</v>
      </c>
      <c r="AF131" s="259" t="s">
        <v>586</v>
      </c>
      <c r="AG131" s="259" t="s">
        <v>1235</v>
      </c>
      <c r="AH131" s="349">
        <v>0</v>
      </c>
      <c r="AI131" s="333">
        <f>(AH131-$AB$131)/($AC$131-$AB$131)</f>
        <v>0</v>
      </c>
      <c r="AJ131" s="343" t="s">
        <v>1176</v>
      </c>
    </row>
    <row r="132" spans="1:36" s="23" customFormat="1" ht="60" customHeight="1">
      <c r="A132" s="318">
        <v>484</v>
      </c>
      <c r="B132" s="263" t="s">
        <v>508</v>
      </c>
      <c r="C132" s="263" t="s">
        <v>573</v>
      </c>
      <c r="D132" s="263" t="s">
        <v>581</v>
      </c>
      <c r="E132" s="263" t="s">
        <v>39</v>
      </c>
      <c r="F132" s="263" t="s">
        <v>40</v>
      </c>
      <c r="G132" s="263" t="s">
        <v>575</v>
      </c>
      <c r="H132" s="263" t="s">
        <v>576</v>
      </c>
      <c r="I132" s="263" t="s">
        <v>457</v>
      </c>
      <c r="J132" s="263" t="s">
        <v>1151</v>
      </c>
      <c r="K132" s="318" t="s">
        <v>63</v>
      </c>
      <c r="L132" s="318"/>
      <c r="M132" s="323"/>
      <c r="N132" s="323"/>
      <c r="O132" s="323"/>
      <c r="P132" s="261">
        <v>0</v>
      </c>
      <c r="Q132" s="323"/>
      <c r="R132" s="323"/>
      <c r="S132" s="323" t="s">
        <v>851</v>
      </c>
      <c r="T132" s="340"/>
      <c r="U132" s="263"/>
      <c r="V132" s="340"/>
      <c r="W132" s="340"/>
      <c r="X132" s="340"/>
      <c r="Y132" s="259" t="s">
        <v>584</v>
      </c>
      <c r="Z132" s="259" t="s">
        <v>473</v>
      </c>
      <c r="AA132" s="259" t="s">
        <v>578</v>
      </c>
      <c r="AB132" s="270">
        <v>0</v>
      </c>
      <c r="AC132" s="270">
        <v>1</v>
      </c>
      <c r="AD132" s="262">
        <v>1</v>
      </c>
      <c r="AE132" s="259" t="s">
        <v>402</v>
      </c>
      <c r="AF132" s="259" t="s">
        <v>587</v>
      </c>
      <c r="AG132" s="259" t="s">
        <v>1235</v>
      </c>
      <c r="AH132" s="349">
        <v>0.6</v>
      </c>
      <c r="AI132" s="333">
        <f>(AH132-$AB$132)/($AC$132-$AB$132)</f>
        <v>0.6</v>
      </c>
      <c r="AJ132" s="343" t="s">
        <v>1177</v>
      </c>
    </row>
    <row r="133" spans="1:36" s="23" customFormat="1" ht="60" customHeight="1">
      <c r="A133" s="318">
        <v>491</v>
      </c>
      <c r="B133" s="263" t="s">
        <v>508</v>
      </c>
      <c r="C133" s="263" t="s">
        <v>573</v>
      </c>
      <c r="D133" s="263" t="s">
        <v>574</v>
      </c>
      <c r="E133" s="263" t="s">
        <v>39</v>
      </c>
      <c r="F133" s="263" t="s">
        <v>40</v>
      </c>
      <c r="G133" s="263" t="s">
        <v>575</v>
      </c>
      <c r="H133" s="263" t="s">
        <v>576</v>
      </c>
      <c r="I133" s="263" t="s">
        <v>457</v>
      </c>
      <c r="J133" s="263" t="s">
        <v>1151</v>
      </c>
      <c r="K133" s="318" t="s">
        <v>63</v>
      </c>
      <c r="L133" s="318"/>
      <c r="M133" s="323"/>
      <c r="N133" s="323"/>
      <c r="O133" s="323"/>
      <c r="P133" s="261">
        <v>0</v>
      </c>
      <c r="Q133" s="323"/>
      <c r="R133" s="323"/>
      <c r="S133" s="323" t="s">
        <v>851</v>
      </c>
      <c r="T133" s="340"/>
      <c r="U133" s="263"/>
      <c r="V133" s="340"/>
      <c r="W133" s="340"/>
      <c r="X133" s="340"/>
      <c r="Y133" s="259" t="s">
        <v>577</v>
      </c>
      <c r="Z133" s="259" t="s">
        <v>474</v>
      </c>
      <c r="AA133" s="259" t="s">
        <v>578</v>
      </c>
      <c r="AB133" s="270">
        <v>0</v>
      </c>
      <c r="AC133" s="270">
        <v>0.3</v>
      </c>
      <c r="AD133" s="337">
        <v>0.3</v>
      </c>
      <c r="AE133" s="259" t="s">
        <v>402</v>
      </c>
      <c r="AF133" s="259" t="s">
        <v>1178</v>
      </c>
      <c r="AG133" s="259" t="s">
        <v>1235</v>
      </c>
      <c r="AH133" s="349">
        <v>0</v>
      </c>
      <c r="AI133" s="333">
        <f>(AH133-$AB$133)/($AC$133-$AB$133)</f>
        <v>0</v>
      </c>
      <c r="AJ133" s="343" t="s">
        <v>1179</v>
      </c>
    </row>
    <row r="134" spans="1:36" s="23" customFormat="1" ht="53.25" customHeight="1">
      <c r="A134" s="318">
        <v>504</v>
      </c>
      <c r="B134" s="263" t="s">
        <v>508</v>
      </c>
      <c r="C134" s="263" t="s">
        <v>573</v>
      </c>
      <c r="D134" s="263" t="s">
        <v>574</v>
      </c>
      <c r="E134" s="263" t="s">
        <v>39</v>
      </c>
      <c r="F134" s="263" t="s">
        <v>40</v>
      </c>
      <c r="G134" s="263" t="s">
        <v>575</v>
      </c>
      <c r="H134" s="263" t="s">
        <v>576</v>
      </c>
      <c r="I134" s="263" t="s">
        <v>457</v>
      </c>
      <c r="J134" s="263" t="s">
        <v>1151</v>
      </c>
      <c r="K134" s="318" t="s">
        <v>63</v>
      </c>
      <c r="L134" s="318"/>
      <c r="M134" s="323"/>
      <c r="N134" s="323"/>
      <c r="O134" s="323"/>
      <c r="P134" s="261">
        <v>0</v>
      </c>
      <c r="Q134" s="323"/>
      <c r="R134" s="323"/>
      <c r="S134" s="323" t="s">
        <v>851</v>
      </c>
      <c r="T134" s="340"/>
      <c r="U134" s="263"/>
      <c r="V134" s="340"/>
      <c r="W134" s="340"/>
      <c r="X134" s="340"/>
      <c r="Y134" s="259" t="s">
        <v>577</v>
      </c>
      <c r="Z134" s="259" t="s">
        <v>464</v>
      </c>
      <c r="AA134" s="259" t="s">
        <v>578</v>
      </c>
      <c r="AB134" s="262">
        <v>0</v>
      </c>
      <c r="AC134" s="260">
        <v>40</v>
      </c>
      <c r="AD134" s="262">
        <v>40</v>
      </c>
      <c r="AE134" s="259" t="s">
        <v>402</v>
      </c>
      <c r="AF134" s="259" t="s">
        <v>588</v>
      </c>
      <c r="AG134" s="259" t="s">
        <v>1235</v>
      </c>
      <c r="AH134" s="343">
        <v>0</v>
      </c>
      <c r="AI134" s="333">
        <f>(AH134-$AB$134)/($AC$134-$AB$134)</f>
        <v>0</v>
      </c>
      <c r="AJ134" s="343" t="s">
        <v>1180</v>
      </c>
    </row>
  </sheetData>
  <protectedRanges>
    <protectedRange algorithmName="SHA-512" hashValue="VfdVsKGl5qE2tikkmfXD4ednvebSaBOMzoXueDKO3NEuF2Z+Q++ksvuI9ZhjGmGLuVBgVNFtJxUd9GtIpfEBBw==" saltValue="MPQF+EnLD5kb7JtrVZ0D3A==" spinCount="100000" sqref="Z46" name="Rango1_16_3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7" name="Rango1_13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9" name="Rango1_15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47" name="Rango1_6_4_2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44" name="Rango1_2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59" name="Rango1_22_4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0" name="Rango1_22_5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3" name="Rango1_22_1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36" name="Rango1_17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B36:AD36" name="Rango1_6_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36" name="Rango1_6_8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36" name="Rango1_6_8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37" name="Rango1_17_9_1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9" name="Rango1_2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72:AG72" name="Rango1_28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71" name="Rango1_28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73" name="Rango1_5_4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73:AC73" name="Rango1_5_4_1_1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73:AG73" name="Rango1_5_4_1_1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7" name="Rango1_20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67" name="Rango1_20_1_1_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F67:AG67" name="Rango1_20_1_1_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8" name="Rango1_2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68" name="Rango1_20_1_1_1_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F68:AG68" name="Rango1_20_1_1_1_6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2" name="Rango1_7_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3" name="Rango1_7_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39" name="Rango1_7_1_1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39:AG39"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0:Z41" name="Rango1_7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74:AC74" name="Rango1_11_12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74:AG74" name="Rango1_11_12_1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66 Z38" name="Rango1_18_6_1_1_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38:AG38" name="Rango1_18_6_1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84:J88" name="Rango1_3_7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84 AH86 AA84:AD84 AF84:AG88 Y85:AD88" name="Rango1_2_15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84:AE88" name="Rango1_16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84" name="Rango1_2_15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132:I133" name="Rango1_3_7_3_4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132:H133" name="Rango1_3_7_3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Y132:Y133 AF132:AF133" name="Rango1_2_15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132:AE133" name="Rango1_16_8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I134" name="Rango1_3_7_3_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134:H134" name="Rango1_3_7_3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F127 Y134 AF129:AF131" name="Rango1_2_15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E129 AE130 AE131 AE127" name="Rango1_16_8_8_3_1" securityDescriptor="O:WDG:WDD:(A;;CC;;;S-1-5-21-797332336-63391822-1267956476-1103)(A;;CC;;;S-1-5-21-797332336-63391822-1267956476-50923)"/>
  </protectedRanges>
  <autoFilter ref="A5:XDM134" xr:uid="{2E101211-A7FE-4821-9594-604351A5FBA7}"/>
  <mergeCells count="3">
    <mergeCell ref="B1:U3"/>
    <mergeCell ref="AH2:AJ3"/>
    <mergeCell ref="Y4:AJ4"/>
  </mergeCells>
  <conditionalFormatting sqref="AE117">
    <cfRule type="cellIs" dxfId="11" priority="456" operator="between">
      <formula>-0.1</formula>
      <formula>-100000</formula>
    </cfRule>
    <cfRule type="iconSet" priority="457">
      <iconSet iconSet="3Arrows">
        <cfvo type="percent" val="0"/>
        <cfvo type="num" val="0.1"/>
        <cfvo type="num" val="0.2"/>
      </iconSet>
    </cfRule>
  </conditionalFormatting>
  <conditionalFormatting sqref="U127">
    <cfRule type="iconSet" priority="1216">
      <iconSet iconSet="3Arrows">
        <cfvo type="percent" val="0"/>
        <cfvo type="num" val="0.1"/>
        <cfvo type="num" val="0.2"/>
      </iconSet>
    </cfRule>
  </conditionalFormatting>
  <conditionalFormatting sqref="U128:U134 U119:U126">
    <cfRule type="iconSet" priority="1217">
      <iconSet iconSet="3Arrows">
        <cfvo type="percent" val="0"/>
        <cfvo type="num" val="0.1"/>
        <cfvo type="num" val="0.2"/>
      </iconSet>
    </cfRule>
  </conditionalFormatting>
  <dataValidations count="8">
    <dataValidation allowBlank="1" showInputMessage="1" showErrorMessage="1" sqref="AH89 AJ89 AJ91 AJ90" xr:uid="{71CDCF26-3992-46C0-9880-87AE37C3F19F}"/>
    <dataValidation type="custom" allowBlank="1" showErrorMessage="1" sqref="AJ44 AJ45" xr:uid="{452AA98A-0E23-441F-A3EC-F4E7AEE67823}">
      <formula1>AND(GTE(LEN(AJ44),MIN((100),(1000))),LTE(LEN(AJ44),MAX((100),(1000))))</formula1>
    </dataValidation>
    <dataValidation type="textLength" allowBlank="1" showInputMessage="1" showErrorMessage="1" errorTitle="NO COINCIDE CON EL RANGO" error="Recuerda que debes escribir mínimo 100 caracteres máximo 1000" sqref="AJ132 AJ129:AJ130 AF117 V134 AJ92:AJ112 V84:V112 AJ84:AJ88 AJ26:AJ28 V26:V28" xr:uid="{9266771C-B625-46F8-8B03-04C82F8E2871}">
      <formula1>100</formula1>
      <formula2>1000</formula2>
    </dataValidation>
    <dataValidation type="textLength" allowBlank="1" showInputMessage="1" showErrorMessage="1" sqref="AJ80:AJ81 AJ126 AJ131 AJ133 V132:V133 AJ16:AJ25 AJ6:AJ12 V6:V25" xr:uid="{85C7B088-1F28-4A09-B3AB-DBAD1A70F282}">
      <formula1>100</formula1>
      <formula2>1000</formula2>
    </dataValidation>
    <dataValidation type="list" allowBlank="1" showInputMessage="1" showErrorMessage="1" sqref="B84:B88" xr:uid="{26E78898-B460-4991-85B1-89051EFEF883}">
      <formula1>DEPENDENCIAS</formula1>
    </dataValidation>
    <dataValidation type="list" allowBlank="1" showInputMessage="1" showErrorMessage="1" sqref="G84:G88" xr:uid="{1FA5AE5B-59AE-435E-A429-BF8AEF19FB84}">
      <formula1>INDIRECT(#REF!)</formula1>
    </dataValidation>
    <dataValidation type="list" allowBlank="1" showInputMessage="1" showErrorMessage="1" sqref="C84:C88" xr:uid="{433303A1-2250-4C80-99AF-5BBEF0026FA7}">
      <formula1>INDIRECT(B84)</formula1>
    </dataValidation>
    <dataValidation type="list" allowBlank="1" showInputMessage="1" showErrorMessage="1" sqref="W6:W25" xr:uid="{24B57623-FF7C-484A-BE01-11430086073A}">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A34862-71A1-4431-887E-673A7C895918}">
          <x14:formula1>
            <xm:f>'\Users\lumejia\Desktop\MEN 2019 \04. Posconflicto \C:\Users\mtamayo\AppData\Local\Microsoft\Windows\INetCache\Content.Outlook\JXW2RFA0\[PAI-COBERTURA VPBM INFRAESTRUCTURA Abril.xlsx]Hoja13'!#REF!</xm:f>
          </x14:formula1>
          <xm:sqref>AH117 T117 W113:W116</xm:sqref>
        </x14:dataValidation>
        <x14:dataValidation type="list" allowBlank="1" showInputMessage="1" showErrorMessage="1" xr:uid="{197273DD-F777-4CE0-9C52-3E41032B73FE}">
          <x14:formula1>
            <xm:f>'C:\Users\mtamayo\Downloads\[PAI-CALIDAD VPBM.xlsx]Hoja13'!#REF!</xm:f>
          </x14:formula1>
          <xm:sqref>W66 W68:W83 W59:W64 W51:W57 W47:W49 W37:W45 W30:W35</xm:sqref>
        </x14:dataValidation>
        <x14:dataValidation type="list" allowBlank="1" showInputMessage="1" showErrorMessage="1" xr:uid="{77073AA0-3F5C-4AE1-80F9-A0A66FE66CC4}">
          <x14:formula1>
            <xm:f>'C:\Users\mtamayo\mineducacion.gov.co\PAI2019 - Documentos\SG\Sub de Talento Humano\[PAI-STH.xlsx]Hoja13'!#REF!</xm:f>
          </x14:formula1>
          <xm:sqref>W28</xm:sqref>
        </x14:dataValidation>
        <x14:dataValidation type="list" allowBlank="1" showInputMessage="1" showErrorMessage="1" xr:uid="{79970FAB-393B-4CDA-B0FB-0B5263994755}">
          <x14:formula1>
            <xm:f>'C:\Users\mtamayo\Downloads\[PAI-OTSI.xlsx]Hoja13'!#REF!</xm:f>
          </x14:formula1>
          <xm:sqref>W26:W27</xm:sqref>
        </x14:dataValidation>
        <x14:dataValidation type="list" allowBlank="1" showInputMessage="1" showErrorMessage="1" xr:uid="{CE1CC529-DFFC-4596-8EB9-F8524299E02E}">
          <x14:formula1>
            <xm:f>'C:\Users\mtamayo\Documents\Planeación MEN\2019\PAI\Marzo\SG\Sub de Contratación\[PAI-CONTRATACIÓN.xlsx]Hoja1'!#REF!</xm:f>
          </x14:formula1>
          <xm:sqref>W134</xm:sqref>
        </x14:dataValidation>
        <x14:dataValidation type="list" allowBlank="1" showInputMessage="1" showErrorMessage="1" xr:uid="{7B0D93E1-827E-43A8-B4E9-F6FE654D97DF}">
          <x14:formula1>
            <xm:f>'C:\Users\mtamayo\Documents\Planeación MEN\2019\PAI\Marzo\SG\Secretaría General\[PAI-SG.xlsx]Hoja1'!#REF!</xm:f>
          </x14:formula1>
          <xm:sqref>W132:W133</xm:sqref>
        </x14:dataValidation>
        <x14:dataValidation type="list" allowBlank="1" showInputMessage="1" showErrorMessage="1" xr:uid="{DFC26A4B-D2F8-4965-BF32-32260E99129E}">
          <x14:formula1>
            <xm:f>'C:\Users\mtamayo\Downloads\[PAI-FORTALECIMIENTO VPBM.xlsx]Hoja13'!#REF!</xm:f>
          </x14:formula1>
          <xm:sqref>W89:W110</xm:sqref>
        </x14:dataValidation>
        <x14:dataValidation type="list" allowBlank="1" showInputMessage="1" showErrorMessage="1" xr:uid="{8D337F4B-9175-4185-877C-40080DD16B7A}">
          <x14:formula1>
            <xm:f>'C:\Users\mtamayo\Documents\Planeación MEN\2019\PAI\Marzo\VPBM\DIRECCIÓN DE PRIMERA INFANCIA\[PAI-PRIMERA INFANCIA.xlsx]Hoja1'!#REF!</xm:f>
          </x14:formula1>
          <xm:sqref>W84:W88</xm:sqref>
        </x14:dataValidation>
        <x14:dataValidation type="list" allowBlank="1" showInputMessage="1" showErrorMessage="1" xr:uid="{FEA1BE31-4352-497F-A565-262E48B3B3F0}">
          <x14:formula1>
            <xm:f>'C:\Users\amunoz\Documents\2019\PLan de Acción\[13112018_PAI 2019 Primera Infancia.xlsx]dependencia'!#REF!</xm:f>
          </x14:formula1>
          <xm:sqref>E84:F88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CB2D5-8494-451D-B6A8-D74CA3A71523}">
  <sheetPr>
    <tabColor theme="8" tint="0.39997558519241921"/>
  </sheetPr>
  <dimension ref="A1:AF205"/>
  <sheetViews>
    <sheetView topLeftCell="O1" zoomScale="70" zoomScaleNormal="70" workbookViewId="0">
      <selection activeCell="AD2" sqref="AD2:AF3"/>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hidden="1" customWidth="1"/>
    <col min="12" max="12" width="22" customWidth="1"/>
    <col min="13" max="14" width="16.85546875" customWidth="1"/>
    <col min="15" max="15" width="11.42578125" style="22" customWidth="1"/>
    <col min="16" max="16" width="18" style="22" customWidth="1"/>
    <col min="17" max="17" width="17.7109375" style="22" bestFit="1" customWidth="1"/>
    <col min="18" max="18" width="0" style="22" hidden="1" customWidth="1"/>
    <col min="19" max="19" width="20.5703125" style="22" hidden="1" customWidth="1"/>
    <col min="20" max="20" width="0"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8" max="29" width="21.42578125" customWidth="1"/>
    <col min="30" max="30" width="20.7109375" style="22" bestFit="1" customWidth="1"/>
    <col min="31" max="31" width="13" style="22" customWidth="1"/>
    <col min="32" max="32" width="61" style="22" customWidth="1"/>
    <col min="33" max="16384" width="11.42578125" style="22"/>
  </cols>
  <sheetData>
    <row r="1" spans="1:32" customFormat="1" ht="33.75" customHeight="1">
      <c r="A1" s="213"/>
      <c r="B1" s="354" t="s">
        <v>1239</v>
      </c>
      <c r="C1" s="354"/>
      <c r="D1" s="354"/>
      <c r="E1" s="354"/>
      <c r="F1" s="354"/>
      <c r="G1" s="354"/>
      <c r="H1" s="354"/>
      <c r="I1" s="354"/>
      <c r="J1" s="354"/>
      <c r="K1" s="354"/>
      <c r="L1" s="354"/>
      <c r="M1" s="354"/>
      <c r="N1" s="354"/>
      <c r="O1" s="354"/>
      <c r="P1" s="354"/>
      <c r="Q1" s="354"/>
      <c r="R1" s="214"/>
    </row>
    <row r="2" spans="1:32" customFormat="1" ht="51" customHeight="1">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32" customFormat="1" ht="51" customHeight="1">
      <c r="A3" s="215"/>
      <c r="B3" s="354"/>
      <c r="C3" s="354"/>
      <c r="D3" s="354"/>
      <c r="E3" s="354"/>
      <c r="F3" s="354"/>
      <c r="G3" s="354"/>
      <c r="H3" s="354"/>
      <c r="I3" s="354"/>
      <c r="J3" s="354"/>
      <c r="K3" s="354"/>
      <c r="L3" s="354"/>
      <c r="M3" s="354"/>
      <c r="N3" s="354"/>
      <c r="O3" s="354"/>
      <c r="P3" s="354"/>
      <c r="Q3" s="354"/>
      <c r="R3" s="22"/>
      <c r="S3" s="22"/>
      <c r="T3" s="22"/>
      <c r="AD3" s="351"/>
      <c r="AE3" s="351"/>
      <c r="AF3" s="351"/>
    </row>
    <row r="4" spans="1:32"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row>
    <row r="5" spans="1:32"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109" t="s">
        <v>198</v>
      </c>
      <c r="P5" s="109" t="s">
        <v>14</v>
      </c>
      <c r="Q5" s="109" t="s">
        <v>199</v>
      </c>
      <c r="R5" s="109" t="s">
        <v>15</v>
      </c>
      <c r="S5" s="109" t="s">
        <v>16</v>
      </c>
      <c r="T5" s="109" t="s">
        <v>17</v>
      </c>
      <c r="U5" s="110" t="s">
        <v>18</v>
      </c>
      <c r="V5" s="110" t="s">
        <v>200</v>
      </c>
      <c r="W5" s="110" t="s">
        <v>10</v>
      </c>
      <c r="X5" s="110" t="s">
        <v>12</v>
      </c>
      <c r="Y5" s="110" t="s">
        <v>13</v>
      </c>
      <c r="Z5" s="110" t="s">
        <v>197</v>
      </c>
      <c r="AA5" s="110" t="s">
        <v>19</v>
      </c>
      <c r="AB5" s="110" t="s">
        <v>20</v>
      </c>
      <c r="AC5" s="239" t="s">
        <v>1219</v>
      </c>
      <c r="AD5" s="109" t="s">
        <v>14</v>
      </c>
      <c r="AE5" s="111" t="s">
        <v>199</v>
      </c>
      <c r="AF5" s="109" t="s">
        <v>15</v>
      </c>
    </row>
    <row r="6" spans="1:32" ht="150">
      <c r="A6" s="52">
        <v>32</v>
      </c>
      <c r="B6" s="30" t="s">
        <v>616</v>
      </c>
      <c r="C6" s="30" t="s">
        <v>643</v>
      </c>
      <c r="D6" s="30" t="s">
        <v>643</v>
      </c>
      <c r="E6" s="30" t="s">
        <v>267</v>
      </c>
      <c r="F6" s="30"/>
      <c r="G6" s="30" t="s">
        <v>402</v>
      </c>
      <c r="H6" s="93" t="s">
        <v>619</v>
      </c>
      <c r="I6" s="30" t="s">
        <v>620</v>
      </c>
      <c r="J6" s="52" t="s">
        <v>402</v>
      </c>
      <c r="K6" s="52"/>
      <c r="L6" s="52">
        <v>0</v>
      </c>
      <c r="M6" s="52">
        <v>0</v>
      </c>
      <c r="N6" s="52">
        <v>0</v>
      </c>
      <c r="O6" s="52" t="s">
        <v>621</v>
      </c>
      <c r="P6" s="218"/>
      <c r="Q6" s="218"/>
      <c r="R6" s="218"/>
      <c r="S6" s="218"/>
      <c r="T6" s="218"/>
      <c r="U6" s="30" t="s">
        <v>644</v>
      </c>
      <c r="V6" s="30" t="s">
        <v>645</v>
      </c>
      <c r="W6" s="30" t="s">
        <v>646</v>
      </c>
      <c r="X6" s="63">
        <v>0</v>
      </c>
      <c r="Y6" s="130">
        <v>35000000000</v>
      </c>
      <c r="Z6" s="130"/>
      <c r="AA6" s="30"/>
      <c r="AB6" s="93" t="s">
        <v>647</v>
      </c>
      <c r="AC6" s="93" t="s">
        <v>1221</v>
      </c>
      <c r="AD6" s="131">
        <v>24266031440</v>
      </c>
      <c r="AE6" s="36">
        <f>(AD6-$X$6)/($Y$6-$X$6)</f>
        <v>0.69331518400000003</v>
      </c>
      <c r="AF6" s="132" t="s">
        <v>648</v>
      </c>
    </row>
    <row r="7" spans="1:32" ht="120">
      <c r="A7" s="52">
        <v>33</v>
      </c>
      <c r="B7" s="30" t="s">
        <v>616</v>
      </c>
      <c r="C7" s="30" t="s">
        <v>643</v>
      </c>
      <c r="D7" s="30" t="s">
        <v>643</v>
      </c>
      <c r="E7" s="30" t="s">
        <v>267</v>
      </c>
      <c r="F7" s="30"/>
      <c r="G7" s="30" t="s">
        <v>402</v>
      </c>
      <c r="H7" s="93" t="s">
        <v>619</v>
      </c>
      <c r="I7" s="30" t="s">
        <v>620</v>
      </c>
      <c r="J7" s="52" t="s">
        <v>402</v>
      </c>
      <c r="K7" s="52"/>
      <c r="L7" s="52"/>
      <c r="M7" s="52"/>
      <c r="N7" s="52"/>
      <c r="O7" s="52" t="s">
        <v>621</v>
      </c>
      <c r="P7" s="218"/>
      <c r="Q7" s="218"/>
      <c r="R7" s="218"/>
      <c r="S7" s="218"/>
      <c r="T7" s="218"/>
      <c r="U7" s="30" t="s">
        <v>649</v>
      </c>
      <c r="V7" s="30" t="s">
        <v>650</v>
      </c>
      <c r="W7" s="30" t="s">
        <v>646</v>
      </c>
      <c r="X7" s="63">
        <v>0</v>
      </c>
      <c r="Y7" s="63">
        <v>3</v>
      </c>
      <c r="Z7" s="63"/>
      <c r="AA7" s="30"/>
      <c r="AB7" s="30" t="s">
        <v>651</v>
      </c>
      <c r="AC7" s="30" t="s">
        <v>1221</v>
      </c>
      <c r="AD7" s="63">
        <v>2</v>
      </c>
      <c r="AE7" s="36">
        <f>(AD7-$X$7)/($Y$7-$X$7)</f>
        <v>0.66666666666666663</v>
      </c>
      <c r="AF7" s="133" t="s">
        <v>652</v>
      </c>
    </row>
    <row r="8" spans="1:32" ht="240">
      <c r="A8" s="52">
        <v>34</v>
      </c>
      <c r="B8" s="30" t="s">
        <v>616</v>
      </c>
      <c r="C8" s="30" t="s">
        <v>643</v>
      </c>
      <c r="D8" s="30" t="s">
        <v>643</v>
      </c>
      <c r="E8" s="30" t="s">
        <v>267</v>
      </c>
      <c r="F8" s="30"/>
      <c r="G8" s="30" t="s">
        <v>402</v>
      </c>
      <c r="H8" s="93" t="s">
        <v>619</v>
      </c>
      <c r="I8" s="30" t="s">
        <v>620</v>
      </c>
      <c r="J8" s="52" t="s">
        <v>402</v>
      </c>
      <c r="K8" s="52"/>
      <c r="L8" s="52"/>
      <c r="M8" s="52"/>
      <c r="N8" s="52"/>
      <c r="O8" s="52" t="s">
        <v>621</v>
      </c>
      <c r="P8" s="218"/>
      <c r="Q8" s="218"/>
      <c r="R8" s="218"/>
      <c r="S8" s="218"/>
      <c r="T8" s="218"/>
      <c r="U8" s="30" t="s">
        <v>653</v>
      </c>
      <c r="V8" s="30" t="s">
        <v>654</v>
      </c>
      <c r="W8" s="30" t="s">
        <v>646</v>
      </c>
      <c r="X8" s="63">
        <v>0</v>
      </c>
      <c r="Y8" s="63">
        <v>3</v>
      </c>
      <c r="Z8" s="63"/>
      <c r="AA8" s="30"/>
      <c r="AB8" s="30" t="s">
        <v>655</v>
      </c>
      <c r="AC8" s="30" t="s">
        <v>1221</v>
      </c>
      <c r="AD8" s="63">
        <v>1</v>
      </c>
      <c r="AE8" s="36">
        <f>(AD8-$X$8)/($Y$8-$X$8)</f>
        <v>0.33333333333333331</v>
      </c>
      <c r="AF8" s="134" t="s">
        <v>656</v>
      </c>
    </row>
    <row r="9" spans="1:32" ht="90">
      <c r="A9" s="52">
        <v>41</v>
      </c>
      <c r="B9" s="30" t="s">
        <v>616</v>
      </c>
      <c r="C9" s="30" t="s">
        <v>744</v>
      </c>
      <c r="D9" s="2" t="s">
        <v>744</v>
      </c>
      <c r="E9" s="2" t="s">
        <v>267</v>
      </c>
      <c r="F9" s="2"/>
      <c r="G9" s="30" t="s">
        <v>402</v>
      </c>
      <c r="H9" s="30" t="s">
        <v>402</v>
      </c>
      <c r="I9" s="30" t="s">
        <v>620</v>
      </c>
      <c r="J9" s="52" t="s">
        <v>402</v>
      </c>
      <c r="K9" s="52"/>
      <c r="L9" s="52">
        <v>0</v>
      </c>
      <c r="M9" s="52">
        <v>0</v>
      </c>
      <c r="N9" s="52">
        <v>0</v>
      </c>
      <c r="O9" s="52" t="s">
        <v>621</v>
      </c>
      <c r="P9" s="221"/>
      <c r="Q9" s="217"/>
      <c r="R9" s="222"/>
      <c r="S9" s="220"/>
      <c r="T9" s="223"/>
      <c r="U9" s="30"/>
      <c r="V9" s="30" t="s">
        <v>745</v>
      </c>
      <c r="W9" s="30" t="s">
        <v>646</v>
      </c>
      <c r="X9" s="63">
        <v>0</v>
      </c>
      <c r="Y9" s="10">
        <v>1</v>
      </c>
      <c r="Z9" s="63"/>
      <c r="AA9" s="30" t="s">
        <v>402</v>
      </c>
      <c r="AB9" s="138" t="s">
        <v>746</v>
      </c>
      <c r="AC9" s="30" t="s">
        <v>1221</v>
      </c>
      <c r="AD9" s="139">
        <v>1</v>
      </c>
      <c r="AE9" s="36">
        <f>(AD9-$X$9)/($Y$9-$X$9)</f>
        <v>1</v>
      </c>
      <c r="AF9" s="140" t="s">
        <v>747</v>
      </c>
    </row>
    <row r="10" spans="1:32" ht="75">
      <c r="A10" s="52">
        <v>42</v>
      </c>
      <c r="B10" s="30" t="s">
        <v>616</v>
      </c>
      <c r="C10" s="30" t="s">
        <v>744</v>
      </c>
      <c r="D10" s="2" t="s">
        <v>744</v>
      </c>
      <c r="E10" s="2" t="s">
        <v>267</v>
      </c>
      <c r="F10" s="2"/>
      <c r="G10" s="30" t="s">
        <v>402</v>
      </c>
      <c r="H10" s="30" t="s">
        <v>402</v>
      </c>
      <c r="I10" s="30" t="s">
        <v>620</v>
      </c>
      <c r="J10" s="52" t="s">
        <v>402</v>
      </c>
      <c r="K10" s="52"/>
      <c r="L10" s="52">
        <v>0</v>
      </c>
      <c r="M10" s="52">
        <v>0</v>
      </c>
      <c r="N10" s="52">
        <v>0</v>
      </c>
      <c r="O10" s="52" t="s">
        <v>621</v>
      </c>
      <c r="P10" s="221"/>
      <c r="Q10" s="221"/>
      <c r="R10" s="222"/>
      <c r="S10" s="220"/>
      <c r="T10" s="223"/>
      <c r="U10" s="30"/>
      <c r="V10" s="30" t="s">
        <v>748</v>
      </c>
      <c r="W10" s="30" t="s">
        <v>646</v>
      </c>
      <c r="X10" s="63">
        <v>0</v>
      </c>
      <c r="Y10" s="10">
        <v>1</v>
      </c>
      <c r="Z10" s="10"/>
      <c r="AA10" s="30"/>
      <c r="AB10" s="138" t="s">
        <v>749</v>
      </c>
      <c r="AC10" s="30" t="s">
        <v>1221</v>
      </c>
      <c r="AD10" s="139">
        <v>0.5</v>
      </c>
      <c r="AE10" s="36">
        <f>(AD10-$X$10)/($Y$10-$X$10)</f>
        <v>0.5</v>
      </c>
      <c r="AF10" s="140" t="s">
        <v>750</v>
      </c>
    </row>
    <row r="11" spans="1:32" ht="105">
      <c r="A11" s="52">
        <v>43</v>
      </c>
      <c r="B11" s="30" t="s">
        <v>616</v>
      </c>
      <c r="C11" s="30" t="s">
        <v>744</v>
      </c>
      <c r="D11" s="2" t="s">
        <v>744</v>
      </c>
      <c r="E11" s="2" t="s">
        <v>267</v>
      </c>
      <c r="F11" s="2"/>
      <c r="G11" s="30" t="s">
        <v>402</v>
      </c>
      <c r="H11" s="30" t="s">
        <v>402</v>
      </c>
      <c r="I11" s="30" t="s">
        <v>620</v>
      </c>
      <c r="J11" s="52" t="s">
        <v>402</v>
      </c>
      <c r="K11" s="52"/>
      <c r="L11" s="52">
        <v>0</v>
      </c>
      <c r="M11" s="52">
        <v>0</v>
      </c>
      <c r="N11" s="52">
        <v>0</v>
      </c>
      <c r="O11" s="52" t="s">
        <v>621</v>
      </c>
      <c r="P11" s="221"/>
      <c r="Q11" s="221"/>
      <c r="R11" s="222"/>
      <c r="S11" s="220"/>
      <c r="T11" s="223"/>
      <c r="U11" s="30"/>
      <c r="V11" s="30" t="s">
        <v>751</v>
      </c>
      <c r="W11" s="30" t="s">
        <v>646</v>
      </c>
      <c r="X11" s="63">
        <v>0</v>
      </c>
      <c r="Y11" s="10">
        <v>1</v>
      </c>
      <c r="Z11" s="63"/>
      <c r="AA11" s="30" t="s">
        <v>402</v>
      </c>
      <c r="AB11" s="138" t="s">
        <v>752</v>
      </c>
      <c r="AC11" s="30" t="s">
        <v>1221</v>
      </c>
      <c r="AD11" s="139">
        <v>0.8</v>
      </c>
      <c r="AE11" s="36">
        <f>(AD11-$X$11)/($Y$11-$X$11)</f>
        <v>0.8</v>
      </c>
      <c r="AF11" s="140" t="s">
        <v>753</v>
      </c>
    </row>
    <row r="12" spans="1:32" ht="90">
      <c r="A12" s="52">
        <v>44</v>
      </c>
      <c r="B12" s="30" t="s">
        <v>616</v>
      </c>
      <c r="C12" s="30" t="s">
        <v>744</v>
      </c>
      <c r="D12" s="2" t="s">
        <v>744</v>
      </c>
      <c r="E12" s="2" t="s">
        <v>267</v>
      </c>
      <c r="F12" s="2"/>
      <c r="G12" s="30" t="s">
        <v>402</v>
      </c>
      <c r="H12" s="30" t="s">
        <v>402</v>
      </c>
      <c r="I12" s="30" t="s">
        <v>620</v>
      </c>
      <c r="J12" s="52" t="s">
        <v>402</v>
      </c>
      <c r="K12" s="52"/>
      <c r="L12" s="52">
        <v>0</v>
      </c>
      <c r="M12" s="52">
        <v>0</v>
      </c>
      <c r="N12" s="52">
        <v>0</v>
      </c>
      <c r="O12" s="52" t="s">
        <v>621</v>
      </c>
      <c r="P12" s="221"/>
      <c r="Q12" s="221"/>
      <c r="R12" s="222"/>
      <c r="S12" s="220"/>
      <c r="T12" s="223"/>
      <c r="U12" s="30"/>
      <c r="V12" s="30" t="s">
        <v>754</v>
      </c>
      <c r="W12" s="30" t="s">
        <v>646</v>
      </c>
      <c r="X12" s="63">
        <v>0</v>
      </c>
      <c r="Y12" s="10">
        <v>1</v>
      </c>
      <c r="Z12" s="63"/>
      <c r="AA12" s="30"/>
      <c r="AB12" s="138" t="s">
        <v>749</v>
      </c>
      <c r="AC12" s="30" t="s">
        <v>1221</v>
      </c>
      <c r="AD12" s="139">
        <v>0</v>
      </c>
      <c r="AE12" s="36">
        <f>(AD12-$X$12)/($Y$12-$X$12)</f>
        <v>0</v>
      </c>
      <c r="AF12" s="140" t="s">
        <v>755</v>
      </c>
    </row>
    <row r="13" spans="1:32" ht="75">
      <c r="A13" s="52">
        <v>45</v>
      </c>
      <c r="B13" s="30" t="s">
        <v>616</v>
      </c>
      <c r="C13" s="30" t="s">
        <v>744</v>
      </c>
      <c r="D13" s="2" t="s">
        <v>744</v>
      </c>
      <c r="E13" s="2" t="s">
        <v>267</v>
      </c>
      <c r="F13" s="2"/>
      <c r="G13" s="30" t="s">
        <v>402</v>
      </c>
      <c r="H13" s="30" t="s">
        <v>402</v>
      </c>
      <c r="I13" s="30" t="s">
        <v>620</v>
      </c>
      <c r="J13" s="52" t="s">
        <v>402</v>
      </c>
      <c r="K13" s="52"/>
      <c r="L13" s="52">
        <v>0</v>
      </c>
      <c r="M13" s="52">
        <v>0</v>
      </c>
      <c r="N13" s="52">
        <v>0</v>
      </c>
      <c r="O13" s="52" t="s">
        <v>621</v>
      </c>
      <c r="P13" s="221"/>
      <c r="Q13" s="221"/>
      <c r="R13" s="222"/>
      <c r="S13" s="220"/>
      <c r="T13" s="223"/>
      <c r="U13" s="30"/>
      <c r="V13" s="30" t="s">
        <v>756</v>
      </c>
      <c r="W13" s="30" t="s">
        <v>646</v>
      </c>
      <c r="X13" s="63">
        <v>0</v>
      </c>
      <c r="Y13" s="10">
        <v>1</v>
      </c>
      <c r="Z13" s="63"/>
      <c r="AA13" s="30" t="s">
        <v>402</v>
      </c>
      <c r="AB13" s="138" t="s">
        <v>757</v>
      </c>
      <c r="AC13" s="30" t="s">
        <v>1221</v>
      </c>
      <c r="AD13" s="139">
        <v>1</v>
      </c>
      <c r="AE13" s="36">
        <f>(AD13-$X$13)/($Y$13-$X$13)</f>
        <v>1</v>
      </c>
      <c r="AF13" s="140" t="s">
        <v>758</v>
      </c>
    </row>
    <row r="14" spans="1:32" ht="75">
      <c r="A14" s="52">
        <v>46</v>
      </c>
      <c r="B14" s="30" t="s">
        <v>616</v>
      </c>
      <c r="C14" s="30" t="s">
        <v>744</v>
      </c>
      <c r="D14" s="2" t="s">
        <v>744</v>
      </c>
      <c r="E14" s="2" t="s">
        <v>267</v>
      </c>
      <c r="F14" s="2"/>
      <c r="G14" s="30" t="s">
        <v>402</v>
      </c>
      <c r="H14" s="30" t="s">
        <v>402</v>
      </c>
      <c r="I14" s="30" t="s">
        <v>620</v>
      </c>
      <c r="J14" s="52" t="s">
        <v>402</v>
      </c>
      <c r="K14" s="52"/>
      <c r="L14" s="52">
        <v>0</v>
      </c>
      <c r="M14" s="52">
        <v>0</v>
      </c>
      <c r="N14" s="52">
        <v>0</v>
      </c>
      <c r="O14" s="52" t="s">
        <v>621</v>
      </c>
      <c r="P14" s="221"/>
      <c r="Q14" s="221"/>
      <c r="R14" s="222"/>
      <c r="S14" s="220"/>
      <c r="T14" s="223"/>
      <c r="U14" s="30"/>
      <c r="V14" s="30" t="s">
        <v>759</v>
      </c>
      <c r="W14" s="30" t="s">
        <v>646</v>
      </c>
      <c r="X14" s="63">
        <v>0</v>
      </c>
      <c r="Y14" s="10">
        <v>1</v>
      </c>
      <c r="Z14" s="63"/>
      <c r="AA14" s="30"/>
      <c r="AB14" s="138" t="s">
        <v>749</v>
      </c>
      <c r="AC14" s="30" t="s">
        <v>1221</v>
      </c>
      <c r="AD14" s="139">
        <v>0.25</v>
      </c>
      <c r="AE14" s="36">
        <f>(AD14-$X$14)/($Y$14-$X$14)</f>
        <v>0.25</v>
      </c>
      <c r="AF14" s="140" t="s">
        <v>760</v>
      </c>
    </row>
    <row r="15" spans="1:32" ht="84">
      <c r="A15" s="52">
        <v>49</v>
      </c>
      <c r="B15" s="30" t="s">
        <v>616</v>
      </c>
      <c r="C15" s="30" t="s">
        <v>744</v>
      </c>
      <c r="D15" s="2" t="s">
        <v>744</v>
      </c>
      <c r="E15" s="2" t="s">
        <v>267</v>
      </c>
      <c r="F15" s="2"/>
      <c r="G15" s="30" t="s">
        <v>402</v>
      </c>
      <c r="H15" s="30" t="s">
        <v>402</v>
      </c>
      <c r="I15" s="30" t="s">
        <v>620</v>
      </c>
      <c r="J15" s="52" t="s">
        <v>402</v>
      </c>
      <c r="K15" s="52"/>
      <c r="L15" s="52">
        <v>0</v>
      </c>
      <c r="M15" s="52">
        <v>0</v>
      </c>
      <c r="N15" s="52">
        <v>0</v>
      </c>
      <c r="O15" s="52" t="s">
        <v>621</v>
      </c>
      <c r="P15" s="221"/>
      <c r="Q15" s="221"/>
      <c r="R15" s="222"/>
      <c r="S15" s="220"/>
      <c r="T15" s="223"/>
      <c r="U15" s="30"/>
      <c r="V15" s="30" t="s">
        <v>761</v>
      </c>
      <c r="W15" s="30" t="s">
        <v>646</v>
      </c>
      <c r="X15" s="63">
        <v>0</v>
      </c>
      <c r="Y15" s="10">
        <v>1</v>
      </c>
      <c r="Z15" s="63"/>
      <c r="AA15" s="30" t="s">
        <v>402</v>
      </c>
      <c r="AB15" s="138" t="s">
        <v>762</v>
      </c>
      <c r="AC15" s="30" t="s">
        <v>1221</v>
      </c>
      <c r="AD15" s="139">
        <v>1</v>
      </c>
      <c r="AE15" s="36">
        <f>(AD15-$X$15)/($Y$15-$X$15)</f>
        <v>1</v>
      </c>
      <c r="AF15" s="140" t="s">
        <v>763</v>
      </c>
    </row>
    <row r="16" spans="1:32" ht="90">
      <c r="A16" s="52">
        <v>50</v>
      </c>
      <c r="B16" s="30" t="s">
        <v>616</v>
      </c>
      <c r="C16" s="30" t="s">
        <v>744</v>
      </c>
      <c r="D16" s="2" t="s">
        <v>744</v>
      </c>
      <c r="E16" s="2" t="s">
        <v>267</v>
      </c>
      <c r="F16" s="2"/>
      <c r="G16" s="30" t="s">
        <v>402</v>
      </c>
      <c r="H16" s="30" t="s">
        <v>402</v>
      </c>
      <c r="I16" s="30" t="s">
        <v>620</v>
      </c>
      <c r="J16" s="52" t="s">
        <v>402</v>
      </c>
      <c r="K16" s="52"/>
      <c r="L16" s="52">
        <v>0</v>
      </c>
      <c r="M16" s="52">
        <v>0</v>
      </c>
      <c r="N16" s="52">
        <v>0</v>
      </c>
      <c r="O16" s="52" t="s">
        <v>621</v>
      </c>
      <c r="P16" s="221"/>
      <c r="Q16" s="221"/>
      <c r="R16" s="222"/>
      <c r="S16" s="220"/>
      <c r="T16" s="223"/>
      <c r="U16" s="30"/>
      <c r="V16" s="30" t="s">
        <v>764</v>
      </c>
      <c r="W16" s="30"/>
      <c r="X16" s="63">
        <v>0</v>
      </c>
      <c r="Y16" s="10">
        <v>1</v>
      </c>
      <c r="Z16" s="63"/>
      <c r="AA16" s="30"/>
      <c r="AB16" s="30" t="s">
        <v>749</v>
      </c>
      <c r="AC16" s="30" t="s">
        <v>1221</v>
      </c>
      <c r="AD16" s="139">
        <v>0.25</v>
      </c>
      <c r="AE16" s="36">
        <f>(AD16-$X$16)/($Y$16-$X$16)</f>
        <v>0.25</v>
      </c>
      <c r="AF16" s="140" t="s">
        <v>760</v>
      </c>
    </row>
    <row r="17" spans="1:32" ht="105">
      <c r="A17" s="52">
        <v>52</v>
      </c>
      <c r="B17" s="30" t="s">
        <v>616</v>
      </c>
      <c r="C17" s="30" t="s">
        <v>744</v>
      </c>
      <c r="D17" s="2" t="s">
        <v>744</v>
      </c>
      <c r="E17" s="2" t="s">
        <v>267</v>
      </c>
      <c r="F17" s="2"/>
      <c r="G17" s="30" t="s">
        <v>402</v>
      </c>
      <c r="H17" s="30" t="s">
        <v>402</v>
      </c>
      <c r="I17" s="30" t="s">
        <v>620</v>
      </c>
      <c r="J17" s="52" t="s">
        <v>402</v>
      </c>
      <c r="K17" s="52"/>
      <c r="L17" s="52">
        <v>0</v>
      </c>
      <c r="M17" s="52">
        <v>0</v>
      </c>
      <c r="N17" s="52">
        <v>0</v>
      </c>
      <c r="O17" s="52" t="s">
        <v>621</v>
      </c>
      <c r="P17" s="219"/>
      <c r="Q17" s="219"/>
      <c r="R17" s="219"/>
      <c r="S17" s="219"/>
      <c r="T17" s="219"/>
      <c r="U17" s="30"/>
      <c r="V17" s="30" t="s">
        <v>765</v>
      </c>
      <c r="W17" s="30" t="s">
        <v>646</v>
      </c>
      <c r="X17" s="63">
        <v>0</v>
      </c>
      <c r="Y17" s="10">
        <v>1</v>
      </c>
      <c r="Z17" s="63"/>
      <c r="AA17" s="30" t="s">
        <v>402</v>
      </c>
      <c r="AB17" s="30" t="s">
        <v>766</v>
      </c>
      <c r="AC17" s="30" t="s">
        <v>1221</v>
      </c>
      <c r="AD17" s="139">
        <v>1</v>
      </c>
      <c r="AE17" s="36">
        <f>(AD17-$X$17)/($Y$17-$X$17)</f>
        <v>1</v>
      </c>
      <c r="AF17" s="140" t="s">
        <v>767</v>
      </c>
    </row>
    <row r="18" spans="1:32" ht="90">
      <c r="A18" s="52">
        <v>53</v>
      </c>
      <c r="B18" s="30" t="s">
        <v>616</v>
      </c>
      <c r="C18" s="30" t="s">
        <v>744</v>
      </c>
      <c r="D18" s="2" t="s">
        <v>744</v>
      </c>
      <c r="E18" s="2" t="s">
        <v>267</v>
      </c>
      <c r="F18" s="2"/>
      <c r="G18" s="30" t="s">
        <v>402</v>
      </c>
      <c r="H18" s="30" t="s">
        <v>402</v>
      </c>
      <c r="I18" s="30" t="s">
        <v>620</v>
      </c>
      <c r="J18" s="52" t="s">
        <v>402</v>
      </c>
      <c r="K18" s="52"/>
      <c r="L18" s="52">
        <v>0</v>
      </c>
      <c r="M18" s="52">
        <v>0</v>
      </c>
      <c r="N18" s="52">
        <v>0</v>
      </c>
      <c r="O18" s="52" t="s">
        <v>621</v>
      </c>
      <c r="P18" s="219"/>
      <c r="Q18" s="219"/>
      <c r="R18" s="219"/>
      <c r="S18" s="219"/>
      <c r="T18" s="219"/>
      <c r="U18" s="30"/>
      <c r="V18" s="30" t="s">
        <v>768</v>
      </c>
      <c r="W18" s="30"/>
      <c r="X18" s="63">
        <v>0</v>
      </c>
      <c r="Y18" s="10">
        <v>1</v>
      </c>
      <c r="Z18" s="63"/>
      <c r="AA18" s="30"/>
      <c r="AB18" s="30" t="s">
        <v>749</v>
      </c>
      <c r="AC18" s="30" t="s">
        <v>1221</v>
      </c>
      <c r="AD18" s="139">
        <v>0.4</v>
      </c>
      <c r="AE18" s="36">
        <f>(AD18-$X$18)/($Y$18-$X$18)</f>
        <v>0.4</v>
      </c>
      <c r="AF18" s="140" t="s">
        <v>769</v>
      </c>
    </row>
    <row r="19" spans="1:32" ht="60">
      <c r="A19" s="52">
        <v>55</v>
      </c>
      <c r="B19" s="30" t="s">
        <v>616</v>
      </c>
      <c r="C19" s="30" t="s">
        <v>744</v>
      </c>
      <c r="D19" s="2" t="s">
        <v>744</v>
      </c>
      <c r="E19" s="2" t="s">
        <v>267</v>
      </c>
      <c r="F19" s="2"/>
      <c r="G19" s="30" t="s">
        <v>402</v>
      </c>
      <c r="H19" s="30" t="s">
        <v>402</v>
      </c>
      <c r="I19" s="30" t="s">
        <v>620</v>
      </c>
      <c r="J19" s="52" t="s">
        <v>402</v>
      </c>
      <c r="K19" s="52"/>
      <c r="L19" s="52">
        <v>0</v>
      </c>
      <c r="M19" s="52">
        <v>0</v>
      </c>
      <c r="N19" s="52">
        <v>0</v>
      </c>
      <c r="O19" s="52" t="s">
        <v>621</v>
      </c>
      <c r="P19" s="219"/>
      <c r="Q19" s="219"/>
      <c r="R19" s="219"/>
      <c r="S19" s="219"/>
      <c r="T19" s="219"/>
      <c r="U19" s="30"/>
      <c r="V19" s="30" t="s">
        <v>770</v>
      </c>
      <c r="W19" s="30" t="s">
        <v>646</v>
      </c>
      <c r="X19" s="63">
        <v>0</v>
      </c>
      <c r="Y19" s="10">
        <v>1</v>
      </c>
      <c r="Z19" s="63"/>
      <c r="AA19" s="30" t="s">
        <v>402</v>
      </c>
      <c r="AB19" s="30" t="s">
        <v>771</v>
      </c>
      <c r="AC19" s="30" t="s">
        <v>1221</v>
      </c>
      <c r="AD19" s="141"/>
      <c r="AE19" s="36">
        <f>(AD19-$X$19)/($Y$19-$X$19)</f>
        <v>0</v>
      </c>
      <c r="AF19" s="142"/>
    </row>
    <row r="20" spans="1:32" ht="75">
      <c r="A20" s="52">
        <v>56</v>
      </c>
      <c r="B20" s="30" t="s">
        <v>616</v>
      </c>
      <c r="C20" s="30" t="s">
        <v>744</v>
      </c>
      <c r="D20" s="2" t="s">
        <v>744</v>
      </c>
      <c r="E20" s="2" t="s">
        <v>267</v>
      </c>
      <c r="F20" s="2"/>
      <c r="G20" s="30" t="s">
        <v>402</v>
      </c>
      <c r="H20" s="30" t="s">
        <v>402</v>
      </c>
      <c r="I20" s="30" t="s">
        <v>620</v>
      </c>
      <c r="J20" s="52" t="s">
        <v>402</v>
      </c>
      <c r="K20" s="52"/>
      <c r="L20" s="52">
        <v>0</v>
      </c>
      <c r="M20" s="52">
        <v>0</v>
      </c>
      <c r="N20" s="52">
        <v>0</v>
      </c>
      <c r="O20" s="52" t="s">
        <v>621</v>
      </c>
      <c r="P20" s="219"/>
      <c r="Q20" s="219"/>
      <c r="R20" s="219"/>
      <c r="S20" s="219"/>
      <c r="T20" s="219"/>
      <c r="U20" s="30"/>
      <c r="V20" s="30" t="s">
        <v>772</v>
      </c>
      <c r="W20" s="30"/>
      <c r="X20" s="63">
        <v>0</v>
      </c>
      <c r="Y20" s="10">
        <v>1</v>
      </c>
      <c r="Z20" s="63"/>
      <c r="AA20" s="30"/>
      <c r="AB20" s="30" t="s">
        <v>749</v>
      </c>
      <c r="AC20" s="30" t="s">
        <v>1221</v>
      </c>
      <c r="AD20" s="139"/>
      <c r="AE20" s="36">
        <f>(AD20-$X$20)/($Y$20-$X$20)</f>
        <v>0</v>
      </c>
      <c r="AF20" s="140" t="s">
        <v>773</v>
      </c>
    </row>
    <row r="21" spans="1:32" ht="150">
      <c r="A21" s="52">
        <v>57</v>
      </c>
      <c r="B21" s="30" t="s">
        <v>616</v>
      </c>
      <c r="C21" s="30" t="s">
        <v>744</v>
      </c>
      <c r="D21" s="2" t="s">
        <v>744</v>
      </c>
      <c r="E21" s="2" t="s">
        <v>267</v>
      </c>
      <c r="F21" s="2"/>
      <c r="G21" s="30" t="s">
        <v>402</v>
      </c>
      <c r="H21" s="30" t="s">
        <v>402</v>
      </c>
      <c r="I21" s="30" t="s">
        <v>620</v>
      </c>
      <c r="J21" s="52" t="s">
        <v>402</v>
      </c>
      <c r="K21" s="52"/>
      <c r="L21" s="52">
        <v>0</v>
      </c>
      <c r="M21" s="52">
        <v>0</v>
      </c>
      <c r="N21" s="52">
        <v>0</v>
      </c>
      <c r="O21" s="52" t="s">
        <v>621</v>
      </c>
      <c r="P21" s="219"/>
      <c r="Q21" s="219"/>
      <c r="R21" s="219"/>
      <c r="S21" s="219"/>
      <c r="T21" s="219"/>
      <c r="U21" s="30"/>
      <c r="V21" s="30" t="s">
        <v>774</v>
      </c>
      <c r="W21" s="30" t="s">
        <v>646</v>
      </c>
      <c r="X21" s="63">
        <v>0</v>
      </c>
      <c r="Y21" s="10">
        <v>1</v>
      </c>
      <c r="Z21" s="63"/>
      <c r="AA21" s="30" t="s">
        <v>402</v>
      </c>
      <c r="AB21" s="30" t="s">
        <v>775</v>
      </c>
      <c r="AC21" s="30" t="s">
        <v>1221</v>
      </c>
      <c r="AD21" s="143"/>
      <c r="AE21" s="36">
        <f>(AD21-$X$21)/($Y$21-$X$21)</f>
        <v>0</v>
      </c>
      <c r="AF21" s="142"/>
    </row>
    <row r="22" spans="1:32" ht="120">
      <c r="A22" s="52">
        <v>58</v>
      </c>
      <c r="B22" s="30" t="s">
        <v>616</v>
      </c>
      <c r="C22" s="30" t="s">
        <v>744</v>
      </c>
      <c r="D22" s="2" t="s">
        <v>744</v>
      </c>
      <c r="E22" s="2" t="s">
        <v>267</v>
      </c>
      <c r="F22" s="2"/>
      <c r="G22" s="30" t="s">
        <v>402</v>
      </c>
      <c r="H22" s="30" t="s">
        <v>402</v>
      </c>
      <c r="I22" s="30" t="s">
        <v>620</v>
      </c>
      <c r="J22" s="52" t="s">
        <v>402</v>
      </c>
      <c r="K22" s="52"/>
      <c r="L22" s="52">
        <v>0</v>
      </c>
      <c r="M22" s="52">
        <v>0</v>
      </c>
      <c r="N22" s="52">
        <v>0</v>
      </c>
      <c r="O22" s="52" t="s">
        <v>621</v>
      </c>
      <c r="P22" s="224"/>
      <c r="Q22" s="224"/>
      <c r="R22" s="222"/>
      <c r="S22" s="220"/>
      <c r="T22" s="223"/>
      <c r="U22" s="30"/>
      <c r="V22" s="30" t="s">
        <v>776</v>
      </c>
      <c r="W22" s="30"/>
      <c r="X22" s="63">
        <v>0</v>
      </c>
      <c r="Y22" s="10">
        <v>1</v>
      </c>
      <c r="Z22" s="63"/>
      <c r="AA22" s="30"/>
      <c r="AB22" s="30" t="s">
        <v>749</v>
      </c>
      <c r="AC22" s="30" t="s">
        <v>1221</v>
      </c>
      <c r="AD22" s="139">
        <v>0.5</v>
      </c>
      <c r="AE22" s="36">
        <f>(AD22-$X$22)/($Y$22-$X$22)</f>
        <v>0.5</v>
      </c>
      <c r="AF22" s="140" t="s">
        <v>777</v>
      </c>
    </row>
    <row r="23" spans="1:32" ht="30">
      <c r="A23" s="52">
        <v>59</v>
      </c>
      <c r="B23" s="30" t="s">
        <v>616</v>
      </c>
      <c r="C23" s="30" t="s">
        <v>744</v>
      </c>
      <c r="D23" s="2" t="s">
        <v>744</v>
      </c>
      <c r="E23" s="2" t="s">
        <v>267</v>
      </c>
      <c r="F23" s="2"/>
      <c r="G23" s="30" t="s">
        <v>402</v>
      </c>
      <c r="H23" s="30" t="s">
        <v>402</v>
      </c>
      <c r="I23" s="30" t="s">
        <v>620</v>
      </c>
      <c r="J23" s="52" t="s">
        <v>402</v>
      </c>
      <c r="K23" s="52"/>
      <c r="L23" s="52">
        <v>0</v>
      </c>
      <c r="M23" s="52">
        <v>0</v>
      </c>
      <c r="N23" s="52">
        <v>0</v>
      </c>
      <c r="O23" s="52" t="s">
        <v>621</v>
      </c>
      <c r="P23" s="219"/>
      <c r="Q23" s="219"/>
      <c r="R23" s="219"/>
      <c r="S23" s="219"/>
      <c r="T23" s="219"/>
      <c r="U23" s="30"/>
      <c r="V23" s="30" t="s">
        <v>778</v>
      </c>
      <c r="W23" s="30" t="s">
        <v>646</v>
      </c>
      <c r="X23" s="63">
        <v>0</v>
      </c>
      <c r="Y23" s="10">
        <v>0.08</v>
      </c>
      <c r="Z23" s="63"/>
      <c r="AA23" s="30" t="s">
        <v>402</v>
      </c>
      <c r="AB23" s="30" t="s">
        <v>779</v>
      </c>
      <c r="AC23" s="30" t="s">
        <v>1221</v>
      </c>
      <c r="AD23" s="139"/>
      <c r="AE23" s="36">
        <f>(AD23-$X$23)/($Y$23-$X$23)</f>
        <v>0</v>
      </c>
      <c r="AF23" s="140"/>
    </row>
    <row r="24" spans="1:32" ht="90">
      <c r="A24" s="52">
        <v>60</v>
      </c>
      <c r="B24" s="30" t="s">
        <v>616</v>
      </c>
      <c r="C24" s="30" t="s">
        <v>744</v>
      </c>
      <c r="D24" s="2" t="s">
        <v>744</v>
      </c>
      <c r="E24" s="2" t="s">
        <v>267</v>
      </c>
      <c r="F24" s="2"/>
      <c r="G24" s="30" t="s">
        <v>402</v>
      </c>
      <c r="H24" s="30" t="s">
        <v>402</v>
      </c>
      <c r="I24" s="30" t="s">
        <v>620</v>
      </c>
      <c r="J24" s="52" t="s">
        <v>402</v>
      </c>
      <c r="K24" s="52"/>
      <c r="L24" s="52">
        <v>0</v>
      </c>
      <c r="M24" s="52">
        <v>0</v>
      </c>
      <c r="N24" s="52">
        <v>0</v>
      </c>
      <c r="O24" s="52" t="s">
        <v>621</v>
      </c>
      <c r="P24" s="219"/>
      <c r="Q24" s="219"/>
      <c r="R24" s="219"/>
      <c r="S24" s="219"/>
      <c r="T24" s="219"/>
      <c r="U24" s="30"/>
      <c r="V24" s="30" t="s">
        <v>780</v>
      </c>
      <c r="W24" s="30" t="s">
        <v>646</v>
      </c>
      <c r="X24" s="63">
        <v>0</v>
      </c>
      <c r="Y24" s="10">
        <v>0.1</v>
      </c>
      <c r="Z24" s="63"/>
      <c r="AA24" s="30" t="s">
        <v>402</v>
      </c>
      <c r="AB24" s="30" t="s">
        <v>779</v>
      </c>
      <c r="AC24" s="30" t="s">
        <v>1221</v>
      </c>
      <c r="AD24" s="139"/>
      <c r="AE24" s="36">
        <f>(AD24-$X$24)/($Y$24-$X$24)</f>
        <v>0</v>
      </c>
      <c r="AF24" s="140"/>
    </row>
    <row r="25" spans="1:32" ht="90">
      <c r="A25" s="52">
        <v>61</v>
      </c>
      <c r="B25" s="30" t="s">
        <v>616</v>
      </c>
      <c r="C25" s="30" t="s">
        <v>744</v>
      </c>
      <c r="D25" s="2" t="s">
        <v>744</v>
      </c>
      <c r="E25" s="2" t="s">
        <v>267</v>
      </c>
      <c r="F25" s="2"/>
      <c r="G25" s="30" t="s">
        <v>402</v>
      </c>
      <c r="H25" s="30" t="s">
        <v>402</v>
      </c>
      <c r="I25" s="30" t="s">
        <v>620</v>
      </c>
      <c r="J25" s="52" t="s">
        <v>402</v>
      </c>
      <c r="K25" s="52"/>
      <c r="L25" s="52">
        <v>0</v>
      </c>
      <c r="M25" s="52">
        <v>0</v>
      </c>
      <c r="N25" s="52">
        <v>0</v>
      </c>
      <c r="O25" s="52" t="s">
        <v>621</v>
      </c>
      <c r="P25" s="221"/>
      <c r="Q25" s="221"/>
      <c r="R25" s="222"/>
      <c r="S25" s="220"/>
      <c r="T25" s="223"/>
      <c r="U25" s="30"/>
      <c r="V25" s="91" t="s">
        <v>781</v>
      </c>
      <c r="W25" s="30" t="s">
        <v>646</v>
      </c>
      <c r="X25" s="63">
        <v>0</v>
      </c>
      <c r="Y25" s="10">
        <v>0.2</v>
      </c>
      <c r="Z25" s="63"/>
      <c r="AA25" s="30" t="s">
        <v>402</v>
      </c>
      <c r="AB25" s="30" t="s">
        <v>779</v>
      </c>
      <c r="AC25" s="30" t="s">
        <v>1221</v>
      </c>
      <c r="AD25" s="139"/>
      <c r="AE25" s="36">
        <f>(AD25-$X$25)/($Y$25-$X$25)</f>
        <v>0</v>
      </c>
      <c r="AF25" s="140"/>
    </row>
    <row r="26" spans="1:32" ht="60">
      <c r="A26" s="52">
        <v>81</v>
      </c>
      <c r="B26" s="30" t="s">
        <v>616</v>
      </c>
      <c r="C26" s="30" t="s">
        <v>744</v>
      </c>
      <c r="D26" s="2" t="s">
        <v>744</v>
      </c>
      <c r="E26" s="2" t="s">
        <v>267</v>
      </c>
      <c r="F26" s="2"/>
      <c r="G26" s="30" t="s">
        <v>402</v>
      </c>
      <c r="H26" s="30" t="s">
        <v>402</v>
      </c>
      <c r="I26" s="30" t="s">
        <v>620</v>
      </c>
      <c r="J26" s="52" t="s">
        <v>402</v>
      </c>
      <c r="K26" s="52"/>
      <c r="L26" s="52">
        <v>0</v>
      </c>
      <c r="M26" s="52">
        <v>0</v>
      </c>
      <c r="N26" s="52">
        <v>0</v>
      </c>
      <c r="O26" s="52" t="s">
        <v>621</v>
      </c>
      <c r="P26" s="221"/>
      <c r="Q26" s="221"/>
      <c r="R26" s="222"/>
      <c r="S26" s="220"/>
      <c r="T26" s="223"/>
      <c r="U26" s="30"/>
      <c r="V26" s="30" t="s">
        <v>782</v>
      </c>
      <c r="W26" s="30" t="s">
        <v>646</v>
      </c>
      <c r="X26" s="63">
        <v>0</v>
      </c>
      <c r="Y26" s="63">
        <v>120</v>
      </c>
      <c r="Z26" s="63"/>
      <c r="AA26" s="30"/>
      <c r="AB26" s="30" t="s">
        <v>783</v>
      </c>
      <c r="AC26" s="30" t="s">
        <v>1221</v>
      </c>
      <c r="AD26" s="139">
        <v>0</v>
      </c>
      <c r="AE26" s="36">
        <f>(AD26-$X$26)/($Y$26-$X$26)</f>
        <v>0</v>
      </c>
      <c r="AF26" s="144" t="s">
        <v>784</v>
      </c>
    </row>
    <row r="27" spans="1:32" ht="60.75">
      <c r="A27" s="52">
        <v>84</v>
      </c>
      <c r="B27" s="30" t="s">
        <v>616</v>
      </c>
      <c r="C27" s="30" t="s">
        <v>744</v>
      </c>
      <c r="D27" s="2" t="s">
        <v>744</v>
      </c>
      <c r="E27" s="2" t="s">
        <v>267</v>
      </c>
      <c r="F27" s="2"/>
      <c r="G27" s="30" t="s">
        <v>402</v>
      </c>
      <c r="H27" s="30" t="s">
        <v>402</v>
      </c>
      <c r="I27" s="30" t="s">
        <v>620</v>
      </c>
      <c r="J27" s="52" t="s">
        <v>402</v>
      </c>
      <c r="K27" s="52"/>
      <c r="L27" s="52">
        <v>0</v>
      </c>
      <c r="M27" s="52">
        <v>0</v>
      </c>
      <c r="N27" s="52">
        <v>0</v>
      </c>
      <c r="O27" s="52" t="s">
        <v>621</v>
      </c>
      <c r="P27" s="219"/>
      <c r="Q27" s="219"/>
      <c r="R27" s="219"/>
      <c r="S27" s="219"/>
      <c r="T27" s="219"/>
      <c r="U27" s="30"/>
      <c r="V27" s="30" t="s">
        <v>785</v>
      </c>
      <c r="W27" s="30"/>
      <c r="X27" s="63">
        <v>0</v>
      </c>
      <c r="Y27" s="10">
        <v>1</v>
      </c>
      <c r="Z27" s="63"/>
      <c r="AA27" s="30"/>
      <c r="AB27" s="30" t="s">
        <v>786</v>
      </c>
      <c r="AC27" s="30" t="s">
        <v>1221</v>
      </c>
      <c r="AD27" s="139">
        <v>0.97289999999999999</v>
      </c>
      <c r="AE27" s="36">
        <f>(AD27-$X$27)/($Y$27-$X$27)</f>
        <v>0.97289999999999999</v>
      </c>
      <c r="AF27" s="140" t="s">
        <v>787</v>
      </c>
    </row>
    <row r="28" spans="1:32" ht="84.75">
      <c r="A28" s="52">
        <v>85</v>
      </c>
      <c r="B28" s="30" t="s">
        <v>616</v>
      </c>
      <c r="C28" s="30" t="s">
        <v>744</v>
      </c>
      <c r="D28" s="2" t="s">
        <v>744</v>
      </c>
      <c r="E28" s="2" t="s">
        <v>267</v>
      </c>
      <c r="F28" s="2"/>
      <c r="G28" s="30" t="s">
        <v>402</v>
      </c>
      <c r="H28" s="30" t="s">
        <v>402</v>
      </c>
      <c r="I28" s="30" t="s">
        <v>620</v>
      </c>
      <c r="J28" s="52" t="s">
        <v>402</v>
      </c>
      <c r="K28" s="52"/>
      <c r="L28" s="52">
        <v>0</v>
      </c>
      <c r="M28" s="52">
        <v>0</v>
      </c>
      <c r="N28" s="52">
        <v>0</v>
      </c>
      <c r="O28" s="52" t="s">
        <v>621</v>
      </c>
      <c r="P28" s="219"/>
      <c r="Q28" s="219"/>
      <c r="R28" s="219"/>
      <c r="S28" s="219"/>
      <c r="T28" s="219"/>
      <c r="U28" s="30"/>
      <c r="V28" s="30" t="s">
        <v>788</v>
      </c>
      <c r="W28" s="30"/>
      <c r="X28" s="63">
        <v>0</v>
      </c>
      <c r="Y28" s="10">
        <v>1</v>
      </c>
      <c r="Z28" s="63"/>
      <c r="AA28" s="30"/>
      <c r="AB28" s="30" t="s">
        <v>786</v>
      </c>
      <c r="AC28" s="30" t="s">
        <v>1221</v>
      </c>
      <c r="AD28" s="139">
        <v>0.94399999999999995</v>
      </c>
      <c r="AE28" s="36">
        <f>(AD28-$X$28)/($Y$28-$X$28)</f>
        <v>0.94399999999999995</v>
      </c>
      <c r="AF28" s="140" t="s">
        <v>789</v>
      </c>
    </row>
    <row r="29" spans="1:32" ht="36">
      <c r="A29" s="52">
        <v>90</v>
      </c>
      <c r="B29" s="30" t="s">
        <v>616</v>
      </c>
      <c r="C29" s="30" t="s">
        <v>744</v>
      </c>
      <c r="D29" s="2" t="s">
        <v>744</v>
      </c>
      <c r="E29" s="2" t="s">
        <v>267</v>
      </c>
      <c r="F29" s="2"/>
      <c r="G29" s="30" t="s">
        <v>402</v>
      </c>
      <c r="H29" s="30" t="s">
        <v>402</v>
      </c>
      <c r="I29" s="30" t="s">
        <v>620</v>
      </c>
      <c r="J29" s="52" t="s">
        <v>402</v>
      </c>
      <c r="K29" s="52"/>
      <c r="L29" s="52">
        <v>0</v>
      </c>
      <c r="M29" s="52">
        <v>0</v>
      </c>
      <c r="N29" s="52">
        <v>0</v>
      </c>
      <c r="O29" s="52" t="s">
        <v>621</v>
      </c>
      <c r="P29" s="219"/>
      <c r="Q29" s="219"/>
      <c r="R29" s="219"/>
      <c r="S29" s="219"/>
      <c r="T29" s="219"/>
      <c r="U29" s="30"/>
      <c r="V29" s="30" t="s">
        <v>790</v>
      </c>
      <c r="W29" s="30"/>
      <c r="X29" s="63">
        <v>0</v>
      </c>
      <c r="Y29" s="10">
        <v>1</v>
      </c>
      <c r="Z29" s="63"/>
      <c r="AA29" s="30"/>
      <c r="AB29" s="30" t="s">
        <v>791</v>
      </c>
      <c r="AC29" s="30" t="s">
        <v>1221</v>
      </c>
      <c r="AD29" s="139">
        <v>1</v>
      </c>
      <c r="AE29" s="36">
        <f>(AD29-$X$29)/($Y$29-$X$29)</f>
        <v>1</v>
      </c>
      <c r="AF29" s="145" t="s">
        <v>792</v>
      </c>
    </row>
    <row r="30" spans="1:32" ht="30">
      <c r="A30" s="52">
        <v>97</v>
      </c>
      <c r="B30" s="30" t="s">
        <v>616</v>
      </c>
      <c r="C30" s="30" t="s">
        <v>744</v>
      </c>
      <c r="D30" s="2" t="s">
        <v>744</v>
      </c>
      <c r="E30" s="2" t="s">
        <v>267</v>
      </c>
      <c r="F30" s="2"/>
      <c r="G30" s="30" t="s">
        <v>402</v>
      </c>
      <c r="H30" s="30" t="s">
        <v>402</v>
      </c>
      <c r="I30" s="30" t="s">
        <v>620</v>
      </c>
      <c r="J30" s="52" t="s">
        <v>402</v>
      </c>
      <c r="K30" s="52"/>
      <c r="L30" s="52">
        <v>0</v>
      </c>
      <c r="M30" s="52">
        <v>0</v>
      </c>
      <c r="N30" s="52">
        <v>0</v>
      </c>
      <c r="O30" s="52" t="s">
        <v>621</v>
      </c>
      <c r="P30" s="219"/>
      <c r="Q30" s="219"/>
      <c r="R30" s="219"/>
      <c r="S30" s="219"/>
      <c r="T30" s="219"/>
      <c r="U30" s="30"/>
      <c r="V30" s="30" t="s">
        <v>793</v>
      </c>
      <c r="W30" s="30"/>
      <c r="X30" s="63">
        <v>0</v>
      </c>
      <c r="Y30" s="10">
        <v>1</v>
      </c>
      <c r="Z30" s="63"/>
      <c r="AA30" s="30"/>
      <c r="AB30" s="30" t="s">
        <v>794</v>
      </c>
      <c r="AC30" s="30" t="s">
        <v>1221</v>
      </c>
      <c r="AD30" s="139">
        <v>1</v>
      </c>
      <c r="AE30" s="36">
        <f>(AD30-$X$30)/($Y$30-$X$30)</f>
        <v>1</v>
      </c>
      <c r="AF30" s="140" t="s">
        <v>795</v>
      </c>
    </row>
    <row r="31" spans="1:32" ht="75">
      <c r="A31" s="52">
        <v>103</v>
      </c>
      <c r="B31" s="30" t="s">
        <v>616</v>
      </c>
      <c r="C31" s="30" t="s">
        <v>744</v>
      </c>
      <c r="D31" s="2" t="s">
        <v>744</v>
      </c>
      <c r="E31" s="2" t="s">
        <v>267</v>
      </c>
      <c r="F31" s="2"/>
      <c r="G31" s="30" t="s">
        <v>402</v>
      </c>
      <c r="H31" s="30" t="s">
        <v>402</v>
      </c>
      <c r="I31" s="30" t="s">
        <v>620</v>
      </c>
      <c r="J31" s="52" t="s">
        <v>402</v>
      </c>
      <c r="K31" s="52"/>
      <c r="L31" s="52">
        <v>0</v>
      </c>
      <c r="M31" s="52">
        <v>0</v>
      </c>
      <c r="N31" s="52">
        <v>0</v>
      </c>
      <c r="O31" s="52" t="s">
        <v>621</v>
      </c>
      <c r="P31" s="225"/>
      <c r="Q31" s="225"/>
      <c r="R31" s="222"/>
      <c r="S31" s="220"/>
      <c r="T31" s="223"/>
      <c r="U31" s="30"/>
      <c r="V31" s="30" t="s">
        <v>796</v>
      </c>
      <c r="W31" s="30" t="s">
        <v>646</v>
      </c>
      <c r="X31" s="63">
        <v>0</v>
      </c>
      <c r="Y31" s="10">
        <v>0.2</v>
      </c>
      <c r="Z31" s="63"/>
      <c r="AA31" s="30"/>
      <c r="AB31" s="30" t="s">
        <v>797</v>
      </c>
      <c r="AC31" s="30" t="s">
        <v>1221</v>
      </c>
      <c r="AD31" s="139">
        <v>0.06</v>
      </c>
      <c r="AE31" s="36">
        <f>(AD31-$X$31)/($Y$31-$X$31)</f>
        <v>0.3</v>
      </c>
      <c r="AF31" s="140" t="s">
        <v>798</v>
      </c>
    </row>
    <row r="32" spans="1:32" customFormat="1" ht="60" customHeight="1">
      <c r="A32" s="117">
        <v>169</v>
      </c>
      <c r="B32" s="93" t="s">
        <v>616</v>
      </c>
      <c r="C32" s="93" t="s">
        <v>848</v>
      </c>
      <c r="D32" s="93" t="s">
        <v>848</v>
      </c>
      <c r="E32" s="93" t="s">
        <v>267</v>
      </c>
      <c r="F32" s="93" t="s">
        <v>849</v>
      </c>
      <c r="G32" s="93" t="s">
        <v>402</v>
      </c>
      <c r="H32" s="93" t="s">
        <v>619</v>
      </c>
      <c r="I32" s="30" t="s">
        <v>620</v>
      </c>
      <c r="J32" s="117" t="s">
        <v>402</v>
      </c>
      <c r="K32" s="117"/>
      <c r="L32" s="117">
        <v>0</v>
      </c>
      <c r="M32" s="117">
        <v>0</v>
      </c>
      <c r="N32" s="117">
        <v>0</v>
      </c>
      <c r="O32" s="117" t="s">
        <v>851</v>
      </c>
      <c r="P32" s="218"/>
      <c r="Q32" s="218"/>
      <c r="R32" s="216"/>
      <c r="S32" s="216"/>
      <c r="T32" s="218"/>
      <c r="U32" s="93" t="s">
        <v>852</v>
      </c>
      <c r="V32" s="148" t="s">
        <v>853</v>
      </c>
      <c r="W32" s="149" t="s">
        <v>854</v>
      </c>
      <c r="X32" s="150">
        <v>0.84360000000000002</v>
      </c>
      <c r="Y32" s="150">
        <v>0.86</v>
      </c>
      <c r="Z32" s="150"/>
      <c r="AA32" s="149" t="s">
        <v>855</v>
      </c>
      <c r="AB32" s="149" t="s">
        <v>856</v>
      </c>
      <c r="AC32" s="149" t="s">
        <v>1231</v>
      </c>
      <c r="AD32" s="151">
        <f>((84+((86-84))/12)/100)+0.85%</f>
        <v>0.85016666666666663</v>
      </c>
      <c r="AE32" s="36">
        <f>(AD32-$X$32)/($Y$32-$X$32)</f>
        <v>0.40040650406503792</v>
      </c>
      <c r="AF32" s="116" t="s">
        <v>857</v>
      </c>
    </row>
    <row r="33" spans="1:32" customFormat="1" ht="200.25" customHeight="1">
      <c r="A33" s="117">
        <v>170</v>
      </c>
      <c r="B33" s="93" t="s">
        <v>616</v>
      </c>
      <c r="C33" s="93" t="s">
        <v>848</v>
      </c>
      <c r="D33" s="93" t="s">
        <v>848</v>
      </c>
      <c r="E33" s="93" t="s">
        <v>267</v>
      </c>
      <c r="F33" s="93" t="s">
        <v>849</v>
      </c>
      <c r="G33" s="93" t="s">
        <v>402</v>
      </c>
      <c r="H33" s="93" t="s">
        <v>619</v>
      </c>
      <c r="I33" s="30" t="s">
        <v>620</v>
      </c>
      <c r="J33" s="117"/>
      <c r="K33" s="117"/>
      <c r="L33" s="117"/>
      <c r="M33" s="117"/>
      <c r="N33" s="117"/>
      <c r="O33" s="117" t="s">
        <v>851</v>
      </c>
      <c r="P33" s="218"/>
      <c r="Q33" s="218"/>
      <c r="R33" s="216"/>
      <c r="S33" s="216"/>
      <c r="T33" s="218"/>
      <c r="U33" s="149" t="s">
        <v>852</v>
      </c>
      <c r="V33" s="148" t="s">
        <v>858</v>
      </c>
      <c r="W33" s="149" t="s">
        <v>859</v>
      </c>
      <c r="X33" s="150">
        <v>0.77</v>
      </c>
      <c r="Y33" s="150">
        <v>0.8</v>
      </c>
      <c r="Z33" s="150"/>
      <c r="AA33" s="149" t="s">
        <v>855</v>
      </c>
      <c r="AB33" s="149" t="s">
        <v>856</v>
      </c>
      <c r="AC33" s="149" t="s">
        <v>1221</v>
      </c>
      <c r="AD33" s="152">
        <f>((78+((80-77))/12)/100)+0.25%</f>
        <v>0.78499999999999992</v>
      </c>
      <c r="AE33" s="100">
        <f>(AD33-$X$33)/($Y$33-$X$33)</f>
        <v>0.49999999999999628</v>
      </c>
      <c r="AF33" s="153" t="s">
        <v>860</v>
      </c>
    </row>
    <row r="34" spans="1:32" customFormat="1" ht="60" customHeight="1">
      <c r="A34" s="117">
        <v>171</v>
      </c>
      <c r="B34" s="93" t="s">
        <v>616</v>
      </c>
      <c r="C34" s="93" t="s">
        <v>848</v>
      </c>
      <c r="D34" s="93" t="s">
        <v>848</v>
      </c>
      <c r="E34" s="93" t="s">
        <v>267</v>
      </c>
      <c r="F34" s="93" t="s">
        <v>849</v>
      </c>
      <c r="G34" s="93" t="s">
        <v>402</v>
      </c>
      <c r="H34" s="93" t="s">
        <v>619</v>
      </c>
      <c r="I34" s="30" t="s">
        <v>620</v>
      </c>
      <c r="J34" s="117"/>
      <c r="K34" s="117"/>
      <c r="L34" s="117"/>
      <c r="M34" s="117"/>
      <c r="N34" s="117"/>
      <c r="O34" s="117" t="s">
        <v>851</v>
      </c>
      <c r="P34" s="218"/>
      <c r="Q34" s="218"/>
      <c r="R34" s="216"/>
      <c r="S34" s="216"/>
      <c r="T34" s="218"/>
      <c r="U34" s="149" t="s">
        <v>852</v>
      </c>
      <c r="V34" s="154" t="s">
        <v>861</v>
      </c>
      <c r="W34" s="149" t="s">
        <v>859</v>
      </c>
      <c r="X34" s="150">
        <v>0.3</v>
      </c>
      <c r="Y34" s="150">
        <v>0.45</v>
      </c>
      <c r="Z34" s="150"/>
      <c r="AA34" s="149" t="s">
        <v>855</v>
      </c>
      <c r="AB34" s="149" t="s">
        <v>856</v>
      </c>
      <c r="AC34" s="149" t="s">
        <v>1221</v>
      </c>
      <c r="AD34" s="155">
        <v>0.3125</v>
      </c>
      <c r="AE34" s="36">
        <f>(AD34-$X$34)/($Y$34-$X$34)</f>
        <v>8.3333333333333398E-2</v>
      </c>
      <c r="AF34" s="120" t="s">
        <v>862</v>
      </c>
    </row>
    <row r="35" spans="1:32" customFormat="1" ht="215.25" customHeight="1">
      <c r="A35" s="117">
        <v>179</v>
      </c>
      <c r="B35" s="93" t="s">
        <v>616</v>
      </c>
      <c r="C35" s="93" t="s">
        <v>848</v>
      </c>
      <c r="D35" s="93" t="s">
        <v>848</v>
      </c>
      <c r="E35" s="93" t="s">
        <v>267</v>
      </c>
      <c r="F35" s="93" t="s">
        <v>659</v>
      </c>
      <c r="G35" s="93" t="s">
        <v>402</v>
      </c>
      <c r="H35" s="93" t="s">
        <v>619</v>
      </c>
      <c r="I35" s="30" t="s">
        <v>620</v>
      </c>
      <c r="J35" s="117"/>
      <c r="K35" s="117"/>
      <c r="L35" s="117"/>
      <c r="M35" s="117"/>
      <c r="N35" s="117"/>
      <c r="O35" s="117" t="s">
        <v>851</v>
      </c>
      <c r="P35" s="218"/>
      <c r="Q35" s="218"/>
      <c r="R35" s="216"/>
      <c r="S35" s="216"/>
      <c r="T35" s="218"/>
      <c r="U35" s="93" t="s">
        <v>865</v>
      </c>
      <c r="V35" s="93" t="s">
        <v>866</v>
      </c>
      <c r="W35" s="93" t="s">
        <v>867</v>
      </c>
      <c r="X35" s="157">
        <f>16%</f>
        <v>0.16</v>
      </c>
      <c r="Y35" s="158">
        <v>0.24399999999999999</v>
      </c>
      <c r="Z35" s="158"/>
      <c r="AA35" s="93" t="s">
        <v>855</v>
      </c>
      <c r="AB35" s="93" t="s">
        <v>856</v>
      </c>
      <c r="AC35" s="149" t="s">
        <v>1221</v>
      </c>
      <c r="AD35" s="159">
        <f>+((18.44%+0.84%)+0.84%)+0.84%</f>
        <v>0.20959999999999998</v>
      </c>
      <c r="AE35" s="100">
        <f>(AD35-$X$35)/($Y$35-$X$35)</f>
        <v>0.59047619047619027</v>
      </c>
      <c r="AF35" s="153" t="s">
        <v>868</v>
      </c>
    </row>
    <row r="36" spans="1:32" customFormat="1" ht="60" customHeight="1">
      <c r="A36" s="52">
        <v>227</v>
      </c>
      <c r="B36" s="30" t="s">
        <v>879</v>
      </c>
      <c r="C36" s="30" t="s">
        <v>879</v>
      </c>
      <c r="D36" s="30" t="s">
        <v>879</v>
      </c>
      <c r="E36" s="30" t="s">
        <v>267</v>
      </c>
      <c r="F36" s="30" t="s">
        <v>396</v>
      </c>
      <c r="G36" s="30" t="s">
        <v>402</v>
      </c>
      <c r="H36" s="93" t="s">
        <v>619</v>
      </c>
      <c r="I36" s="30" t="s">
        <v>620</v>
      </c>
      <c r="J36" s="52" t="s">
        <v>402</v>
      </c>
      <c r="K36" s="52"/>
      <c r="L36" s="52">
        <v>0</v>
      </c>
      <c r="M36" s="52">
        <v>0</v>
      </c>
      <c r="N36" s="52">
        <v>0</v>
      </c>
      <c r="O36" s="52" t="s">
        <v>621</v>
      </c>
      <c r="P36" s="227"/>
      <c r="Q36" s="227"/>
      <c r="R36" s="216"/>
      <c r="S36" s="216"/>
      <c r="T36" s="216"/>
      <c r="U36" s="30" t="s">
        <v>402</v>
      </c>
      <c r="V36" s="30" t="s">
        <v>880</v>
      </c>
      <c r="W36" s="30" t="s">
        <v>881</v>
      </c>
      <c r="X36" s="63">
        <v>0</v>
      </c>
      <c r="Y36" s="63">
        <v>69</v>
      </c>
      <c r="Z36" s="63"/>
      <c r="AA36" s="30" t="s">
        <v>624</v>
      </c>
      <c r="AB36" s="30" t="s">
        <v>882</v>
      </c>
      <c r="AC36" s="30" t="s">
        <v>1221</v>
      </c>
      <c r="AD36" s="52">
        <v>49</v>
      </c>
      <c r="AE36" s="36">
        <f>(AD36-$X$36)/($Y$36-$X$36)</f>
        <v>0.71014492753623193</v>
      </c>
      <c r="AF36" s="91" t="s">
        <v>883</v>
      </c>
    </row>
    <row r="37" spans="1:32" customFormat="1" ht="60" customHeight="1">
      <c r="A37" s="52">
        <v>233</v>
      </c>
      <c r="B37" s="30" t="s">
        <v>879</v>
      </c>
      <c r="C37" s="30" t="s">
        <v>879</v>
      </c>
      <c r="D37" s="30" t="s">
        <v>879</v>
      </c>
      <c r="E37" s="30" t="s">
        <v>267</v>
      </c>
      <c r="F37" s="30" t="s">
        <v>396</v>
      </c>
      <c r="G37" s="30" t="s">
        <v>402</v>
      </c>
      <c r="H37" s="93" t="s">
        <v>619</v>
      </c>
      <c r="I37" s="30" t="s">
        <v>620</v>
      </c>
      <c r="J37" s="52"/>
      <c r="K37" s="52"/>
      <c r="L37" s="52"/>
      <c r="M37" s="52"/>
      <c r="N37" s="52"/>
      <c r="O37" s="52" t="s">
        <v>621</v>
      </c>
      <c r="P37" s="216"/>
      <c r="Q37" s="216"/>
      <c r="R37" s="216"/>
      <c r="S37" s="216"/>
      <c r="T37" s="216"/>
      <c r="U37" s="30" t="s">
        <v>402</v>
      </c>
      <c r="V37" s="30" t="s">
        <v>884</v>
      </c>
      <c r="W37" s="30" t="s">
        <v>646</v>
      </c>
      <c r="X37" s="63">
        <v>0</v>
      </c>
      <c r="Y37" s="63">
        <v>4</v>
      </c>
      <c r="Z37" s="63"/>
      <c r="AA37" s="30" t="s">
        <v>624</v>
      </c>
      <c r="AB37" s="30" t="s">
        <v>885</v>
      </c>
      <c r="AC37" s="30" t="s">
        <v>1221</v>
      </c>
      <c r="AD37" s="52">
        <v>3</v>
      </c>
      <c r="AE37" s="36">
        <f>(AD37-$X$37)/($Y$37-$X$37)</f>
        <v>0.75</v>
      </c>
      <c r="AF37" s="91" t="s">
        <v>886</v>
      </c>
    </row>
    <row r="38" spans="1:32" customFormat="1" ht="60" customHeight="1">
      <c r="A38" s="52">
        <v>234</v>
      </c>
      <c r="B38" s="30" t="s">
        <v>879</v>
      </c>
      <c r="C38" s="30" t="s">
        <v>879</v>
      </c>
      <c r="D38" s="30" t="s">
        <v>879</v>
      </c>
      <c r="E38" s="30" t="s">
        <v>267</v>
      </c>
      <c r="F38" s="30" t="s">
        <v>396</v>
      </c>
      <c r="G38" s="30" t="s">
        <v>402</v>
      </c>
      <c r="H38" s="93" t="s">
        <v>619</v>
      </c>
      <c r="I38" s="30" t="s">
        <v>620</v>
      </c>
      <c r="J38" s="52"/>
      <c r="K38" s="52"/>
      <c r="L38" s="52"/>
      <c r="M38" s="52"/>
      <c r="N38" s="52"/>
      <c r="O38" s="52" t="s">
        <v>621</v>
      </c>
      <c r="P38" s="216"/>
      <c r="Q38" s="216"/>
      <c r="R38" s="216"/>
      <c r="S38" s="216"/>
      <c r="T38" s="216"/>
      <c r="U38" s="30" t="s">
        <v>402</v>
      </c>
      <c r="V38" s="30" t="s">
        <v>887</v>
      </c>
      <c r="W38" s="30" t="s">
        <v>646</v>
      </c>
      <c r="X38" s="63">
        <v>0</v>
      </c>
      <c r="Y38" s="160">
        <v>6</v>
      </c>
      <c r="Z38" s="160"/>
      <c r="AA38" s="30" t="s">
        <v>624</v>
      </c>
      <c r="AB38" s="30" t="s">
        <v>888</v>
      </c>
      <c r="AC38" s="30" t="s">
        <v>1221</v>
      </c>
      <c r="AD38" s="52">
        <v>3</v>
      </c>
      <c r="AE38" s="36">
        <f>(AD38-$X$38)/($Y$38-$X$38)</f>
        <v>0.5</v>
      </c>
      <c r="AF38" s="91" t="s">
        <v>889</v>
      </c>
    </row>
    <row r="39" spans="1:32" ht="60" customHeight="1">
      <c r="A39" s="117">
        <v>240</v>
      </c>
      <c r="B39" s="30" t="s">
        <v>879</v>
      </c>
      <c r="C39" s="30" t="s">
        <v>890</v>
      </c>
      <c r="D39" s="30" t="s">
        <v>890</v>
      </c>
      <c r="E39" s="93" t="s">
        <v>267</v>
      </c>
      <c r="F39" s="93" t="s">
        <v>396</v>
      </c>
      <c r="G39" s="93" t="s">
        <v>402</v>
      </c>
      <c r="H39" s="93" t="s">
        <v>619</v>
      </c>
      <c r="I39" s="30" t="s">
        <v>620</v>
      </c>
      <c r="J39" s="117"/>
      <c r="K39" s="117"/>
      <c r="L39" s="117"/>
      <c r="M39" s="117"/>
      <c r="N39" s="117"/>
      <c r="O39" s="52" t="s">
        <v>621</v>
      </c>
      <c r="P39" s="216"/>
      <c r="Q39" s="216"/>
      <c r="R39" s="216"/>
      <c r="S39" s="216"/>
      <c r="T39" s="216"/>
      <c r="U39" s="93" t="s">
        <v>402</v>
      </c>
      <c r="V39" s="149" t="s">
        <v>891</v>
      </c>
      <c r="W39" s="93" t="s">
        <v>855</v>
      </c>
      <c r="X39" s="124">
        <v>0</v>
      </c>
      <c r="Y39" s="124">
        <v>1</v>
      </c>
      <c r="Z39" s="124"/>
      <c r="AA39" s="93" t="s">
        <v>892</v>
      </c>
      <c r="AB39" s="93" t="s">
        <v>893</v>
      </c>
      <c r="AC39" s="93" t="s">
        <v>1221</v>
      </c>
      <c r="AD39" s="125">
        <f>38.7%+10.48%</f>
        <v>0.49180000000000001</v>
      </c>
      <c r="AE39" s="36">
        <f>(AD39-$X$39)/($Y$39-$X$39)</f>
        <v>0.49180000000000001</v>
      </c>
      <c r="AF39" s="164" t="s">
        <v>894</v>
      </c>
    </row>
    <row r="40" spans="1:32" ht="60" customHeight="1">
      <c r="A40" s="117">
        <v>246</v>
      </c>
      <c r="B40" s="30" t="s">
        <v>879</v>
      </c>
      <c r="C40" s="30" t="s">
        <v>890</v>
      </c>
      <c r="D40" s="93" t="s">
        <v>890</v>
      </c>
      <c r="E40" s="93" t="s">
        <v>267</v>
      </c>
      <c r="F40" s="93" t="s">
        <v>396</v>
      </c>
      <c r="G40" s="93" t="s">
        <v>402</v>
      </c>
      <c r="H40" s="93" t="s">
        <v>619</v>
      </c>
      <c r="I40" s="30" t="s">
        <v>620</v>
      </c>
      <c r="J40" s="117"/>
      <c r="K40" s="117"/>
      <c r="L40" s="117"/>
      <c r="M40" s="117"/>
      <c r="N40" s="117"/>
      <c r="O40" s="52" t="s">
        <v>621</v>
      </c>
      <c r="P40" s="216"/>
      <c r="Q40" s="216"/>
      <c r="R40" s="216"/>
      <c r="S40" s="216"/>
      <c r="T40" s="216"/>
      <c r="U40" s="93" t="s">
        <v>402</v>
      </c>
      <c r="V40" s="149" t="s">
        <v>895</v>
      </c>
      <c r="W40" s="93" t="s">
        <v>855</v>
      </c>
      <c r="X40" s="124">
        <v>0</v>
      </c>
      <c r="Y40" s="124">
        <v>1</v>
      </c>
      <c r="Z40" s="124"/>
      <c r="AA40" s="93" t="s">
        <v>892</v>
      </c>
      <c r="AB40" s="149" t="s">
        <v>896</v>
      </c>
      <c r="AC40" s="149" t="s">
        <v>1221</v>
      </c>
      <c r="AD40" s="124">
        <v>1</v>
      </c>
      <c r="AE40" s="36">
        <f>(AD40-$X$40)/($Y$40-$X$40)</f>
        <v>1</v>
      </c>
      <c r="AF40" s="154" t="s">
        <v>897</v>
      </c>
    </row>
    <row r="41" spans="1:32" ht="60" customHeight="1">
      <c r="A41" s="117">
        <v>247</v>
      </c>
      <c r="B41" s="30" t="s">
        <v>879</v>
      </c>
      <c r="C41" s="30" t="s">
        <v>890</v>
      </c>
      <c r="D41" s="93" t="s">
        <v>890</v>
      </c>
      <c r="E41" s="93" t="s">
        <v>267</v>
      </c>
      <c r="F41" s="93" t="s">
        <v>898</v>
      </c>
      <c r="G41" s="93" t="s">
        <v>402</v>
      </c>
      <c r="H41" s="93" t="s">
        <v>619</v>
      </c>
      <c r="I41" s="30" t="s">
        <v>620</v>
      </c>
      <c r="J41" s="117"/>
      <c r="K41" s="117"/>
      <c r="L41" s="117"/>
      <c r="M41" s="117"/>
      <c r="N41" s="117"/>
      <c r="O41" s="52" t="s">
        <v>621</v>
      </c>
      <c r="P41" s="216"/>
      <c r="Q41" s="216"/>
      <c r="R41" s="216"/>
      <c r="S41" s="216"/>
      <c r="T41" s="216"/>
      <c r="U41" s="93" t="s">
        <v>402</v>
      </c>
      <c r="V41" s="149" t="s">
        <v>899</v>
      </c>
      <c r="W41" s="93" t="s">
        <v>855</v>
      </c>
      <c r="X41" s="124">
        <v>0</v>
      </c>
      <c r="Y41" s="124">
        <v>1</v>
      </c>
      <c r="Z41" s="124"/>
      <c r="AA41" s="93" t="s">
        <v>892</v>
      </c>
      <c r="AB41" s="149" t="s">
        <v>900</v>
      </c>
      <c r="AC41" s="149" t="s">
        <v>1221</v>
      </c>
      <c r="AD41" s="125">
        <v>0.89159999999999995</v>
      </c>
      <c r="AE41" s="126">
        <f>(AD41-$X$41)/($Y$41-$X$41)</f>
        <v>0.89159999999999995</v>
      </c>
      <c r="AF41" s="154" t="s">
        <v>901</v>
      </c>
    </row>
    <row r="42" spans="1:32" ht="60" customHeight="1">
      <c r="A42" s="117">
        <v>248</v>
      </c>
      <c r="B42" s="30" t="s">
        <v>879</v>
      </c>
      <c r="C42" s="30" t="s">
        <v>890</v>
      </c>
      <c r="D42" s="93" t="s">
        <v>890</v>
      </c>
      <c r="E42" s="93" t="s">
        <v>267</v>
      </c>
      <c r="F42" s="93" t="s">
        <v>898</v>
      </c>
      <c r="G42" s="93" t="s">
        <v>402</v>
      </c>
      <c r="H42" s="93" t="s">
        <v>619</v>
      </c>
      <c r="I42" s="30" t="s">
        <v>620</v>
      </c>
      <c r="J42" s="117"/>
      <c r="K42" s="117"/>
      <c r="L42" s="117"/>
      <c r="M42" s="117"/>
      <c r="N42" s="117"/>
      <c r="O42" s="52" t="s">
        <v>621</v>
      </c>
      <c r="P42" s="216"/>
      <c r="Q42" s="216"/>
      <c r="R42" s="216"/>
      <c r="S42" s="216"/>
      <c r="T42" s="216"/>
      <c r="U42" s="93" t="s">
        <v>402</v>
      </c>
      <c r="V42" s="149" t="s">
        <v>902</v>
      </c>
      <c r="W42" s="93" t="s">
        <v>855</v>
      </c>
      <c r="X42" s="124">
        <v>0</v>
      </c>
      <c r="Y42" s="124">
        <v>1</v>
      </c>
      <c r="Z42" s="124"/>
      <c r="AA42" s="93" t="s">
        <v>903</v>
      </c>
      <c r="AB42" s="149" t="s">
        <v>904</v>
      </c>
      <c r="AC42" s="149" t="s">
        <v>1221</v>
      </c>
      <c r="AD42" s="125">
        <v>0.86199999999999999</v>
      </c>
      <c r="AE42" s="126">
        <f>(AD42-$X$42)/($Y$42-$X$42)</f>
        <v>0.86199999999999999</v>
      </c>
      <c r="AF42" s="154" t="s">
        <v>905</v>
      </c>
    </row>
    <row r="43" spans="1:32" ht="60" customHeight="1">
      <c r="A43" s="117">
        <v>249</v>
      </c>
      <c r="B43" s="30" t="s">
        <v>879</v>
      </c>
      <c r="C43" s="30" t="s">
        <v>890</v>
      </c>
      <c r="D43" s="93" t="s">
        <v>890</v>
      </c>
      <c r="E43" s="93" t="s">
        <v>267</v>
      </c>
      <c r="F43" s="93" t="s">
        <v>396</v>
      </c>
      <c r="G43" s="93" t="s">
        <v>402</v>
      </c>
      <c r="H43" s="93" t="s">
        <v>619</v>
      </c>
      <c r="I43" s="30" t="s">
        <v>620</v>
      </c>
      <c r="J43" s="117"/>
      <c r="K43" s="117"/>
      <c r="L43" s="117"/>
      <c r="M43" s="117"/>
      <c r="N43" s="117"/>
      <c r="O43" s="52" t="s">
        <v>621</v>
      </c>
      <c r="P43" s="216"/>
      <c r="Q43" s="216"/>
      <c r="R43" s="216"/>
      <c r="S43" s="216"/>
      <c r="T43" s="216"/>
      <c r="U43" s="93" t="s">
        <v>402</v>
      </c>
      <c r="V43" s="149" t="s">
        <v>906</v>
      </c>
      <c r="W43" s="93" t="s">
        <v>855</v>
      </c>
      <c r="X43" s="124">
        <v>0</v>
      </c>
      <c r="Y43" s="150">
        <v>0.98</v>
      </c>
      <c r="Z43" s="150"/>
      <c r="AA43" s="93" t="s">
        <v>903</v>
      </c>
      <c r="AB43" s="149" t="s">
        <v>907</v>
      </c>
      <c r="AC43" s="149" t="s">
        <v>1221</v>
      </c>
      <c r="AD43" s="125">
        <v>1</v>
      </c>
      <c r="AE43" s="126">
        <f>(AD43-$X$43)/($Y$43-$X$43)</f>
        <v>1.0204081632653061</v>
      </c>
      <c r="AF43" s="164" t="s">
        <v>908</v>
      </c>
    </row>
    <row r="44" spans="1:32" ht="60" customHeight="1">
      <c r="A44" s="117">
        <v>250</v>
      </c>
      <c r="B44" s="30" t="s">
        <v>879</v>
      </c>
      <c r="C44" s="30" t="s">
        <v>890</v>
      </c>
      <c r="D44" s="93" t="s">
        <v>890</v>
      </c>
      <c r="E44" s="93" t="s">
        <v>267</v>
      </c>
      <c r="F44" s="93" t="s">
        <v>396</v>
      </c>
      <c r="G44" s="93" t="s">
        <v>402</v>
      </c>
      <c r="H44" s="93" t="s">
        <v>619</v>
      </c>
      <c r="I44" s="30" t="s">
        <v>620</v>
      </c>
      <c r="J44" s="117"/>
      <c r="K44" s="117"/>
      <c r="L44" s="117"/>
      <c r="M44" s="117"/>
      <c r="N44" s="117"/>
      <c r="O44" s="52" t="s">
        <v>621</v>
      </c>
      <c r="P44" s="216"/>
      <c r="Q44" s="216"/>
      <c r="R44" s="216"/>
      <c r="S44" s="216"/>
      <c r="T44" s="216"/>
      <c r="U44" s="93" t="s">
        <v>402</v>
      </c>
      <c r="V44" s="149" t="s">
        <v>909</v>
      </c>
      <c r="W44" s="93" t="s">
        <v>855</v>
      </c>
      <c r="X44" s="124">
        <v>0</v>
      </c>
      <c r="Y44" s="150">
        <v>0.95</v>
      </c>
      <c r="Z44" s="150"/>
      <c r="AA44" s="93" t="s">
        <v>903</v>
      </c>
      <c r="AB44" s="149" t="s">
        <v>910</v>
      </c>
      <c r="AC44" s="149" t="s">
        <v>1225</v>
      </c>
      <c r="AD44" s="125">
        <v>0.85899999999999999</v>
      </c>
      <c r="AE44" s="126">
        <f>(AD44-$X$44)/($Y$44-$X$44)</f>
        <v>0.90421052631578946</v>
      </c>
      <c r="AF44" s="128" t="s">
        <v>911</v>
      </c>
    </row>
    <row r="45" spans="1:32" ht="60" customHeight="1">
      <c r="A45" s="117">
        <v>251</v>
      </c>
      <c r="B45" s="30" t="s">
        <v>879</v>
      </c>
      <c r="C45" s="30" t="s">
        <v>890</v>
      </c>
      <c r="D45" s="93" t="s">
        <v>890</v>
      </c>
      <c r="E45" s="93" t="s">
        <v>267</v>
      </c>
      <c r="F45" s="93" t="s">
        <v>697</v>
      </c>
      <c r="G45" s="93" t="s">
        <v>402</v>
      </c>
      <c r="H45" s="93" t="s">
        <v>619</v>
      </c>
      <c r="I45" s="30" t="s">
        <v>620</v>
      </c>
      <c r="J45" s="117"/>
      <c r="K45" s="117"/>
      <c r="L45" s="117"/>
      <c r="M45" s="117"/>
      <c r="N45" s="117"/>
      <c r="O45" s="52" t="s">
        <v>621</v>
      </c>
      <c r="P45" s="216"/>
      <c r="Q45" s="216"/>
      <c r="R45" s="216"/>
      <c r="S45" s="216"/>
      <c r="T45" s="216"/>
      <c r="U45" s="93" t="s">
        <v>402</v>
      </c>
      <c r="V45" s="149" t="s">
        <v>912</v>
      </c>
      <c r="W45" s="93" t="s">
        <v>855</v>
      </c>
      <c r="X45" s="124">
        <v>0</v>
      </c>
      <c r="Y45" s="150">
        <v>1</v>
      </c>
      <c r="Z45" s="150"/>
      <c r="AA45" s="93" t="s">
        <v>903</v>
      </c>
      <c r="AB45" s="149" t="s">
        <v>913</v>
      </c>
      <c r="AC45" s="149" t="s">
        <v>1221</v>
      </c>
      <c r="AD45" s="165">
        <v>0.78</v>
      </c>
      <c r="AE45" s="36">
        <f>(AD45-$X$45)/($Y$45-$X$45)</f>
        <v>0.78</v>
      </c>
      <c r="AF45" s="164" t="s">
        <v>914</v>
      </c>
    </row>
    <row r="46" spans="1:32" ht="60" customHeight="1">
      <c r="A46" s="117">
        <v>252</v>
      </c>
      <c r="B46" s="30" t="s">
        <v>879</v>
      </c>
      <c r="C46" s="30" t="s">
        <v>890</v>
      </c>
      <c r="D46" s="93" t="s">
        <v>890</v>
      </c>
      <c r="E46" s="93" t="s">
        <v>267</v>
      </c>
      <c r="F46" s="93" t="s">
        <v>396</v>
      </c>
      <c r="G46" s="93" t="s">
        <v>402</v>
      </c>
      <c r="H46" s="93" t="s">
        <v>619</v>
      </c>
      <c r="I46" s="30" t="s">
        <v>620</v>
      </c>
      <c r="J46" s="117"/>
      <c r="K46" s="117"/>
      <c r="L46" s="117"/>
      <c r="M46" s="117"/>
      <c r="N46" s="117"/>
      <c r="O46" s="52" t="s">
        <v>621</v>
      </c>
      <c r="P46" s="216"/>
      <c r="Q46" s="216"/>
      <c r="R46" s="216"/>
      <c r="S46" s="216"/>
      <c r="T46" s="216"/>
      <c r="U46" s="93" t="s">
        <v>402</v>
      </c>
      <c r="V46" s="149" t="s">
        <v>915</v>
      </c>
      <c r="W46" s="93" t="s">
        <v>855</v>
      </c>
      <c r="X46" s="124">
        <v>0</v>
      </c>
      <c r="Y46" s="150">
        <v>1</v>
      </c>
      <c r="Z46" s="150"/>
      <c r="AA46" s="93" t="s">
        <v>903</v>
      </c>
      <c r="AB46" s="149" t="s">
        <v>916</v>
      </c>
      <c r="AC46" s="149" t="s">
        <v>1221</v>
      </c>
      <c r="AD46" s="165">
        <v>0.5</v>
      </c>
      <c r="AE46" s="36">
        <f>(AD46-$X$46)/($Y$46-$X$46)</f>
        <v>0.5</v>
      </c>
      <c r="AF46" s="164" t="s">
        <v>917</v>
      </c>
    </row>
    <row r="47" spans="1:32" ht="121.5" customHeight="1">
      <c r="A47" s="117">
        <v>253</v>
      </c>
      <c r="B47" s="30" t="s">
        <v>879</v>
      </c>
      <c r="C47" s="30" t="s">
        <v>890</v>
      </c>
      <c r="D47" s="93" t="s">
        <v>890</v>
      </c>
      <c r="E47" s="93" t="s">
        <v>267</v>
      </c>
      <c r="F47" s="93" t="s">
        <v>898</v>
      </c>
      <c r="G47" s="93" t="s">
        <v>402</v>
      </c>
      <c r="H47" s="93" t="s">
        <v>619</v>
      </c>
      <c r="I47" s="30" t="s">
        <v>620</v>
      </c>
      <c r="J47" s="117"/>
      <c r="K47" s="117"/>
      <c r="L47" s="117"/>
      <c r="M47" s="117"/>
      <c r="N47" s="117"/>
      <c r="O47" s="52" t="s">
        <v>621</v>
      </c>
      <c r="P47" s="216"/>
      <c r="Q47" s="216"/>
      <c r="R47" s="216"/>
      <c r="S47" s="216"/>
      <c r="T47" s="216"/>
      <c r="U47" s="93" t="s">
        <v>402</v>
      </c>
      <c r="V47" s="149" t="s">
        <v>918</v>
      </c>
      <c r="W47" s="93" t="s">
        <v>855</v>
      </c>
      <c r="X47" s="124">
        <v>0</v>
      </c>
      <c r="Y47" s="150">
        <v>1</v>
      </c>
      <c r="Z47" s="150"/>
      <c r="AA47" s="93" t="s">
        <v>903</v>
      </c>
      <c r="AB47" s="149" t="s">
        <v>919</v>
      </c>
      <c r="AC47" s="149" t="s">
        <v>1221</v>
      </c>
      <c r="AD47" s="165">
        <v>0</v>
      </c>
      <c r="AE47" s="36">
        <f>(AD47-$X$47)/($Y$47-$X$47)</f>
        <v>0</v>
      </c>
      <c r="AF47" s="116" t="s">
        <v>920</v>
      </c>
    </row>
    <row r="48" spans="1:32" s="96" customFormat="1" ht="60" customHeight="1">
      <c r="A48" s="117">
        <v>254</v>
      </c>
      <c r="B48" s="93" t="s">
        <v>879</v>
      </c>
      <c r="C48" s="93" t="s">
        <v>921</v>
      </c>
      <c r="D48" s="93" t="s">
        <v>921</v>
      </c>
      <c r="E48" s="93" t="s">
        <v>267</v>
      </c>
      <c r="F48" s="93" t="s">
        <v>396</v>
      </c>
      <c r="G48" s="93" t="s">
        <v>402</v>
      </c>
      <c r="H48" s="93" t="s">
        <v>619</v>
      </c>
      <c r="I48" s="30" t="s">
        <v>620</v>
      </c>
      <c r="J48" s="117" t="s">
        <v>402</v>
      </c>
      <c r="K48" s="117"/>
      <c r="L48" s="117">
        <v>0</v>
      </c>
      <c r="M48" s="117">
        <v>0</v>
      </c>
      <c r="N48" s="117">
        <v>0</v>
      </c>
      <c r="O48" s="52" t="s">
        <v>621</v>
      </c>
      <c r="P48" s="218"/>
      <c r="Q48" s="218"/>
      <c r="R48" s="218"/>
      <c r="S48" s="218"/>
      <c r="T48" s="218"/>
      <c r="U48" s="93" t="s">
        <v>624</v>
      </c>
      <c r="V48" s="93" t="s">
        <v>922</v>
      </c>
      <c r="W48" s="93" t="s">
        <v>923</v>
      </c>
      <c r="X48" s="160">
        <v>0</v>
      </c>
      <c r="Y48" s="160">
        <v>10</v>
      </c>
      <c r="Z48" s="160"/>
      <c r="AA48" s="93"/>
      <c r="AB48" s="93" t="s">
        <v>924</v>
      </c>
      <c r="AC48" s="93" t="s">
        <v>1221</v>
      </c>
      <c r="AD48" s="161">
        <v>4</v>
      </c>
      <c r="AE48" s="36">
        <f>(AD48-$X$48)/($Y$48-$X$48)</f>
        <v>0.4</v>
      </c>
      <c r="AF48" s="128" t="s">
        <v>925</v>
      </c>
    </row>
    <row r="49" spans="1:32" s="96" customFormat="1" ht="60" customHeight="1">
      <c r="A49" s="117">
        <v>256</v>
      </c>
      <c r="B49" s="93" t="s">
        <v>879</v>
      </c>
      <c r="C49" s="93" t="s">
        <v>921</v>
      </c>
      <c r="D49" s="93" t="s">
        <v>921</v>
      </c>
      <c r="E49" s="93" t="s">
        <v>267</v>
      </c>
      <c r="F49" s="93" t="s">
        <v>697</v>
      </c>
      <c r="G49" s="93" t="s">
        <v>402</v>
      </c>
      <c r="H49" s="93" t="s">
        <v>619</v>
      </c>
      <c r="I49" s="30" t="s">
        <v>620</v>
      </c>
      <c r="J49" s="117"/>
      <c r="K49" s="117"/>
      <c r="L49" s="117"/>
      <c r="M49" s="117"/>
      <c r="N49" s="117"/>
      <c r="O49" s="52" t="s">
        <v>621</v>
      </c>
      <c r="P49" s="218"/>
      <c r="Q49" s="218"/>
      <c r="R49" s="218"/>
      <c r="S49" s="218"/>
      <c r="T49" s="218"/>
      <c r="U49" s="93" t="s">
        <v>624</v>
      </c>
      <c r="V49" s="93" t="s">
        <v>926</v>
      </c>
      <c r="W49" s="93" t="s">
        <v>923</v>
      </c>
      <c r="X49" s="160">
        <v>0</v>
      </c>
      <c r="Y49" s="124">
        <v>1</v>
      </c>
      <c r="Z49" s="124"/>
      <c r="AA49" s="93"/>
      <c r="AB49" s="93" t="s">
        <v>927</v>
      </c>
      <c r="AC49" s="93" t="s">
        <v>1223</v>
      </c>
      <c r="AD49" s="157">
        <v>0</v>
      </c>
      <c r="AE49" s="36">
        <f>(AD49-$X$49)/($Y$49-$X$49)</f>
        <v>0</v>
      </c>
      <c r="AF49" s="128" t="s">
        <v>928</v>
      </c>
    </row>
    <row r="50" spans="1:32" s="96" customFormat="1" ht="60" customHeight="1">
      <c r="A50" s="117">
        <v>258</v>
      </c>
      <c r="B50" s="93" t="s">
        <v>879</v>
      </c>
      <c r="C50" s="93" t="s">
        <v>921</v>
      </c>
      <c r="D50" s="93" t="s">
        <v>921</v>
      </c>
      <c r="E50" s="93" t="s">
        <v>267</v>
      </c>
      <c r="F50" s="93" t="s">
        <v>697</v>
      </c>
      <c r="G50" s="93" t="s">
        <v>402</v>
      </c>
      <c r="H50" s="93" t="s">
        <v>619</v>
      </c>
      <c r="I50" s="30" t="s">
        <v>620</v>
      </c>
      <c r="J50" s="117"/>
      <c r="K50" s="117"/>
      <c r="L50" s="117"/>
      <c r="M50" s="117"/>
      <c r="N50" s="117"/>
      <c r="O50" s="52" t="s">
        <v>621</v>
      </c>
      <c r="P50" s="218"/>
      <c r="Q50" s="218"/>
      <c r="R50" s="218"/>
      <c r="S50" s="218"/>
      <c r="T50" s="218"/>
      <c r="U50" s="93" t="s">
        <v>624</v>
      </c>
      <c r="V50" s="93" t="s">
        <v>929</v>
      </c>
      <c r="W50" s="93" t="s">
        <v>923</v>
      </c>
      <c r="X50" s="160">
        <v>0</v>
      </c>
      <c r="Y50" s="124">
        <v>1</v>
      </c>
      <c r="Z50" s="124"/>
      <c r="AA50" s="93"/>
      <c r="AB50" s="149" t="s">
        <v>930</v>
      </c>
      <c r="AC50" s="149" t="s">
        <v>1229</v>
      </c>
      <c r="AD50" s="157">
        <v>0.35</v>
      </c>
      <c r="AE50" s="36">
        <f>(AD50-$X$50)/($Y$50-$X$50)</f>
        <v>0.35</v>
      </c>
      <c r="AF50" s="128" t="s">
        <v>931</v>
      </c>
    </row>
    <row r="51" spans="1:32" s="96" customFormat="1" ht="60" customHeight="1">
      <c r="A51" s="117">
        <v>262</v>
      </c>
      <c r="B51" s="93" t="s">
        <v>879</v>
      </c>
      <c r="C51" s="93" t="s">
        <v>921</v>
      </c>
      <c r="D51" s="93" t="s">
        <v>921</v>
      </c>
      <c r="E51" s="93" t="s">
        <v>267</v>
      </c>
      <c r="F51" s="93" t="s">
        <v>396</v>
      </c>
      <c r="G51" s="93" t="s">
        <v>402</v>
      </c>
      <c r="H51" s="93" t="s">
        <v>619</v>
      </c>
      <c r="I51" s="30" t="s">
        <v>620</v>
      </c>
      <c r="J51" s="117"/>
      <c r="K51" s="117"/>
      <c r="L51" s="117"/>
      <c r="M51" s="117"/>
      <c r="N51" s="117"/>
      <c r="O51" s="52" t="s">
        <v>621</v>
      </c>
      <c r="P51" s="218"/>
      <c r="Q51" s="218"/>
      <c r="R51" s="218"/>
      <c r="S51" s="218"/>
      <c r="T51" s="218"/>
      <c r="U51" s="93" t="s">
        <v>624</v>
      </c>
      <c r="V51" s="93" t="s">
        <v>932</v>
      </c>
      <c r="W51" s="93" t="s">
        <v>923</v>
      </c>
      <c r="X51" s="160">
        <v>0</v>
      </c>
      <c r="Y51" s="124">
        <v>0.6</v>
      </c>
      <c r="Z51" s="124"/>
      <c r="AA51" s="93"/>
      <c r="AB51" s="93" t="s">
        <v>933</v>
      </c>
      <c r="AC51" s="93" t="s">
        <v>1233</v>
      </c>
      <c r="AD51" s="157">
        <v>0.3</v>
      </c>
      <c r="AE51" s="36">
        <f>(AD51-$X$51)/($Y$51-$X$51)</f>
        <v>0.5</v>
      </c>
      <c r="AF51" s="128" t="s">
        <v>934</v>
      </c>
    </row>
    <row r="52" spans="1:32" s="96" customFormat="1" ht="60" customHeight="1">
      <c r="A52" s="117">
        <v>266</v>
      </c>
      <c r="B52" s="93" t="s">
        <v>879</v>
      </c>
      <c r="C52" s="93" t="s">
        <v>921</v>
      </c>
      <c r="D52" s="93" t="s">
        <v>921</v>
      </c>
      <c r="E52" s="93" t="s">
        <v>267</v>
      </c>
      <c r="F52" s="93" t="s">
        <v>396</v>
      </c>
      <c r="G52" s="93" t="s">
        <v>402</v>
      </c>
      <c r="H52" s="93" t="s">
        <v>619</v>
      </c>
      <c r="I52" s="30" t="s">
        <v>620</v>
      </c>
      <c r="J52" s="117"/>
      <c r="K52" s="117"/>
      <c r="L52" s="117"/>
      <c r="M52" s="117"/>
      <c r="N52" s="117"/>
      <c r="O52" s="52" t="s">
        <v>621</v>
      </c>
      <c r="P52" s="218"/>
      <c r="Q52" s="218"/>
      <c r="R52" s="218"/>
      <c r="S52" s="218"/>
      <c r="T52" s="218"/>
      <c r="U52" s="93" t="s">
        <v>624</v>
      </c>
      <c r="V52" s="93" t="s">
        <v>935</v>
      </c>
      <c r="W52" s="93" t="s">
        <v>923</v>
      </c>
      <c r="X52" s="160">
        <v>0</v>
      </c>
      <c r="Y52" s="160">
        <v>30</v>
      </c>
      <c r="Z52" s="160"/>
      <c r="AA52" s="93"/>
      <c r="AB52" s="93" t="s">
        <v>936</v>
      </c>
      <c r="AC52" s="93" t="s">
        <v>1229</v>
      </c>
      <c r="AD52" s="161">
        <v>36</v>
      </c>
      <c r="AE52" s="36">
        <f>(AD52-$X$52)/($Y$52-$X$52)</f>
        <v>1.2</v>
      </c>
      <c r="AF52" s="128" t="s">
        <v>937</v>
      </c>
    </row>
    <row r="53" spans="1:32" s="96" customFormat="1" ht="60" customHeight="1">
      <c r="A53" s="52">
        <v>268</v>
      </c>
      <c r="B53" s="93" t="s">
        <v>879</v>
      </c>
      <c r="C53" s="93" t="s">
        <v>938</v>
      </c>
      <c r="D53" s="93" t="s">
        <v>938</v>
      </c>
      <c r="E53" s="93" t="s">
        <v>267</v>
      </c>
      <c r="F53" s="93" t="s">
        <v>939</v>
      </c>
      <c r="G53" s="93" t="s">
        <v>402</v>
      </c>
      <c r="H53" s="93" t="s">
        <v>619</v>
      </c>
      <c r="I53" s="93" t="s">
        <v>620</v>
      </c>
      <c r="J53" s="93" t="s">
        <v>620</v>
      </c>
      <c r="K53" s="93"/>
      <c r="L53" s="117">
        <v>0</v>
      </c>
      <c r="M53" s="117">
        <v>0</v>
      </c>
      <c r="N53" s="117">
        <v>0</v>
      </c>
      <c r="O53" s="52" t="s">
        <v>621</v>
      </c>
      <c r="P53" s="218"/>
      <c r="Q53" s="218"/>
      <c r="R53" s="218"/>
      <c r="S53" s="218"/>
      <c r="T53" s="218"/>
      <c r="U53" s="163" t="s">
        <v>941</v>
      </c>
      <c r="V53" s="93" t="s">
        <v>942</v>
      </c>
      <c r="W53" s="93" t="s">
        <v>401</v>
      </c>
      <c r="X53" s="160">
        <v>0</v>
      </c>
      <c r="Y53" s="166">
        <v>3.8</v>
      </c>
      <c r="Z53" s="166"/>
      <c r="AA53" s="93" t="s">
        <v>943</v>
      </c>
      <c r="AB53" s="93" t="s">
        <v>944</v>
      </c>
      <c r="AC53" s="93" t="s">
        <v>1221</v>
      </c>
      <c r="AD53" s="161">
        <v>4.7699999999999996</v>
      </c>
      <c r="AE53" s="36">
        <f>(AD53-$X$53)/($Y$53-$X$53)</f>
        <v>1.2552631578947369</v>
      </c>
      <c r="AF53" s="128" t="s">
        <v>945</v>
      </c>
    </row>
    <row r="54" spans="1:32" s="96" customFormat="1" ht="60" customHeight="1">
      <c r="A54" s="52">
        <v>269</v>
      </c>
      <c r="B54" s="93" t="s">
        <v>879</v>
      </c>
      <c r="C54" s="93" t="s">
        <v>938</v>
      </c>
      <c r="D54" s="93" t="s">
        <v>938</v>
      </c>
      <c r="E54" s="93" t="s">
        <v>267</v>
      </c>
      <c r="F54" s="93" t="s">
        <v>939</v>
      </c>
      <c r="G54" s="93" t="s">
        <v>402</v>
      </c>
      <c r="H54" s="93" t="s">
        <v>619</v>
      </c>
      <c r="I54" s="93" t="s">
        <v>620</v>
      </c>
      <c r="J54" s="93" t="s">
        <v>620</v>
      </c>
      <c r="K54" s="93"/>
      <c r="L54" s="117">
        <v>0</v>
      </c>
      <c r="M54" s="117">
        <v>0</v>
      </c>
      <c r="N54" s="117">
        <v>0</v>
      </c>
      <c r="O54" s="52" t="s">
        <v>621</v>
      </c>
      <c r="P54" s="218"/>
      <c r="Q54" s="218"/>
      <c r="R54" s="218"/>
      <c r="S54" s="218"/>
      <c r="T54" s="218"/>
      <c r="U54" s="163" t="s">
        <v>941</v>
      </c>
      <c r="V54" s="93" t="s">
        <v>946</v>
      </c>
      <c r="W54" s="93" t="s">
        <v>401</v>
      </c>
      <c r="X54" s="160">
        <v>0</v>
      </c>
      <c r="Y54" s="124">
        <v>1</v>
      </c>
      <c r="Z54" s="124"/>
      <c r="AA54" s="93" t="s">
        <v>943</v>
      </c>
      <c r="AB54" s="93" t="s">
        <v>947</v>
      </c>
      <c r="AC54" s="93" t="s">
        <v>1221</v>
      </c>
      <c r="AD54" s="167">
        <v>0.65</v>
      </c>
      <c r="AE54" s="36">
        <f>(AD54-$X$54)/($Y$54-$X$54)</f>
        <v>0.65</v>
      </c>
      <c r="AF54" s="128" t="s">
        <v>948</v>
      </c>
    </row>
    <row r="55" spans="1:32" s="96" customFormat="1" ht="144.75" customHeight="1">
      <c r="A55" s="52">
        <v>273</v>
      </c>
      <c r="B55" s="93" t="s">
        <v>879</v>
      </c>
      <c r="C55" s="93" t="s">
        <v>938</v>
      </c>
      <c r="D55" s="93" t="s">
        <v>938</v>
      </c>
      <c r="E55" s="93" t="s">
        <v>267</v>
      </c>
      <c r="F55" s="163" t="s">
        <v>697</v>
      </c>
      <c r="G55" s="93" t="s">
        <v>402</v>
      </c>
      <c r="H55" s="93" t="s">
        <v>619</v>
      </c>
      <c r="I55" s="93" t="s">
        <v>620</v>
      </c>
      <c r="J55" s="93" t="s">
        <v>620</v>
      </c>
      <c r="K55" s="93"/>
      <c r="L55" s="117">
        <v>0</v>
      </c>
      <c r="M55" s="117">
        <v>0</v>
      </c>
      <c r="N55" s="117">
        <v>0</v>
      </c>
      <c r="O55" s="52" t="s">
        <v>621</v>
      </c>
      <c r="P55" s="218"/>
      <c r="Q55" s="218"/>
      <c r="R55" s="218"/>
      <c r="S55" s="218"/>
      <c r="T55" s="218"/>
      <c r="U55" s="163" t="s">
        <v>949</v>
      </c>
      <c r="V55" s="149" t="s">
        <v>950</v>
      </c>
      <c r="W55" s="93" t="s">
        <v>401</v>
      </c>
      <c r="X55" s="160">
        <v>0</v>
      </c>
      <c r="Y55" s="124">
        <v>1</v>
      </c>
      <c r="Z55" s="124"/>
      <c r="AA55" s="93" t="s">
        <v>943</v>
      </c>
      <c r="AB55" s="149" t="s">
        <v>951</v>
      </c>
      <c r="AC55" s="93" t="s">
        <v>1221</v>
      </c>
      <c r="AD55" s="167">
        <v>0.55000000000000004</v>
      </c>
      <c r="AE55" s="36">
        <f>(AD55-$X$55)/($Y$55-$X$55)</f>
        <v>0.55000000000000004</v>
      </c>
      <c r="AF55" s="128" t="s">
        <v>952</v>
      </c>
    </row>
    <row r="56" spans="1:32" s="96" customFormat="1" ht="187.5" customHeight="1">
      <c r="A56" s="52">
        <v>276</v>
      </c>
      <c r="B56" s="93" t="s">
        <v>879</v>
      </c>
      <c r="C56" s="93" t="s">
        <v>938</v>
      </c>
      <c r="D56" s="93" t="s">
        <v>938</v>
      </c>
      <c r="E56" s="93" t="s">
        <v>267</v>
      </c>
      <c r="F56" s="163" t="s">
        <v>939</v>
      </c>
      <c r="G56" s="93" t="s">
        <v>402</v>
      </c>
      <c r="H56" s="93" t="s">
        <v>619</v>
      </c>
      <c r="I56" s="93" t="s">
        <v>620</v>
      </c>
      <c r="J56" s="93" t="s">
        <v>620</v>
      </c>
      <c r="K56" s="93"/>
      <c r="L56" s="117">
        <v>0</v>
      </c>
      <c r="M56" s="117">
        <v>0</v>
      </c>
      <c r="N56" s="117">
        <v>0</v>
      </c>
      <c r="O56" s="52" t="s">
        <v>621</v>
      </c>
      <c r="P56" s="218"/>
      <c r="Q56" s="218"/>
      <c r="R56" s="218"/>
      <c r="S56" s="218"/>
      <c r="T56" s="218"/>
      <c r="U56" s="163" t="s">
        <v>949</v>
      </c>
      <c r="V56" s="93" t="s">
        <v>953</v>
      </c>
      <c r="W56" s="93" t="s">
        <v>401</v>
      </c>
      <c r="X56" s="160">
        <v>0</v>
      </c>
      <c r="Y56" s="124">
        <v>0.9</v>
      </c>
      <c r="Z56" s="124"/>
      <c r="AA56" s="93" t="s">
        <v>943</v>
      </c>
      <c r="AB56" s="149" t="s">
        <v>954</v>
      </c>
      <c r="AC56" s="93" t="s">
        <v>1221</v>
      </c>
      <c r="AD56" s="157">
        <v>1</v>
      </c>
      <c r="AE56" s="36">
        <f>(AD56-$X$56)/($Y$56-$X$56)</f>
        <v>1.1111111111111112</v>
      </c>
      <c r="AF56" s="128" t="s">
        <v>955</v>
      </c>
    </row>
    <row r="57" spans="1:32" s="96" customFormat="1" ht="75" customHeight="1">
      <c r="A57" s="52">
        <v>277</v>
      </c>
      <c r="B57" s="93" t="s">
        <v>879</v>
      </c>
      <c r="C57" s="93" t="s">
        <v>938</v>
      </c>
      <c r="D57" s="93" t="s">
        <v>938</v>
      </c>
      <c r="E57" s="93" t="s">
        <v>267</v>
      </c>
      <c r="F57" s="163" t="s">
        <v>939</v>
      </c>
      <c r="G57" s="93" t="s">
        <v>402</v>
      </c>
      <c r="H57" s="93" t="s">
        <v>619</v>
      </c>
      <c r="I57" s="93" t="s">
        <v>620</v>
      </c>
      <c r="J57" s="93" t="s">
        <v>620</v>
      </c>
      <c r="K57" s="93"/>
      <c r="L57" s="117">
        <v>0</v>
      </c>
      <c r="M57" s="117">
        <v>0</v>
      </c>
      <c r="N57" s="117">
        <v>0</v>
      </c>
      <c r="O57" s="52" t="s">
        <v>621</v>
      </c>
      <c r="P57" s="218"/>
      <c r="Q57" s="218"/>
      <c r="R57" s="218"/>
      <c r="S57" s="218"/>
      <c r="T57" s="218"/>
      <c r="U57" s="163" t="s">
        <v>949</v>
      </c>
      <c r="V57" s="93" t="s">
        <v>956</v>
      </c>
      <c r="W57" s="93" t="s">
        <v>401</v>
      </c>
      <c r="X57" s="160">
        <v>0</v>
      </c>
      <c r="Y57" s="166">
        <v>3.8</v>
      </c>
      <c r="Z57" s="166"/>
      <c r="AA57" s="93" t="s">
        <v>943</v>
      </c>
      <c r="AB57" s="93" t="s">
        <v>944</v>
      </c>
      <c r="AC57" s="93" t="s">
        <v>1221</v>
      </c>
      <c r="AD57" s="168">
        <v>5</v>
      </c>
      <c r="AE57" s="36">
        <f>(AD57-$X$57)/($Y$57-$X$57)</f>
        <v>1.3157894736842106</v>
      </c>
      <c r="AF57" s="128" t="s">
        <v>957</v>
      </c>
    </row>
    <row r="58" spans="1:32" s="96" customFormat="1" ht="93.75" customHeight="1">
      <c r="A58" s="52">
        <v>278</v>
      </c>
      <c r="B58" s="93" t="s">
        <v>879</v>
      </c>
      <c r="C58" s="93" t="s">
        <v>938</v>
      </c>
      <c r="D58" s="93" t="s">
        <v>938</v>
      </c>
      <c r="E58" s="93" t="s">
        <v>267</v>
      </c>
      <c r="F58" s="93" t="s">
        <v>659</v>
      </c>
      <c r="G58" s="93" t="s">
        <v>402</v>
      </c>
      <c r="H58" s="93" t="s">
        <v>619</v>
      </c>
      <c r="I58" s="93" t="s">
        <v>620</v>
      </c>
      <c r="J58" s="93" t="s">
        <v>620</v>
      </c>
      <c r="K58" s="93"/>
      <c r="L58" s="117">
        <v>0</v>
      </c>
      <c r="M58" s="117">
        <v>0</v>
      </c>
      <c r="N58" s="117">
        <v>0</v>
      </c>
      <c r="O58" s="52" t="s">
        <v>621</v>
      </c>
      <c r="P58" s="218"/>
      <c r="Q58" s="218"/>
      <c r="R58" s="218"/>
      <c r="S58" s="218"/>
      <c r="T58" s="218"/>
      <c r="U58" s="93" t="s">
        <v>958</v>
      </c>
      <c r="V58" s="93" t="s">
        <v>959</v>
      </c>
      <c r="W58" s="93" t="s">
        <v>401</v>
      </c>
      <c r="X58" s="160">
        <v>0</v>
      </c>
      <c r="Y58" s="124">
        <v>1</v>
      </c>
      <c r="Z58" s="124"/>
      <c r="AA58" s="93" t="s">
        <v>943</v>
      </c>
      <c r="AB58" s="93" t="s">
        <v>960</v>
      </c>
      <c r="AC58" s="93" t="s">
        <v>1221</v>
      </c>
      <c r="AD58" s="167">
        <v>0.65</v>
      </c>
      <c r="AE58" s="36">
        <f>(AD58-$X$58)/($Y$58-$X$58)</f>
        <v>0.65</v>
      </c>
      <c r="AF58" s="128" t="s">
        <v>961</v>
      </c>
    </row>
    <row r="59" spans="1:32" s="96" customFormat="1" ht="186" customHeight="1">
      <c r="A59" s="52">
        <v>281</v>
      </c>
      <c r="B59" s="93" t="s">
        <v>879</v>
      </c>
      <c r="C59" s="93" t="s">
        <v>938</v>
      </c>
      <c r="D59" s="93" t="s">
        <v>938</v>
      </c>
      <c r="E59" s="93" t="s">
        <v>267</v>
      </c>
      <c r="F59" s="93" t="s">
        <v>659</v>
      </c>
      <c r="G59" s="93" t="s">
        <v>402</v>
      </c>
      <c r="H59" s="93" t="s">
        <v>619</v>
      </c>
      <c r="I59" s="93" t="s">
        <v>620</v>
      </c>
      <c r="J59" s="93" t="s">
        <v>620</v>
      </c>
      <c r="K59" s="93"/>
      <c r="L59" s="117">
        <v>0</v>
      </c>
      <c r="M59" s="117">
        <v>0</v>
      </c>
      <c r="N59" s="117">
        <v>0</v>
      </c>
      <c r="O59" s="52" t="s">
        <v>621</v>
      </c>
      <c r="P59" s="218"/>
      <c r="Q59" s="218"/>
      <c r="R59" s="218"/>
      <c r="S59" s="218"/>
      <c r="T59" s="218"/>
      <c r="U59" s="93" t="s">
        <v>962</v>
      </c>
      <c r="V59" s="93" t="s">
        <v>963</v>
      </c>
      <c r="W59" s="93" t="s">
        <v>401</v>
      </c>
      <c r="X59" s="160">
        <v>0</v>
      </c>
      <c r="Y59" s="124">
        <v>1</v>
      </c>
      <c r="Z59" s="124"/>
      <c r="AA59" s="93" t="s">
        <v>943</v>
      </c>
      <c r="AB59" s="93" t="s">
        <v>964</v>
      </c>
      <c r="AC59" s="93" t="s">
        <v>1221</v>
      </c>
      <c r="AD59" s="167">
        <v>0.55000000000000004</v>
      </c>
      <c r="AE59" s="36">
        <f>(AD59-$X$59)/($Y$59-$X$59)</f>
        <v>0.55000000000000004</v>
      </c>
      <c r="AF59" s="128" t="s">
        <v>965</v>
      </c>
    </row>
    <row r="60" spans="1:32" ht="209.25" customHeight="1">
      <c r="A60" s="52">
        <v>312</v>
      </c>
      <c r="B60" s="30" t="s">
        <v>879</v>
      </c>
      <c r="C60" s="30" t="s">
        <v>987</v>
      </c>
      <c r="D60" s="30" t="s">
        <v>987</v>
      </c>
      <c r="E60" s="30" t="s">
        <v>267</v>
      </c>
      <c r="F60" s="30" t="s">
        <v>396</v>
      </c>
      <c r="G60" s="52" t="s">
        <v>402</v>
      </c>
      <c r="H60" s="93" t="s">
        <v>619</v>
      </c>
      <c r="I60" s="30" t="s">
        <v>620</v>
      </c>
      <c r="J60" s="52" t="s">
        <v>402</v>
      </c>
      <c r="K60" s="52"/>
      <c r="L60" s="52">
        <v>0</v>
      </c>
      <c r="M60" s="52">
        <v>0</v>
      </c>
      <c r="N60" s="52">
        <v>0</v>
      </c>
      <c r="O60" s="52" t="s">
        <v>621</v>
      </c>
      <c r="P60" s="216"/>
      <c r="Q60" s="216"/>
      <c r="R60" s="216"/>
      <c r="S60" s="216"/>
      <c r="T60" s="216"/>
      <c r="U60" s="30" t="s">
        <v>402</v>
      </c>
      <c r="V60" s="93" t="s">
        <v>988</v>
      </c>
      <c r="W60" s="30" t="s">
        <v>859</v>
      </c>
      <c r="X60" s="124">
        <v>0</v>
      </c>
      <c r="Y60" s="124">
        <v>0.98</v>
      </c>
      <c r="Z60" s="124"/>
      <c r="AA60" s="30" t="s">
        <v>624</v>
      </c>
      <c r="AB60" s="30" t="s">
        <v>989</v>
      </c>
      <c r="AC60" s="30" t="s">
        <v>1221</v>
      </c>
      <c r="AD60" s="171">
        <f>261411731845/312419826287</f>
        <v>0.83673221047392121</v>
      </c>
      <c r="AE60" s="36">
        <f>(AD60-$X$60)/($Y$60-$X$60)</f>
        <v>0.85380837803461351</v>
      </c>
      <c r="AF60" s="116" t="s">
        <v>990</v>
      </c>
    </row>
    <row r="61" spans="1:32" ht="88.5" customHeight="1">
      <c r="A61" s="52">
        <v>314</v>
      </c>
      <c r="B61" s="30" t="s">
        <v>879</v>
      </c>
      <c r="C61" s="30" t="s">
        <v>987</v>
      </c>
      <c r="D61" s="30" t="s">
        <v>987</v>
      </c>
      <c r="E61" s="30" t="s">
        <v>267</v>
      </c>
      <c r="F61" s="30" t="s">
        <v>396</v>
      </c>
      <c r="G61" s="52" t="s">
        <v>402</v>
      </c>
      <c r="H61" s="93" t="s">
        <v>619</v>
      </c>
      <c r="I61" s="30" t="s">
        <v>620</v>
      </c>
      <c r="J61" s="52"/>
      <c r="K61" s="52"/>
      <c r="L61" s="52"/>
      <c r="M61" s="52"/>
      <c r="N61" s="52"/>
      <c r="O61" s="52" t="s">
        <v>621</v>
      </c>
      <c r="P61" s="216"/>
      <c r="Q61" s="216"/>
      <c r="R61" s="216"/>
      <c r="S61" s="216"/>
      <c r="T61" s="216"/>
      <c r="U61" s="30" t="s">
        <v>402</v>
      </c>
      <c r="V61" s="93" t="s">
        <v>991</v>
      </c>
      <c r="W61" s="128" t="s">
        <v>992</v>
      </c>
      <c r="X61" s="124">
        <v>0</v>
      </c>
      <c r="Y61" s="10">
        <v>1</v>
      </c>
      <c r="Z61" s="10"/>
      <c r="AA61" s="30" t="s">
        <v>624</v>
      </c>
      <c r="AB61" s="30" t="s">
        <v>993</v>
      </c>
      <c r="AC61" s="30" t="s">
        <v>1229</v>
      </c>
      <c r="AD61" s="10">
        <v>0.5</v>
      </c>
      <c r="AE61" s="36">
        <f>(AD61-$X$61)/($Y$61-$X$61)</f>
        <v>0.5</v>
      </c>
      <c r="AF61" s="116" t="s">
        <v>994</v>
      </c>
    </row>
    <row r="62" spans="1:32" ht="114" customHeight="1">
      <c r="A62" s="52">
        <v>317</v>
      </c>
      <c r="B62" s="30" t="s">
        <v>879</v>
      </c>
      <c r="C62" s="30" t="s">
        <v>987</v>
      </c>
      <c r="D62" s="30" t="s">
        <v>987</v>
      </c>
      <c r="E62" s="30" t="s">
        <v>267</v>
      </c>
      <c r="F62" s="30" t="s">
        <v>659</v>
      </c>
      <c r="G62" s="52" t="s">
        <v>402</v>
      </c>
      <c r="H62" s="93" t="s">
        <v>619</v>
      </c>
      <c r="I62" s="30" t="s">
        <v>620</v>
      </c>
      <c r="J62" s="52"/>
      <c r="K62" s="52"/>
      <c r="L62" s="52"/>
      <c r="M62" s="52"/>
      <c r="N62" s="52"/>
      <c r="O62" s="52" t="s">
        <v>621</v>
      </c>
      <c r="P62" s="216"/>
      <c r="Q62" s="216"/>
      <c r="R62" s="216"/>
      <c r="S62" s="216"/>
      <c r="T62" s="216"/>
      <c r="U62" s="30" t="s">
        <v>402</v>
      </c>
      <c r="V62" s="30" t="s">
        <v>995</v>
      </c>
      <c r="W62" s="30" t="s">
        <v>859</v>
      </c>
      <c r="X62" s="124">
        <v>0</v>
      </c>
      <c r="Y62" s="10">
        <v>0.95</v>
      </c>
      <c r="Z62" s="10"/>
      <c r="AA62" s="30" t="s">
        <v>624</v>
      </c>
      <c r="AB62" s="30" t="s">
        <v>989</v>
      </c>
      <c r="AC62" s="30" t="s">
        <v>1221</v>
      </c>
      <c r="AD62" s="173">
        <f>18878844146230/41528550129468</f>
        <v>0.45459916340382595</v>
      </c>
      <c r="AE62" s="36">
        <f>(AD62-$X$62)/($Y$62-$X$62)</f>
        <v>0.47852543516192209</v>
      </c>
      <c r="AF62" s="91" t="s">
        <v>996</v>
      </c>
    </row>
    <row r="63" spans="1:32" ht="168" customHeight="1">
      <c r="A63" s="52">
        <v>318</v>
      </c>
      <c r="B63" s="30" t="s">
        <v>879</v>
      </c>
      <c r="C63" s="30" t="s">
        <v>987</v>
      </c>
      <c r="D63" s="30" t="s">
        <v>987</v>
      </c>
      <c r="E63" s="30" t="s">
        <v>267</v>
      </c>
      <c r="F63" s="30" t="s">
        <v>697</v>
      </c>
      <c r="G63" s="52" t="s">
        <v>402</v>
      </c>
      <c r="H63" s="93" t="s">
        <v>619</v>
      </c>
      <c r="I63" s="30" t="s">
        <v>620</v>
      </c>
      <c r="J63" s="52"/>
      <c r="K63" s="52"/>
      <c r="L63" s="52"/>
      <c r="M63" s="52"/>
      <c r="N63" s="52"/>
      <c r="O63" s="52" t="s">
        <v>621</v>
      </c>
      <c r="P63" s="216"/>
      <c r="Q63" s="216"/>
      <c r="R63" s="216"/>
      <c r="S63" s="216"/>
      <c r="T63" s="216"/>
      <c r="U63" s="30" t="s">
        <v>402</v>
      </c>
      <c r="V63" s="30" t="s">
        <v>997</v>
      </c>
      <c r="W63" s="172" t="s">
        <v>998</v>
      </c>
      <c r="X63" s="160">
        <v>0</v>
      </c>
      <c r="Y63" s="10">
        <v>1</v>
      </c>
      <c r="Z63" s="10"/>
      <c r="AA63" s="30" t="s">
        <v>624</v>
      </c>
      <c r="AB63" s="172" t="s">
        <v>999</v>
      </c>
      <c r="AC63" s="172" t="s">
        <v>1221</v>
      </c>
      <c r="AD63" s="174">
        <v>0.70879999999999999</v>
      </c>
      <c r="AE63" s="36">
        <f>(AD63-$X$63)/($Y$63-$X$63)</f>
        <v>0.70879999999999999</v>
      </c>
      <c r="AF63" s="116" t="s">
        <v>1000</v>
      </c>
    </row>
    <row r="64" spans="1:32" ht="96" customHeight="1">
      <c r="A64" s="52">
        <v>320</v>
      </c>
      <c r="B64" s="30" t="s">
        <v>879</v>
      </c>
      <c r="C64" s="30" t="s">
        <v>987</v>
      </c>
      <c r="D64" s="30" t="s">
        <v>987</v>
      </c>
      <c r="E64" s="30" t="s">
        <v>267</v>
      </c>
      <c r="F64" s="30" t="s">
        <v>396</v>
      </c>
      <c r="G64" s="52" t="s">
        <v>402</v>
      </c>
      <c r="H64" s="93" t="s">
        <v>619</v>
      </c>
      <c r="I64" s="30" t="s">
        <v>620</v>
      </c>
      <c r="J64" s="52"/>
      <c r="K64" s="52"/>
      <c r="L64" s="52"/>
      <c r="M64" s="52"/>
      <c r="N64" s="52"/>
      <c r="O64" s="52" t="s">
        <v>621</v>
      </c>
      <c r="P64" s="216"/>
      <c r="Q64" s="216"/>
      <c r="R64" s="216"/>
      <c r="S64" s="216"/>
      <c r="T64" s="216"/>
      <c r="U64" s="30" t="s">
        <v>402</v>
      </c>
      <c r="V64" s="30" t="s">
        <v>1001</v>
      </c>
      <c r="W64" s="30" t="s">
        <v>1002</v>
      </c>
      <c r="X64" s="160">
        <v>0</v>
      </c>
      <c r="Y64" s="10">
        <v>0.95</v>
      </c>
      <c r="Z64" s="10"/>
      <c r="AA64" s="30" t="s">
        <v>624</v>
      </c>
      <c r="AB64" s="93" t="s">
        <v>1003</v>
      </c>
      <c r="AC64" s="93" t="s">
        <v>1225</v>
      </c>
      <c r="AD64" s="43">
        <v>0.44629999999999997</v>
      </c>
      <c r="AE64" s="36">
        <f>(AD64-$X$64)/($Y$64-$X$64)</f>
        <v>0.46978947368421053</v>
      </c>
      <c r="AF64" s="153" t="s">
        <v>1004</v>
      </c>
    </row>
    <row r="65" spans="1:32" ht="60" customHeight="1">
      <c r="A65" s="52">
        <v>323</v>
      </c>
      <c r="B65" s="30" t="s">
        <v>879</v>
      </c>
      <c r="C65" s="30" t="s">
        <v>987</v>
      </c>
      <c r="D65" s="30" t="s">
        <v>987</v>
      </c>
      <c r="E65" s="30" t="s">
        <v>267</v>
      </c>
      <c r="F65" s="30" t="s">
        <v>659</v>
      </c>
      <c r="G65" s="52" t="s">
        <v>402</v>
      </c>
      <c r="H65" s="93" t="s">
        <v>619</v>
      </c>
      <c r="I65" s="30" t="s">
        <v>620</v>
      </c>
      <c r="J65" s="52"/>
      <c r="K65" s="52"/>
      <c r="L65" s="52"/>
      <c r="M65" s="52"/>
      <c r="N65" s="52"/>
      <c r="O65" s="52" t="s">
        <v>621</v>
      </c>
      <c r="P65" s="216"/>
      <c r="Q65" s="216"/>
      <c r="R65" s="216"/>
      <c r="S65" s="216"/>
      <c r="T65" s="216"/>
      <c r="U65" s="30" t="s">
        <v>402</v>
      </c>
      <c r="V65" s="30" t="s">
        <v>1005</v>
      </c>
      <c r="W65" s="30" t="s">
        <v>859</v>
      </c>
      <c r="X65" s="124">
        <v>0</v>
      </c>
      <c r="Y65" s="10">
        <v>0.99</v>
      </c>
      <c r="Z65" s="10"/>
      <c r="AA65" s="30" t="s">
        <v>624</v>
      </c>
      <c r="AB65" s="30" t="s">
        <v>989</v>
      </c>
      <c r="AC65" s="30" t="s">
        <v>1221</v>
      </c>
      <c r="AD65" s="10">
        <f>24344612725045/41528550129468</f>
        <v>0.58621388536679131</v>
      </c>
      <c r="AE65" s="36">
        <f>(AD65-$X$65)/($Y$65-$X$65)</f>
        <v>0.5921352377442336</v>
      </c>
      <c r="AF65" s="102" t="s">
        <v>1006</v>
      </c>
    </row>
    <row r="66" spans="1:32" ht="94.5" customHeight="1">
      <c r="A66" s="52">
        <v>324</v>
      </c>
      <c r="B66" s="30" t="s">
        <v>879</v>
      </c>
      <c r="C66" s="30" t="s">
        <v>987</v>
      </c>
      <c r="D66" s="30" t="s">
        <v>987</v>
      </c>
      <c r="E66" s="30" t="s">
        <v>267</v>
      </c>
      <c r="F66" s="30" t="s">
        <v>659</v>
      </c>
      <c r="G66" s="52" t="s">
        <v>402</v>
      </c>
      <c r="H66" s="93" t="s">
        <v>619</v>
      </c>
      <c r="I66" s="30" t="s">
        <v>620</v>
      </c>
      <c r="J66" s="52"/>
      <c r="K66" s="52"/>
      <c r="L66" s="52"/>
      <c r="M66" s="52"/>
      <c r="N66" s="52"/>
      <c r="O66" s="52" t="s">
        <v>621</v>
      </c>
      <c r="P66" s="216"/>
      <c r="Q66" s="216"/>
      <c r="R66" s="216"/>
      <c r="S66" s="216"/>
      <c r="T66" s="216"/>
      <c r="U66" s="30" t="s">
        <v>402</v>
      </c>
      <c r="V66" s="30" t="s">
        <v>1007</v>
      </c>
      <c r="W66" s="30" t="s">
        <v>1008</v>
      </c>
      <c r="X66" s="124">
        <v>0</v>
      </c>
      <c r="Y66" s="10">
        <v>0.95</v>
      </c>
      <c r="Z66" s="10"/>
      <c r="AA66" s="30" t="s">
        <v>624</v>
      </c>
      <c r="AB66" s="30" t="s">
        <v>1009</v>
      </c>
      <c r="AC66" s="30" t="s">
        <v>1221</v>
      </c>
      <c r="AD66" s="173">
        <f>3524259496624.59/3524363466075.46</f>
        <v>0.99997049979326169</v>
      </c>
      <c r="AE66" s="175">
        <f>(AD66-$X$66)/($Y$66-$X$66)</f>
        <v>1.0526005260981703</v>
      </c>
      <c r="AF66" s="176" t="s">
        <v>1010</v>
      </c>
    </row>
    <row r="67" spans="1:32" s="96" customFormat="1" ht="76.5" customHeight="1">
      <c r="A67" s="161">
        <v>328</v>
      </c>
      <c r="B67" s="177" t="s">
        <v>879</v>
      </c>
      <c r="C67" s="93" t="s">
        <v>1011</v>
      </c>
      <c r="D67" s="93" t="s">
        <v>1011</v>
      </c>
      <c r="E67" s="93" t="s">
        <v>267</v>
      </c>
      <c r="F67" s="93" t="s">
        <v>939</v>
      </c>
      <c r="G67" s="117" t="s">
        <v>402</v>
      </c>
      <c r="H67" s="93" t="s">
        <v>619</v>
      </c>
      <c r="I67" s="30" t="s">
        <v>620</v>
      </c>
      <c r="J67" s="117" t="s">
        <v>402</v>
      </c>
      <c r="K67" s="117"/>
      <c r="L67" s="117">
        <v>0</v>
      </c>
      <c r="M67" s="117">
        <v>0</v>
      </c>
      <c r="N67" s="117">
        <v>0</v>
      </c>
      <c r="O67" s="52" t="s">
        <v>621</v>
      </c>
      <c r="P67" s="216"/>
      <c r="Q67" s="216"/>
      <c r="R67" s="216"/>
      <c r="S67" s="216"/>
      <c r="T67" s="216"/>
      <c r="U67" s="93" t="s">
        <v>624</v>
      </c>
      <c r="V67" s="93" t="s">
        <v>1012</v>
      </c>
      <c r="W67" s="93" t="s">
        <v>1013</v>
      </c>
      <c r="X67" s="160">
        <v>0</v>
      </c>
      <c r="Y67" s="124">
        <v>1</v>
      </c>
      <c r="Z67" s="124"/>
      <c r="AA67" s="93" t="s">
        <v>624</v>
      </c>
      <c r="AB67" s="93" t="s">
        <v>1014</v>
      </c>
      <c r="AC67" s="93" t="s">
        <v>1221</v>
      </c>
      <c r="AD67" s="165">
        <v>0.33</v>
      </c>
      <c r="AE67" s="36">
        <f>(AD67-$X$67)/($Y$67-$X$67)</f>
        <v>0.33</v>
      </c>
      <c r="AF67" s="116" t="s">
        <v>1015</v>
      </c>
    </row>
    <row r="68" spans="1:32" s="96" customFormat="1" ht="93" customHeight="1">
      <c r="A68" s="161">
        <v>329</v>
      </c>
      <c r="B68" s="177" t="s">
        <v>879</v>
      </c>
      <c r="C68" s="93" t="s">
        <v>1011</v>
      </c>
      <c r="D68" s="93" t="s">
        <v>1011</v>
      </c>
      <c r="E68" s="93" t="s">
        <v>267</v>
      </c>
      <c r="F68" s="93" t="s">
        <v>939</v>
      </c>
      <c r="G68" s="117" t="s">
        <v>402</v>
      </c>
      <c r="H68" s="93" t="s">
        <v>619</v>
      </c>
      <c r="I68" s="30" t="s">
        <v>620</v>
      </c>
      <c r="J68" s="117"/>
      <c r="K68" s="117"/>
      <c r="L68" s="117"/>
      <c r="M68" s="117"/>
      <c r="N68" s="117"/>
      <c r="O68" s="52" t="s">
        <v>621</v>
      </c>
      <c r="P68" s="216"/>
      <c r="Q68" s="216"/>
      <c r="R68" s="216"/>
      <c r="S68" s="216"/>
      <c r="T68" s="216"/>
      <c r="U68" s="93" t="s">
        <v>1016</v>
      </c>
      <c r="V68" s="93" t="s">
        <v>1017</v>
      </c>
      <c r="W68" s="93" t="s">
        <v>859</v>
      </c>
      <c r="X68" s="160">
        <v>0</v>
      </c>
      <c r="Y68" s="124">
        <v>1</v>
      </c>
      <c r="Z68" s="124"/>
      <c r="AA68" s="93" t="s">
        <v>624</v>
      </c>
      <c r="AB68" s="93" t="s">
        <v>1018</v>
      </c>
      <c r="AC68" s="93" t="s">
        <v>1221</v>
      </c>
      <c r="AD68" s="165">
        <v>0.66</v>
      </c>
      <c r="AE68" s="36">
        <f>(AD68-$X$68)/($Y$68-$X$68)</f>
        <v>0.66</v>
      </c>
      <c r="AF68" s="116" t="s">
        <v>1019</v>
      </c>
    </row>
    <row r="69" spans="1:32" ht="86.25" customHeight="1">
      <c r="A69" s="52">
        <v>787</v>
      </c>
      <c r="B69" s="30" t="s">
        <v>36</v>
      </c>
      <c r="C69" s="30" t="s">
        <v>265</v>
      </c>
      <c r="D69" s="30" t="s">
        <v>316</v>
      </c>
      <c r="E69" s="30" t="s">
        <v>267</v>
      </c>
      <c r="F69" s="30" t="s">
        <v>40</v>
      </c>
      <c r="G69" s="30" t="s">
        <v>317</v>
      </c>
      <c r="H69" s="179" t="s">
        <v>61</v>
      </c>
      <c r="I69" s="30" t="s">
        <v>318</v>
      </c>
      <c r="J69" s="52" t="s">
        <v>63</v>
      </c>
      <c r="K69" s="52"/>
      <c r="L69" s="52"/>
      <c r="M69" s="52"/>
      <c r="N69" s="52"/>
      <c r="O69" s="52" t="s">
        <v>621</v>
      </c>
      <c r="P69" s="52"/>
      <c r="Q69" s="30"/>
      <c r="R69" s="52"/>
      <c r="S69" s="52"/>
      <c r="T69" s="52"/>
      <c r="U69" s="30" t="s">
        <v>319</v>
      </c>
      <c r="V69" s="30" t="s">
        <v>320</v>
      </c>
      <c r="W69" s="30" t="s">
        <v>1096</v>
      </c>
      <c r="X69" s="94">
        <v>5</v>
      </c>
      <c r="Y69" s="94">
        <f>+X69+4</f>
        <v>9</v>
      </c>
      <c r="Z69" s="63">
        <f>Y69-X69</f>
        <v>4</v>
      </c>
      <c r="AA69" s="30" t="s">
        <v>322</v>
      </c>
      <c r="AB69" s="30" t="s">
        <v>1122</v>
      </c>
      <c r="AC69" s="30" t="s">
        <v>1221</v>
      </c>
      <c r="AD69" s="183">
        <v>5</v>
      </c>
      <c r="AE69" s="67">
        <f>(AD69-$X$69)/($Y$69-$X$69)</f>
        <v>0</v>
      </c>
      <c r="AF69" s="4" t="s">
        <v>1123</v>
      </c>
    </row>
    <row r="70" spans="1:32" ht="240">
      <c r="A70" s="52">
        <v>788</v>
      </c>
      <c r="B70" s="30" t="s">
        <v>36</v>
      </c>
      <c r="C70" s="30" t="s">
        <v>265</v>
      </c>
      <c r="D70" s="30" t="s">
        <v>316</v>
      </c>
      <c r="E70" s="30" t="s">
        <v>267</v>
      </c>
      <c r="F70" s="30" t="s">
        <v>40</v>
      </c>
      <c r="G70" s="30" t="s">
        <v>317</v>
      </c>
      <c r="H70" s="179" t="s">
        <v>61</v>
      </c>
      <c r="I70" s="30" t="s">
        <v>318</v>
      </c>
      <c r="J70" s="52" t="s">
        <v>63</v>
      </c>
      <c r="K70" s="52"/>
      <c r="L70" s="52"/>
      <c r="M70" s="52"/>
      <c r="N70" s="52"/>
      <c r="O70" s="52" t="s">
        <v>621</v>
      </c>
      <c r="P70" s="52"/>
      <c r="Q70" s="30"/>
      <c r="R70" s="52"/>
      <c r="S70" s="52"/>
      <c r="T70" s="52"/>
      <c r="U70" s="30" t="s">
        <v>319</v>
      </c>
      <c r="V70" s="30" t="s">
        <v>324</v>
      </c>
      <c r="W70" s="30" t="s">
        <v>1096</v>
      </c>
      <c r="X70" s="94">
        <v>0</v>
      </c>
      <c r="Y70" s="94">
        <v>1</v>
      </c>
      <c r="Z70" s="63">
        <f>Y70-X70</f>
        <v>1</v>
      </c>
      <c r="AA70" s="30" t="s">
        <v>322</v>
      </c>
      <c r="AB70" s="30" t="s">
        <v>323</v>
      </c>
      <c r="AC70" s="30" t="s">
        <v>1221</v>
      </c>
      <c r="AD70" s="183">
        <v>0</v>
      </c>
      <c r="AE70" s="67">
        <f>(AD70-$X$70)/($Y$70-$X$70)</f>
        <v>0</v>
      </c>
      <c r="AF70" s="4" t="s">
        <v>1124</v>
      </c>
    </row>
    <row r="71" spans="1:32" ht="240">
      <c r="A71" s="52">
        <v>789</v>
      </c>
      <c r="B71" s="30" t="s">
        <v>36</v>
      </c>
      <c r="C71" s="30" t="s">
        <v>265</v>
      </c>
      <c r="D71" s="30" t="s">
        <v>316</v>
      </c>
      <c r="E71" s="30" t="s">
        <v>267</v>
      </c>
      <c r="F71" s="30" t="s">
        <v>40</v>
      </c>
      <c r="G71" s="30" t="s">
        <v>317</v>
      </c>
      <c r="H71" s="179" t="s">
        <v>61</v>
      </c>
      <c r="I71" s="30" t="s">
        <v>318</v>
      </c>
      <c r="J71" s="52" t="s">
        <v>63</v>
      </c>
      <c r="K71" s="52"/>
      <c r="L71" s="52"/>
      <c r="M71" s="52"/>
      <c r="N71" s="52"/>
      <c r="O71" s="52" t="s">
        <v>621</v>
      </c>
      <c r="P71" s="52"/>
      <c r="Q71" s="30"/>
      <c r="R71" s="52"/>
      <c r="S71" s="52"/>
      <c r="T71" s="52"/>
      <c r="U71" s="30" t="s">
        <v>319</v>
      </c>
      <c r="V71" s="30" t="s">
        <v>325</v>
      </c>
      <c r="W71" s="30"/>
      <c r="X71" s="94">
        <v>0</v>
      </c>
      <c r="Y71" s="94">
        <v>1</v>
      </c>
      <c r="Z71" s="63">
        <f>Y71-X71</f>
        <v>1</v>
      </c>
      <c r="AA71" s="30"/>
      <c r="AB71" s="30"/>
      <c r="AC71" s="30" t="s">
        <v>1221</v>
      </c>
      <c r="AD71" s="183">
        <v>0</v>
      </c>
      <c r="AE71" s="67">
        <f>(AD71-$X$71)/($Y$71-$X$71)</f>
        <v>0</v>
      </c>
      <c r="AF71" s="4" t="s">
        <v>1124</v>
      </c>
    </row>
    <row r="72" spans="1:32" ht="240">
      <c r="A72" s="52">
        <v>793</v>
      </c>
      <c r="B72" s="30" t="s">
        <v>36</v>
      </c>
      <c r="C72" s="30" t="s">
        <v>265</v>
      </c>
      <c r="D72" s="30" t="s">
        <v>316</v>
      </c>
      <c r="E72" s="30" t="s">
        <v>267</v>
      </c>
      <c r="F72" s="30" t="s">
        <v>40</v>
      </c>
      <c r="G72" s="30" t="s">
        <v>317</v>
      </c>
      <c r="H72" s="179" t="s">
        <v>61</v>
      </c>
      <c r="I72" s="30" t="s">
        <v>318</v>
      </c>
      <c r="J72" s="52" t="s">
        <v>63</v>
      </c>
      <c r="K72" s="52"/>
      <c r="L72" s="52"/>
      <c r="M72" s="52"/>
      <c r="N72" s="52"/>
      <c r="O72" s="52" t="s">
        <v>621</v>
      </c>
      <c r="P72" s="52"/>
      <c r="Q72" s="30"/>
      <c r="R72" s="52"/>
      <c r="S72" s="52"/>
      <c r="T72" s="52"/>
      <c r="U72" s="30" t="s">
        <v>319</v>
      </c>
      <c r="V72" s="30" t="s">
        <v>326</v>
      </c>
      <c r="W72" s="30"/>
      <c r="X72" s="94">
        <v>0</v>
      </c>
      <c r="Y72" s="94">
        <v>1</v>
      </c>
      <c r="Z72" s="94"/>
      <c r="AA72" s="30"/>
      <c r="AB72" s="30"/>
      <c r="AC72" s="30" t="s">
        <v>1221</v>
      </c>
      <c r="AD72" s="1">
        <v>0</v>
      </c>
      <c r="AE72" s="67">
        <f>(AD72-$X$72)/($Y$72-$X$72)</f>
        <v>0</v>
      </c>
      <c r="AF72" s="4" t="s">
        <v>1124</v>
      </c>
    </row>
    <row r="73" spans="1:32" ht="240">
      <c r="A73" s="52">
        <v>794</v>
      </c>
      <c r="B73" s="30" t="s">
        <v>36</v>
      </c>
      <c r="C73" s="30" t="s">
        <v>265</v>
      </c>
      <c r="D73" s="30" t="s">
        <v>316</v>
      </c>
      <c r="E73" s="30" t="s">
        <v>267</v>
      </c>
      <c r="F73" s="30" t="s">
        <v>40</v>
      </c>
      <c r="G73" s="30" t="s">
        <v>317</v>
      </c>
      <c r="H73" s="179" t="s">
        <v>61</v>
      </c>
      <c r="I73" s="30" t="s">
        <v>318</v>
      </c>
      <c r="J73" s="52" t="s">
        <v>63</v>
      </c>
      <c r="K73" s="52"/>
      <c r="L73" s="52"/>
      <c r="M73" s="52"/>
      <c r="N73" s="52"/>
      <c r="O73" s="52" t="s">
        <v>621</v>
      </c>
      <c r="P73" s="52"/>
      <c r="Q73" s="30"/>
      <c r="R73" s="52"/>
      <c r="S73" s="52"/>
      <c r="T73" s="52"/>
      <c r="U73" s="30" t="s">
        <v>319</v>
      </c>
      <c r="V73" s="30" t="s">
        <v>327</v>
      </c>
      <c r="W73" s="30" t="s">
        <v>321</v>
      </c>
      <c r="X73" s="184">
        <v>252</v>
      </c>
      <c r="Y73" s="94">
        <f>400+X73</f>
        <v>652</v>
      </c>
      <c r="Z73" s="63">
        <f t="shared" ref="Z73:Z81" si="0">Y73-X73</f>
        <v>400</v>
      </c>
      <c r="AA73" s="30" t="s">
        <v>322</v>
      </c>
      <c r="AB73" s="30"/>
      <c r="AC73" s="30" t="s">
        <v>1221</v>
      </c>
      <c r="AD73" s="183">
        <v>252</v>
      </c>
      <c r="AE73" s="67">
        <f>(AD73-$X$73)/($Y$73-$X$73)</f>
        <v>0</v>
      </c>
      <c r="AF73" s="4" t="s">
        <v>328</v>
      </c>
    </row>
    <row r="74" spans="1:32" ht="240">
      <c r="A74" s="52">
        <v>797</v>
      </c>
      <c r="B74" s="30" t="s">
        <v>36</v>
      </c>
      <c r="C74" s="30" t="s">
        <v>265</v>
      </c>
      <c r="D74" s="30" t="s">
        <v>316</v>
      </c>
      <c r="E74" s="30" t="s">
        <v>267</v>
      </c>
      <c r="F74" s="30" t="s">
        <v>40</v>
      </c>
      <c r="G74" s="30" t="s">
        <v>317</v>
      </c>
      <c r="H74" s="179" t="s">
        <v>61</v>
      </c>
      <c r="I74" s="30" t="s">
        <v>318</v>
      </c>
      <c r="J74" s="52" t="s">
        <v>63</v>
      </c>
      <c r="K74" s="52"/>
      <c r="L74" s="52"/>
      <c r="M74" s="52"/>
      <c r="N74" s="52"/>
      <c r="O74" s="52" t="s">
        <v>621</v>
      </c>
      <c r="P74" s="52"/>
      <c r="Q74" s="30"/>
      <c r="R74" s="52"/>
      <c r="S74" s="52"/>
      <c r="T74" s="52"/>
      <c r="U74" s="30" t="s">
        <v>319</v>
      </c>
      <c r="V74" s="30" t="s">
        <v>329</v>
      </c>
      <c r="W74" s="30"/>
      <c r="X74" s="10">
        <v>0</v>
      </c>
      <c r="Y74" s="10">
        <v>1</v>
      </c>
      <c r="Z74" s="63">
        <f t="shared" si="0"/>
        <v>1</v>
      </c>
      <c r="AA74" s="30"/>
      <c r="AB74" s="30"/>
      <c r="AC74" s="30" t="s">
        <v>1221</v>
      </c>
      <c r="AD74" s="9">
        <v>0</v>
      </c>
      <c r="AE74" s="67">
        <f>(AD74-$X$74)/($Y$74-$X$74)</f>
        <v>0</v>
      </c>
      <c r="AF74" s="4" t="s">
        <v>1125</v>
      </c>
    </row>
    <row r="75" spans="1:32" ht="240">
      <c r="A75" s="52">
        <v>798</v>
      </c>
      <c r="B75" s="30" t="s">
        <v>36</v>
      </c>
      <c r="C75" s="30" t="s">
        <v>265</v>
      </c>
      <c r="D75" s="30" t="s">
        <v>316</v>
      </c>
      <c r="E75" s="30" t="s">
        <v>267</v>
      </c>
      <c r="F75" s="30" t="s">
        <v>40</v>
      </c>
      <c r="G75" s="30" t="s">
        <v>317</v>
      </c>
      <c r="H75" s="179" t="s">
        <v>61</v>
      </c>
      <c r="I75" s="30" t="s">
        <v>318</v>
      </c>
      <c r="J75" s="52" t="s">
        <v>63</v>
      </c>
      <c r="K75" s="52"/>
      <c r="L75" s="52"/>
      <c r="M75" s="52"/>
      <c r="N75" s="52"/>
      <c r="O75" s="52" t="s">
        <v>621</v>
      </c>
      <c r="P75" s="52"/>
      <c r="Q75" s="30"/>
      <c r="R75" s="52"/>
      <c r="S75" s="52"/>
      <c r="T75" s="52"/>
      <c r="U75" s="30" t="s">
        <v>319</v>
      </c>
      <c r="V75" s="30" t="s">
        <v>330</v>
      </c>
      <c r="W75" s="30" t="s">
        <v>1096</v>
      </c>
      <c r="X75" s="94">
        <v>623</v>
      </c>
      <c r="Y75" s="94">
        <f>+X75+120</f>
        <v>743</v>
      </c>
      <c r="Z75" s="63">
        <f t="shared" si="0"/>
        <v>120</v>
      </c>
      <c r="AA75" s="30" t="s">
        <v>322</v>
      </c>
      <c r="AB75" s="30"/>
      <c r="AC75" s="30" t="s">
        <v>1221</v>
      </c>
      <c r="AD75" s="1">
        <v>623</v>
      </c>
      <c r="AE75" s="67">
        <f>(AD75-$X$75)/($Y$75-$X$75)</f>
        <v>0</v>
      </c>
      <c r="AF75" s="4" t="s">
        <v>331</v>
      </c>
    </row>
    <row r="76" spans="1:32" ht="240">
      <c r="A76" s="52">
        <v>802</v>
      </c>
      <c r="B76" s="30" t="s">
        <v>36</v>
      </c>
      <c r="C76" s="30" t="s">
        <v>265</v>
      </c>
      <c r="D76" s="30" t="s">
        <v>316</v>
      </c>
      <c r="E76" s="30" t="s">
        <v>267</v>
      </c>
      <c r="F76" s="30" t="s">
        <v>40</v>
      </c>
      <c r="G76" s="30" t="s">
        <v>317</v>
      </c>
      <c r="H76" s="179" t="s">
        <v>61</v>
      </c>
      <c r="I76" s="30" t="s">
        <v>318</v>
      </c>
      <c r="J76" s="52" t="s">
        <v>63</v>
      </c>
      <c r="K76" s="52"/>
      <c r="L76" s="52"/>
      <c r="M76" s="52"/>
      <c r="N76" s="52"/>
      <c r="O76" s="52" t="s">
        <v>621</v>
      </c>
      <c r="P76" s="52"/>
      <c r="Q76" s="30"/>
      <c r="R76" s="52"/>
      <c r="S76" s="52"/>
      <c r="T76" s="52"/>
      <c r="U76" s="30" t="s">
        <v>319</v>
      </c>
      <c r="V76" s="30" t="s">
        <v>332</v>
      </c>
      <c r="W76" s="30" t="s">
        <v>46</v>
      </c>
      <c r="X76" s="94">
        <v>3142</v>
      </c>
      <c r="Y76" s="94">
        <f>3245+X76</f>
        <v>6387</v>
      </c>
      <c r="Z76" s="63">
        <f t="shared" si="0"/>
        <v>3245</v>
      </c>
      <c r="AA76" s="30"/>
      <c r="AB76" s="30" t="s">
        <v>323</v>
      </c>
      <c r="AC76" s="30" t="s">
        <v>1221</v>
      </c>
      <c r="AD76" s="183">
        <f>3142+1120</f>
        <v>4262</v>
      </c>
      <c r="AE76" s="67">
        <f>(AD76-$X$76)/($Y$76-$X$76)</f>
        <v>0.34514637904468415</v>
      </c>
      <c r="AF76" s="4" t="s">
        <v>1126</v>
      </c>
    </row>
    <row r="77" spans="1:32" ht="240">
      <c r="A77" s="52">
        <v>829</v>
      </c>
      <c r="B77" s="30" t="s">
        <v>36</v>
      </c>
      <c r="C77" s="30" t="s">
        <v>265</v>
      </c>
      <c r="D77" s="30" t="s">
        <v>316</v>
      </c>
      <c r="E77" s="30" t="s">
        <v>267</v>
      </c>
      <c r="F77" s="30" t="s">
        <v>40</v>
      </c>
      <c r="G77" s="30" t="s">
        <v>317</v>
      </c>
      <c r="H77" s="179" t="s">
        <v>61</v>
      </c>
      <c r="I77" s="30" t="s">
        <v>318</v>
      </c>
      <c r="J77" s="52" t="s">
        <v>63</v>
      </c>
      <c r="K77" s="52"/>
      <c r="L77" s="52"/>
      <c r="M77" s="52"/>
      <c r="N77" s="52"/>
      <c r="O77" s="52" t="s">
        <v>621</v>
      </c>
      <c r="P77" s="52"/>
      <c r="Q77" s="30"/>
      <c r="R77" s="52"/>
      <c r="S77" s="52"/>
      <c r="T77" s="52"/>
      <c r="U77" s="30" t="s">
        <v>319</v>
      </c>
      <c r="V77" s="30" t="s">
        <v>334</v>
      </c>
      <c r="W77" s="30"/>
      <c r="X77" s="94">
        <f>23+206+350</f>
        <v>579</v>
      </c>
      <c r="Y77" s="94">
        <f>+X77+450</f>
        <v>1029</v>
      </c>
      <c r="Z77" s="63">
        <f t="shared" si="0"/>
        <v>450</v>
      </c>
      <c r="AA77" s="30"/>
      <c r="AB77" s="30"/>
      <c r="AC77" s="30" t="s">
        <v>1221</v>
      </c>
      <c r="AD77" s="183">
        <v>579</v>
      </c>
      <c r="AE77" s="67">
        <f>(AD77-$X$77)/($Y$77-$X$77)</f>
        <v>0</v>
      </c>
      <c r="AF77" s="4" t="s">
        <v>1127</v>
      </c>
    </row>
    <row r="78" spans="1:32" ht="240">
      <c r="A78" s="52">
        <v>865</v>
      </c>
      <c r="B78" s="30" t="s">
        <v>36</v>
      </c>
      <c r="C78" s="30" t="s">
        <v>265</v>
      </c>
      <c r="D78" s="30" t="s">
        <v>316</v>
      </c>
      <c r="E78" s="30" t="s">
        <v>267</v>
      </c>
      <c r="F78" s="30" t="s">
        <v>40</v>
      </c>
      <c r="G78" s="30" t="s">
        <v>317</v>
      </c>
      <c r="H78" s="179" t="s">
        <v>61</v>
      </c>
      <c r="I78" s="30" t="s">
        <v>318</v>
      </c>
      <c r="J78" s="52" t="s">
        <v>63</v>
      </c>
      <c r="K78" s="52"/>
      <c r="L78" s="52"/>
      <c r="M78" s="52"/>
      <c r="N78" s="52"/>
      <c r="O78" s="52" t="s">
        <v>851</v>
      </c>
      <c r="P78" s="52"/>
      <c r="Q78" s="30"/>
      <c r="R78" s="52"/>
      <c r="S78" s="52"/>
      <c r="T78" s="52"/>
      <c r="U78" s="30" t="s">
        <v>319</v>
      </c>
      <c r="V78" s="30" t="s">
        <v>335</v>
      </c>
      <c r="W78" s="30"/>
      <c r="X78" s="94">
        <v>0</v>
      </c>
      <c r="Y78" s="94">
        <v>19</v>
      </c>
      <c r="Z78" s="63">
        <f t="shared" si="0"/>
        <v>19</v>
      </c>
      <c r="AA78" s="30"/>
      <c r="AB78" s="30"/>
      <c r="AC78" s="30" t="s">
        <v>1221</v>
      </c>
      <c r="AD78" s="1">
        <v>0</v>
      </c>
      <c r="AE78" s="67">
        <f>(AD78-$X$78)/($Y$78-$X$78)</f>
        <v>0</v>
      </c>
      <c r="AF78" s="4" t="s">
        <v>1128</v>
      </c>
    </row>
    <row r="79" spans="1:32" ht="240">
      <c r="A79" s="52">
        <v>867</v>
      </c>
      <c r="B79" s="30" t="s">
        <v>36</v>
      </c>
      <c r="C79" s="30" t="s">
        <v>265</v>
      </c>
      <c r="D79" s="30" t="s">
        <v>316</v>
      </c>
      <c r="E79" s="30" t="s">
        <v>267</v>
      </c>
      <c r="F79" s="30" t="s">
        <v>40</v>
      </c>
      <c r="G79" s="30" t="s">
        <v>317</v>
      </c>
      <c r="H79" s="179" t="s">
        <v>61</v>
      </c>
      <c r="I79" s="30" t="s">
        <v>318</v>
      </c>
      <c r="J79" s="52" t="s">
        <v>63</v>
      </c>
      <c r="K79" s="52"/>
      <c r="L79" s="52"/>
      <c r="M79" s="52"/>
      <c r="N79" s="52"/>
      <c r="O79" s="52" t="s">
        <v>851</v>
      </c>
      <c r="P79" s="52"/>
      <c r="Q79" s="30"/>
      <c r="R79" s="52"/>
      <c r="S79" s="52"/>
      <c r="T79" s="52"/>
      <c r="U79" s="30" t="s">
        <v>319</v>
      </c>
      <c r="V79" s="30" t="s">
        <v>336</v>
      </c>
      <c r="W79" s="30"/>
      <c r="X79" s="94">
        <v>0</v>
      </c>
      <c r="Y79" s="94">
        <v>8</v>
      </c>
      <c r="Z79" s="63">
        <f t="shared" si="0"/>
        <v>8</v>
      </c>
      <c r="AA79" s="30"/>
      <c r="AB79" s="30"/>
      <c r="AC79" s="30" t="s">
        <v>1221</v>
      </c>
      <c r="AD79" s="1">
        <v>0</v>
      </c>
      <c r="AE79" s="67">
        <f>(AD79-$X$79)/($Y$79-$X$79)</f>
        <v>0</v>
      </c>
      <c r="AF79" s="4" t="s">
        <v>1129</v>
      </c>
    </row>
    <row r="80" spans="1:32" ht="240">
      <c r="A80" s="52">
        <v>869</v>
      </c>
      <c r="B80" s="30" t="s">
        <v>36</v>
      </c>
      <c r="C80" s="30" t="s">
        <v>265</v>
      </c>
      <c r="D80" s="30" t="s">
        <v>316</v>
      </c>
      <c r="E80" s="30" t="s">
        <v>267</v>
      </c>
      <c r="F80" s="30" t="s">
        <v>40</v>
      </c>
      <c r="G80" s="30" t="s">
        <v>317</v>
      </c>
      <c r="H80" s="179" t="s">
        <v>61</v>
      </c>
      <c r="I80" s="30" t="s">
        <v>318</v>
      </c>
      <c r="J80" s="52" t="s">
        <v>63</v>
      </c>
      <c r="K80" s="52"/>
      <c r="L80" s="52"/>
      <c r="M80" s="52"/>
      <c r="N80" s="52"/>
      <c r="O80" s="52" t="s">
        <v>851</v>
      </c>
      <c r="P80" s="52"/>
      <c r="Q80" s="30"/>
      <c r="R80" s="52"/>
      <c r="S80" s="52"/>
      <c r="T80" s="52"/>
      <c r="U80" s="30" t="s">
        <v>319</v>
      </c>
      <c r="V80" s="30" t="s">
        <v>337</v>
      </c>
      <c r="W80" s="30"/>
      <c r="X80" s="94">
        <v>10</v>
      </c>
      <c r="Y80" s="94">
        <f>+X80+6</f>
        <v>16</v>
      </c>
      <c r="Z80" s="63">
        <f t="shared" si="0"/>
        <v>6</v>
      </c>
      <c r="AA80" s="30"/>
      <c r="AB80" s="30"/>
      <c r="AC80" s="30" t="s">
        <v>1221</v>
      </c>
      <c r="AD80" s="1">
        <v>10</v>
      </c>
      <c r="AE80" s="67">
        <f>(AD80-$X$80)/($Y$80-$X$80)</f>
        <v>0</v>
      </c>
      <c r="AF80" s="4" t="s">
        <v>1130</v>
      </c>
    </row>
    <row r="81" spans="1:32" s="23" customFormat="1" ht="132.75" customHeight="1">
      <c r="A81" s="52">
        <v>746</v>
      </c>
      <c r="B81" s="30" t="s">
        <v>36</v>
      </c>
      <c r="C81" s="30" t="s">
        <v>265</v>
      </c>
      <c r="D81" s="30" t="s">
        <v>266</v>
      </c>
      <c r="E81" s="30" t="s">
        <v>267</v>
      </c>
      <c r="F81" s="30" t="s">
        <v>40</v>
      </c>
      <c r="G81" s="30" t="s">
        <v>268</v>
      </c>
      <c r="H81" s="179" t="s">
        <v>61</v>
      </c>
      <c r="I81" s="30" t="s">
        <v>318</v>
      </c>
      <c r="J81" s="52" t="s">
        <v>63</v>
      </c>
      <c r="K81" s="52"/>
      <c r="L81" s="52"/>
      <c r="M81" s="52"/>
      <c r="N81" s="52"/>
      <c r="O81" s="52" t="s">
        <v>621</v>
      </c>
      <c r="P81" s="1"/>
      <c r="Q81" s="67"/>
      <c r="R81" s="186"/>
      <c r="S81" s="1"/>
      <c r="T81" s="1"/>
      <c r="U81" s="30" t="s">
        <v>270</v>
      </c>
      <c r="V81" s="30" t="s">
        <v>343</v>
      </c>
      <c r="W81" s="30" t="s">
        <v>344</v>
      </c>
      <c r="X81" s="94">
        <v>8000</v>
      </c>
      <c r="Y81" s="94">
        <f>+X81+24000</f>
        <v>32000</v>
      </c>
      <c r="Z81" s="63">
        <f t="shared" si="0"/>
        <v>24000</v>
      </c>
      <c r="AA81" s="30" t="s">
        <v>345</v>
      </c>
      <c r="AB81" s="30" t="s">
        <v>342</v>
      </c>
      <c r="AC81" s="30" t="s">
        <v>1221</v>
      </c>
      <c r="AD81" s="1">
        <v>8000</v>
      </c>
      <c r="AE81" s="67">
        <f>(AD81-$X$81)/($Y$81-$X$81)</f>
        <v>0</v>
      </c>
      <c r="AF81" s="1" t="s">
        <v>1134</v>
      </c>
    </row>
    <row r="82" spans="1:32" s="23" customFormat="1" ht="87" customHeight="1">
      <c r="A82" s="52">
        <v>747</v>
      </c>
      <c r="B82" s="30" t="s">
        <v>36</v>
      </c>
      <c r="C82" s="30" t="s">
        <v>265</v>
      </c>
      <c r="D82" s="30" t="s">
        <v>266</v>
      </c>
      <c r="E82" s="30" t="s">
        <v>267</v>
      </c>
      <c r="F82" s="30" t="s">
        <v>40</v>
      </c>
      <c r="G82" s="30" t="s">
        <v>268</v>
      </c>
      <c r="H82" s="30" t="s">
        <v>153</v>
      </c>
      <c r="I82" s="30" t="s">
        <v>346</v>
      </c>
      <c r="J82" s="52" t="s">
        <v>63</v>
      </c>
      <c r="K82" s="209" t="s">
        <v>1235</v>
      </c>
      <c r="L82" s="97">
        <v>0.5</v>
      </c>
      <c r="M82" s="52">
        <v>0</v>
      </c>
      <c r="N82" s="52">
        <v>30</v>
      </c>
      <c r="O82" s="52" t="s">
        <v>621</v>
      </c>
      <c r="P82" s="1">
        <v>0</v>
      </c>
      <c r="Q82" s="67">
        <f>(P82-M82)/(N82-M82)</f>
        <v>0</v>
      </c>
      <c r="R82" s="187" t="s">
        <v>1135</v>
      </c>
      <c r="S82" s="1" t="s">
        <v>191</v>
      </c>
      <c r="T82" s="4"/>
      <c r="U82" s="30" t="s">
        <v>270</v>
      </c>
      <c r="V82" s="30" t="s">
        <v>347</v>
      </c>
      <c r="W82" s="30"/>
      <c r="X82" s="94">
        <v>20</v>
      </c>
      <c r="Y82" s="94">
        <v>30</v>
      </c>
      <c r="Z82" s="94">
        <f>+Y82-X82</f>
        <v>10</v>
      </c>
      <c r="AA82" s="30" t="s">
        <v>345</v>
      </c>
      <c r="AB82" s="30"/>
      <c r="AC82" s="30" t="s">
        <v>1221</v>
      </c>
      <c r="AD82" s="1">
        <v>20</v>
      </c>
      <c r="AE82" s="67">
        <f>(AD82-$X$82)/($Y$82-$X$82)</f>
        <v>0</v>
      </c>
      <c r="AF82" s="187" t="s">
        <v>1135</v>
      </c>
    </row>
    <row r="83" spans="1:32" s="23" customFormat="1" ht="86.25" customHeight="1">
      <c r="A83" s="52">
        <v>748</v>
      </c>
      <c r="B83" s="30" t="s">
        <v>36</v>
      </c>
      <c r="C83" s="30" t="s">
        <v>265</v>
      </c>
      <c r="D83" s="30" t="s">
        <v>266</v>
      </c>
      <c r="E83" s="30" t="s">
        <v>267</v>
      </c>
      <c r="F83" s="30" t="s">
        <v>40</v>
      </c>
      <c r="G83" s="30" t="s">
        <v>268</v>
      </c>
      <c r="H83" s="179" t="s">
        <v>61</v>
      </c>
      <c r="I83" s="30" t="s">
        <v>318</v>
      </c>
      <c r="J83" s="52" t="s">
        <v>63</v>
      </c>
      <c r="K83" s="52"/>
      <c r="L83" s="52"/>
      <c r="M83" s="52"/>
      <c r="N83" s="52"/>
      <c r="O83" s="52" t="s">
        <v>621</v>
      </c>
      <c r="P83" s="1"/>
      <c r="Q83" s="67"/>
      <c r="R83" s="186"/>
      <c r="S83" s="1"/>
      <c r="T83" s="1"/>
      <c r="U83" s="30" t="s">
        <v>270</v>
      </c>
      <c r="V83" s="30" t="s">
        <v>348</v>
      </c>
      <c r="W83" s="30" t="s">
        <v>344</v>
      </c>
      <c r="X83" s="94">
        <v>42</v>
      </c>
      <c r="Y83" s="94">
        <f>+X83+35</f>
        <v>77</v>
      </c>
      <c r="Z83" s="94">
        <f>+Y83-X83</f>
        <v>35</v>
      </c>
      <c r="AA83" s="30" t="s">
        <v>345</v>
      </c>
      <c r="AB83" s="30" t="s">
        <v>342</v>
      </c>
      <c r="AC83" s="30" t="s">
        <v>1221</v>
      </c>
      <c r="AD83" s="1">
        <v>42</v>
      </c>
      <c r="AE83" s="67">
        <f>(AD83-$X$83)/($Y$83-$X$83)</f>
        <v>0</v>
      </c>
      <c r="AF83" s="187" t="s">
        <v>1136</v>
      </c>
    </row>
    <row r="84" spans="1:32" s="25" customFormat="1" ht="122.25" customHeight="1">
      <c r="A84" s="52">
        <v>752</v>
      </c>
      <c r="B84" s="30" t="s">
        <v>36</v>
      </c>
      <c r="C84" s="30" t="s">
        <v>265</v>
      </c>
      <c r="D84" s="30" t="s">
        <v>266</v>
      </c>
      <c r="E84" s="30" t="s">
        <v>267</v>
      </c>
      <c r="F84" s="30" t="s">
        <v>40</v>
      </c>
      <c r="G84" s="30" t="s">
        <v>350</v>
      </c>
      <c r="H84" s="30" t="s">
        <v>153</v>
      </c>
      <c r="I84" s="30" t="s">
        <v>351</v>
      </c>
      <c r="J84" s="52" t="s">
        <v>63</v>
      </c>
      <c r="K84" s="52" t="s">
        <v>1236</v>
      </c>
      <c r="L84" s="189">
        <v>4.2000000000000003E-2</v>
      </c>
      <c r="M84" s="174">
        <v>5.1999999999999998E-2</v>
      </c>
      <c r="N84" s="174">
        <v>4.8000000000000001E-2</v>
      </c>
      <c r="O84" s="52" t="s">
        <v>621</v>
      </c>
      <c r="P84" s="174">
        <v>4.2000000000000003E-2</v>
      </c>
      <c r="Q84" s="67">
        <f>(M84-P84)/(M84-N84)</f>
        <v>2.5000000000000009</v>
      </c>
      <c r="R84" s="1" t="s">
        <v>1138</v>
      </c>
      <c r="S84" s="24" t="s">
        <v>190</v>
      </c>
      <c r="T84" s="4" t="s">
        <v>1139</v>
      </c>
      <c r="U84" s="30" t="s">
        <v>270</v>
      </c>
      <c r="V84" s="30" t="s">
        <v>352</v>
      </c>
      <c r="W84" s="30" t="s">
        <v>344</v>
      </c>
      <c r="X84" s="94">
        <v>38500</v>
      </c>
      <c r="Y84" s="94">
        <f>+X84+190000</f>
        <v>228500</v>
      </c>
      <c r="Z84" s="94">
        <f>+Y84-X84</f>
        <v>190000</v>
      </c>
      <c r="AA84" s="30" t="s">
        <v>353</v>
      </c>
      <c r="AB84" s="30" t="s">
        <v>354</v>
      </c>
      <c r="AC84" s="30" t="s">
        <v>1221</v>
      </c>
      <c r="AD84" s="1">
        <v>38500</v>
      </c>
      <c r="AE84" s="67">
        <f>(AD84-$X$84)/($Y$84-$X$84)</f>
        <v>0</v>
      </c>
      <c r="AF84" s="1" t="s">
        <v>1138</v>
      </c>
    </row>
    <row r="85" spans="1:32" s="25" customFormat="1" ht="86.25" customHeight="1">
      <c r="A85" s="52">
        <v>785</v>
      </c>
      <c r="B85" s="30" t="s">
        <v>36</v>
      </c>
      <c r="C85" s="30" t="s">
        <v>265</v>
      </c>
      <c r="D85" s="30" t="s">
        <v>266</v>
      </c>
      <c r="E85" s="30" t="s">
        <v>267</v>
      </c>
      <c r="F85" s="30" t="s">
        <v>40</v>
      </c>
      <c r="G85" s="30" t="s">
        <v>268</v>
      </c>
      <c r="H85" s="179" t="s">
        <v>61</v>
      </c>
      <c r="I85" s="30" t="s">
        <v>318</v>
      </c>
      <c r="J85" s="52" t="s">
        <v>63</v>
      </c>
      <c r="K85" s="52"/>
      <c r="L85" s="52"/>
      <c r="M85" s="52"/>
      <c r="N85" s="52"/>
      <c r="O85" s="52" t="s">
        <v>621</v>
      </c>
      <c r="P85" s="1"/>
      <c r="Q85" s="67"/>
      <c r="R85" s="1"/>
      <c r="S85" s="1"/>
      <c r="T85" s="1"/>
      <c r="U85" s="30" t="s">
        <v>270</v>
      </c>
      <c r="V85" s="30" t="s">
        <v>372</v>
      </c>
      <c r="W85" s="30" t="s">
        <v>344</v>
      </c>
      <c r="X85" s="94">
        <v>42</v>
      </c>
      <c r="Y85" s="94">
        <f>+X85+35</f>
        <v>77</v>
      </c>
      <c r="Z85" s="63">
        <f t="shared" ref="Z85" si="1">Y85-X85</f>
        <v>35</v>
      </c>
      <c r="AA85" s="30" t="s">
        <v>353</v>
      </c>
      <c r="AB85" s="30" t="s">
        <v>371</v>
      </c>
      <c r="AC85" s="30" t="s">
        <v>1221</v>
      </c>
      <c r="AD85" s="1">
        <v>42</v>
      </c>
      <c r="AE85" s="67">
        <f>(AD85-$X$85)/($Y$85-$X$85)</f>
        <v>0</v>
      </c>
      <c r="AF85" s="186" t="s">
        <v>1147</v>
      </c>
    </row>
    <row r="86" spans="1:32" ht="180">
      <c r="A86" s="52">
        <v>870</v>
      </c>
      <c r="B86" s="30" t="s">
        <v>36</v>
      </c>
      <c r="C86" s="30" t="s">
        <v>265</v>
      </c>
      <c r="D86" s="190" t="s">
        <v>266</v>
      </c>
      <c r="E86" s="30" t="s">
        <v>267</v>
      </c>
      <c r="F86" s="30" t="s">
        <v>40</v>
      </c>
      <c r="G86" s="30" t="s">
        <v>268</v>
      </c>
      <c r="H86" s="30" t="s">
        <v>61</v>
      </c>
      <c r="I86" s="30" t="s">
        <v>269</v>
      </c>
      <c r="J86" s="52" t="s">
        <v>63</v>
      </c>
      <c r="K86" s="209" t="s">
        <v>1235</v>
      </c>
      <c r="L86" s="52">
        <v>7000000</v>
      </c>
      <c r="M86" s="52">
        <v>5300000</v>
      </c>
      <c r="N86" s="52">
        <v>5600000</v>
      </c>
      <c r="O86" s="52" t="s">
        <v>851</v>
      </c>
      <c r="P86" s="5">
        <f>M86</f>
        <v>5300000</v>
      </c>
      <c r="Q86" s="36">
        <f>(P86-M86)/(N86-M86)</f>
        <v>0</v>
      </c>
      <c r="R86" s="4"/>
      <c r="S86" s="1"/>
      <c r="T86" s="1"/>
      <c r="U86" s="30" t="s">
        <v>270</v>
      </c>
      <c r="V86" s="98" t="s">
        <v>271</v>
      </c>
      <c r="W86" s="30" t="s">
        <v>137</v>
      </c>
      <c r="X86" s="52">
        <v>5300000</v>
      </c>
      <c r="Y86" s="52">
        <v>5600000</v>
      </c>
      <c r="Z86" s="6">
        <v>300000</v>
      </c>
      <c r="AA86" s="30" t="s">
        <v>272</v>
      </c>
      <c r="AB86" s="30" t="s">
        <v>273</v>
      </c>
      <c r="AC86" s="30" t="s">
        <v>1221</v>
      </c>
      <c r="AD86" s="185"/>
      <c r="AE86" s="36"/>
      <c r="AF86" s="2"/>
    </row>
    <row r="87" spans="1:32" ht="180">
      <c r="A87" s="52">
        <v>871</v>
      </c>
      <c r="B87" s="30" t="s">
        <v>36</v>
      </c>
      <c r="C87" s="30" t="s">
        <v>265</v>
      </c>
      <c r="D87" s="190" t="s">
        <v>266</v>
      </c>
      <c r="E87" s="30" t="s">
        <v>267</v>
      </c>
      <c r="F87" s="30" t="s">
        <v>40</v>
      </c>
      <c r="G87" s="30" t="s">
        <v>268</v>
      </c>
      <c r="H87" s="30" t="s">
        <v>61</v>
      </c>
      <c r="I87" s="30" t="s">
        <v>269</v>
      </c>
      <c r="J87" s="52" t="s">
        <v>63</v>
      </c>
      <c r="K87" s="52"/>
      <c r="L87" s="8"/>
      <c r="M87" s="8"/>
      <c r="N87" s="8"/>
      <c r="O87" s="52" t="s">
        <v>851</v>
      </c>
      <c r="P87" s="9"/>
      <c r="Q87" s="98"/>
      <c r="R87" s="4"/>
      <c r="S87" s="1"/>
      <c r="T87" s="4"/>
      <c r="U87" s="30" t="s">
        <v>270</v>
      </c>
      <c r="V87" s="98" t="s">
        <v>275</v>
      </c>
      <c r="W87" s="30" t="s">
        <v>276</v>
      </c>
      <c r="X87" s="6">
        <v>0</v>
      </c>
      <c r="Y87" s="10">
        <v>1</v>
      </c>
      <c r="Z87" s="10">
        <v>1</v>
      </c>
      <c r="AA87" s="30" t="s">
        <v>272</v>
      </c>
      <c r="AB87" s="52" t="s">
        <v>277</v>
      </c>
      <c r="AC87" s="30" t="s">
        <v>1221</v>
      </c>
      <c r="AD87" s="1"/>
      <c r="AE87" s="67">
        <f>(AD87-$X$87)/($Y$87-$X$87)</f>
        <v>0</v>
      </c>
      <c r="AF87" s="2"/>
    </row>
    <row r="88" spans="1:32" ht="180">
      <c r="A88" s="52">
        <v>872</v>
      </c>
      <c r="B88" s="30" t="s">
        <v>36</v>
      </c>
      <c r="C88" s="30" t="s">
        <v>265</v>
      </c>
      <c r="D88" s="190" t="s">
        <v>266</v>
      </c>
      <c r="E88" s="30" t="s">
        <v>267</v>
      </c>
      <c r="F88" s="30" t="s">
        <v>40</v>
      </c>
      <c r="G88" s="30" t="s">
        <v>268</v>
      </c>
      <c r="H88" s="30" t="s">
        <v>61</v>
      </c>
      <c r="I88" s="30" t="s">
        <v>269</v>
      </c>
      <c r="J88" s="52" t="s">
        <v>63</v>
      </c>
      <c r="K88" s="52"/>
      <c r="L88" s="52"/>
      <c r="M88" s="52"/>
      <c r="N88" s="52"/>
      <c r="O88" s="52" t="s">
        <v>851</v>
      </c>
      <c r="P88" s="1"/>
      <c r="Q88" s="98"/>
      <c r="R88" s="4"/>
      <c r="S88" s="1"/>
      <c r="T88" s="1"/>
      <c r="U88" s="191" t="s">
        <v>270</v>
      </c>
      <c r="V88" s="98" t="s">
        <v>278</v>
      </c>
      <c r="W88" s="30" t="s">
        <v>276</v>
      </c>
      <c r="X88" s="11">
        <v>0</v>
      </c>
      <c r="Y88" s="11">
        <v>96</v>
      </c>
      <c r="Z88" s="6">
        <f>Y88-X88</f>
        <v>96</v>
      </c>
      <c r="AA88" s="30" t="s">
        <v>272</v>
      </c>
      <c r="AB88" s="30" t="s">
        <v>279</v>
      </c>
      <c r="AC88" s="30" t="s">
        <v>1221</v>
      </c>
      <c r="AD88" s="1"/>
      <c r="AE88" s="67">
        <f>(AD88-$X$88)/($Y$88-$X$88)</f>
        <v>0</v>
      </c>
      <c r="AF88" s="2"/>
    </row>
    <row r="89" spans="1:32" ht="180">
      <c r="A89" s="1" t="s">
        <v>281</v>
      </c>
      <c r="B89" s="2" t="s">
        <v>36</v>
      </c>
      <c r="C89" s="2" t="s">
        <v>265</v>
      </c>
      <c r="D89" s="192" t="s">
        <v>266</v>
      </c>
      <c r="E89" s="2" t="s">
        <v>267</v>
      </c>
      <c r="F89" s="2" t="s">
        <v>40</v>
      </c>
      <c r="G89" s="2" t="s">
        <v>268</v>
      </c>
      <c r="H89" s="2" t="s">
        <v>61</v>
      </c>
      <c r="I89" s="2" t="s">
        <v>269</v>
      </c>
      <c r="J89" s="1" t="s">
        <v>63</v>
      </c>
      <c r="K89" s="1"/>
      <c r="L89" s="1"/>
      <c r="M89" s="1"/>
      <c r="N89" s="1"/>
      <c r="O89" s="52" t="s">
        <v>851</v>
      </c>
      <c r="P89" s="1"/>
      <c r="Q89" s="147"/>
      <c r="R89" s="4"/>
      <c r="S89" s="1"/>
      <c r="T89" s="1"/>
      <c r="U89" s="12" t="s">
        <v>270</v>
      </c>
      <c r="V89" s="147" t="s">
        <v>278</v>
      </c>
      <c r="W89" s="2" t="s">
        <v>276</v>
      </c>
      <c r="X89" s="13">
        <v>0</v>
      </c>
      <c r="Y89" s="13">
        <v>96</v>
      </c>
      <c r="Z89" s="14">
        <f>Y89-X89</f>
        <v>96</v>
      </c>
      <c r="AA89" s="2" t="s">
        <v>272</v>
      </c>
      <c r="AB89" s="2" t="s">
        <v>279</v>
      </c>
      <c r="AC89" s="30" t="s">
        <v>1221</v>
      </c>
      <c r="AD89" s="1"/>
      <c r="AE89" s="67">
        <f>(AD89-$X$89)/($Y$89-$X$89)</f>
        <v>0</v>
      </c>
      <c r="AF89" s="2"/>
    </row>
    <row r="90" spans="1:32" ht="180">
      <c r="A90" s="1" t="s">
        <v>282</v>
      </c>
      <c r="B90" s="2" t="s">
        <v>36</v>
      </c>
      <c r="C90" s="2" t="s">
        <v>265</v>
      </c>
      <c r="D90" s="192" t="s">
        <v>266</v>
      </c>
      <c r="E90" s="2" t="s">
        <v>267</v>
      </c>
      <c r="F90" s="2" t="s">
        <v>40</v>
      </c>
      <c r="G90" s="2" t="s">
        <v>268</v>
      </c>
      <c r="H90" s="2" t="s">
        <v>61</v>
      </c>
      <c r="I90" s="2" t="s">
        <v>269</v>
      </c>
      <c r="J90" s="1" t="s">
        <v>63</v>
      </c>
      <c r="K90" s="1"/>
      <c r="L90" s="1"/>
      <c r="M90" s="1"/>
      <c r="N90" s="1"/>
      <c r="O90" s="52" t="s">
        <v>851</v>
      </c>
      <c r="P90" s="1"/>
      <c r="Q90" s="147"/>
      <c r="R90" s="4"/>
      <c r="S90" s="1"/>
      <c r="T90" s="1"/>
      <c r="U90" s="12" t="s">
        <v>270</v>
      </c>
      <c r="V90" s="147" t="s">
        <v>278</v>
      </c>
      <c r="W90" s="2" t="s">
        <v>276</v>
      </c>
      <c r="X90" s="13">
        <v>0</v>
      </c>
      <c r="Y90" s="13">
        <v>96</v>
      </c>
      <c r="Z90" s="14">
        <f>Y90-X90</f>
        <v>96</v>
      </c>
      <c r="AA90" s="2" t="s">
        <v>272</v>
      </c>
      <c r="AB90" s="2" t="s">
        <v>279</v>
      </c>
      <c r="AC90" s="30" t="s">
        <v>1221</v>
      </c>
      <c r="AD90" s="1"/>
      <c r="AE90" s="67">
        <f>(AD90-$X$90)/($Y$90-$X$90)</f>
        <v>0</v>
      </c>
      <c r="AF90" s="2"/>
    </row>
    <row r="91" spans="1:32" ht="180">
      <c r="A91" s="1" t="s">
        <v>283</v>
      </c>
      <c r="B91" s="2" t="s">
        <v>36</v>
      </c>
      <c r="C91" s="2" t="s">
        <v>265</v>
      </c>
      <c r="D91" s="192" t="s">
        <v>266</v>
      </c>
      <c r="E91" s="2" t="s">
        <v>267</v>
      </c>
      <c r="F91" s="2" t="s">
        <v>40</v>
      </c>
      <c r="G91" s="2" t="s">
        <v>268</v>
      </c>
      <c r="H91" s="2" t="s">
        <v>61</v>
      </c>
      <c r="I91" s="2" t="s">
        <v>269</v>
      </c>
      <c r="J91" s="1" t="s">
        <v>63</v>
      </c>
      <c r="K91" s="1"/>
      <c r="L91" s="1"/>
      <c r="M91" s="1"/>
      <c r="N91" s="1"/>
      <c r="O91" s="52" t="s">
        <v>851</v>
      </c>
      <c r="P91" s="1"/>
      <c r="Q91" s="147"/>
      <c r="R91" s="4"/>
      <c r="S91" s="1"/>
      <c r="T91" s="1"/>
      <c r="U91" s="12" t="s">
        <v>270</v>
      </c>
      <c r="V91" s="147" t="s">
        <v>278</v>
      </c>
      <c r="W91" s="2" t="s">
        <v>276</v>
      </c>
      <c r="X91" s="13">
        <v>0</v>
      </c>
      <c r="Y91" s="13">
        <v>96</v>
      </c>
      <c r="Z91" s="14">
        <f>Y91-X91</f>
        <v>96</v>
      </c>
      <c r="AA91" s="2" t="s">
        <v>272</v>
      </c>
      <c r="AB91" s="2" t="s">
        <v>279</v>
      </c>
      <c r="AC91" s="30" t="s">
        <v>1221</v>
      </c>
      <c r="AD91" s="1"/>
      <c r="AE91" s="67">
        <f>(AD91-$X$91)/($Y$91-$X$91)</f>
        <v>0</v>
      </c>
      <c r="AF91" s="2"/>
    </row>
    <row r="92" spans="1:32" ht="180">
      <c r="A92" s="52">
        <v>873</v>
      </c>
      <c r="B92" s="30" t="s">
        <v>36</v>
      </c>
      <c r="C92" s="30" t="s">
        <v>265</v>
      </c>
      <c r="D92" s="190" t="s">
        <v>266</v>
      </c>
      <c r="E92" s="30" t="s">
        <v>267</v>
      </c>
      <c r="F92" s="30" t="s">
        <v>40</v>
      </c>
      <c r="G92" s="30" t="s">
        <v>268</v>
      </c>
      <c r="H92" s="30" t="s">
        <v>61</v>
      </c>
      <c r="I92" s="30" t="s">
        <v>269</v>
      </c>
      <c r="J92" s="52" t="s">
        <v>63</v>
      </c>
      <c r="K92" s="52"/>
      <c r="L92" s="52"/>
      <c r="M92" s="52"/>
      <c r="N92" s="52"/>
      <c r="O92" s="52" t="s">
        <v>851</v>
      </c>
      <c r="P92" s="9"/>
      <c r="Q92" s="98"/>
      <c r="R92" s="4"/>
      <c r="S92" s="1"/>
      <c r="T92" s="1"/>
      <c r="U92" s="30" t="s">
        <v>270</v>
      </c>
      <c r="V92" s="98" t="s">
        <v>284</v>
      </c>
      <c r="W92" s="30" t="s">
        <v>276</v>
      </c>
      <c r="X92" s="10">
        <v>0</v>
      </c>
      <c r="Y92" s="10">
        <v>1</v>
      </c>
      <c r="Z92" s="10">
        <v>1</v>
      </c>
      <c r="AA92" s="30" t="s">
        <v>272</v>
      </c>
      <c r="AB92" s="30" t="s">
        <v>285</v>
      </c>
      <c r="AC92" s="30" t="s">
        <v>1221</v>
      </c>
      <c r="AD92" s="9"/>
      <c r="AE92" s="67">
        <f>(AD92-$X$92)/($Y$92-$X$92)</f>
        <v>0</v>
      </c>
      <c r="AF92" s="2"/>
    </row>
    <row r="93" spans="1:32" ht="180">
      <c r="A93" s="52">
        <v>874</v>
      </c>
      <c r="B93" s="30" t="s">
        <v>36</v>
      </c>
      <c r="C93" s="30" t="s">
        <v>265</v>
      </c>
      <c r="D93" s="190" t="s">
        <v>266</v>
      </c>
      <c r="E93" s="30" t="s">
        <v>267</v>
      </c>
      <c r="F93" s="30" t="s">
        <v>40</v>
      </c>
      <c r="G93" s="30" t="s">
        <v>268</v>
      </c>
      <c r="H93" s="30" t="s">
        <v>61</v>
      </c>
      <c r="I93" s="30" t="s">
        <v>269</v>
      </c>
      <c r="J93" s="52" t="s">
        <v>63</v>
      </c>
      <c r="K93" s="52"/>
      <c r="L93" s="52"/>
      <c r="M93" s="52"/>
      <c r="N93" s="52"/>
      <c r="O93" s="52" t="s">
        <v>851</v>
      </c>
      <c r="P93" s="9"/>
      <c r="Q93" s="98"/>
      <c r="R93" s="4"/>
      <c r="S93" s="1"/>
      <c r="T93" s="1"/>
      <c r="U93" s="30" t="s">
        <v>270</v>
      </c>
      <c r="V93" s="98" t="s">
        <v>284</v>
      </c>
      <c r="W93" s="30"/>
      <c r="X93" s="10">
        <v>0</v>
      </c>
      <c r="Y93" s="10">
        <v>1</v>
      </c>
      <c r="Z93" s="10">
        <v>1</v>
      </c>
      <c r="AA93" s="30"/>
      <c r="AB93" s="30" t="s">
        <v>285</v>
      </c>
      <c r="AC93" s="30" t="s">
        <v>1221</v>
      </c>
      <c r="AD93" s="9"/>
      <c r="AE93" s="67">
        <f>(AD93-$X$93)/($Y$93-$X$93)</f>
        <v>0</v>
      </c>
      <c r="AF93" s="2"/>
    </row>
    <row r="94" spans="1:32" ht="180">
      <c r="A94" s="52">
        <v>875</v>
      </c>
      <c r="B94" s="30" t="s">
        <v>36</v>
      </c>
      <c r="C94" s="30" t="s">
        <v>265</v>
      </c>
      <c r="D94" s="190" t="s">
        <v>266</v>
      </c>
      <c r="E94" s="30" t="s">
        <v>267</v>
      </c>
      <c r="F94" s="30" t="s">
        <v>40</v>
      </c>
      <c r="G94" s="30" t="s">
        <v>268</v>
      </c>
      <c r="H94" s="30" t="s">
        <v>61</v>
      </c>
      <c r="I94" s="30" t="s">
        <v>269</v>
      </c>
      <c r="J94" s="52" t="s">
        <v>63</v>
      </c>
      <c r="K94" s="52"/>
      <c r="L94" s="52"/>
      <c r="M94" s="52"/>
      <c r="N94" s="52"/>
      <c r="O94" s="52" t="s">
        <v>851</v>
      </c>
      <c r="P94" s="9"/>
      <c r="Q94" s="98"/>
      <c r="R94" s="4"/>
      <c r="S94" s="1"/>
      <c r="T94" s="1"/>
      <c r="U94" s="30" t="s">
        <v>270</v>
      </c>
      <c r="V94" s="98" t="s">
        <v>284</v>
      </c>
      <c r="W94" s="30"/>
      <c r="X94" s="10">
        <v>0</v>
      </c>
      <c r="Y94" s="10">
        <v>1</v>
      </c>
      <c r="Z94" s="10">
        <v>1</v>
      </c>
      <c r="AA94" s="30"/>
      <c r="AB94" s="30" t="s">
        <v>285</v>
      </c>
      <c r="AC94" s="30" t="s">
        <v>1221</v>
      </c>
      <c r="AD94" s="9"/>
      <c r="AE94" s="67">
        <f>(AD94-$X$94)/($Y$94-$X$94)</f>
        <v>0</v>
      </c>
      <c r="AF94" s="2"/>
    </row>
    <row r="95" spans="1:32" ht="180">
      <c r="A95" s="52">
        <v>876</v>
      </c>
      <c r="B95" s="30" t="s">
        <v>36</v>
      </c>
      <c r="C95" s="30" t="s">
        <v>265</v>
      </c>
      <c r="D95" s="190" t="s">
        <v>266</v>
      </c>
      <c r="E95" s="30" t="s">
        <v>267</v>
      </c>
      <c r="F95" s="30" t="s">
        <v>40</v>
      </c>
      <c r="G95" s="30" t="s">
        <v>268</v>
      </c>
      <c r="H95" s="30" t="s">
        <v>61</v>
      </c>
      <c r="I95" s="30" t="s">
        <v>269</v>
      </c>
      <c r="J95" s="52" t="s">
        <v>63</v>
      </c>
      <c r="K95" s="52"/>
      <c r="L95" s="52"/>
      <c r="M95" s="52"/>
      <c r="N95" s="52"/>
      <c r="O95" s="52" t="s">
        <v>851</v>
      </c>
      <c r="P95" s="9"/>
      <c r="Q95" s="98"/>
      <c r="R95" s="4"/>
      <c r="S95" s="1"/>
      <c r="T95" s="1"/>
      <c r="U95" s="30" t="s">
        <v>270</v>
      </c>
      <c r="V95" s="98" t="s">
        <v>284</v>
      </c>
      <c r="W95" s="30"/>
      <c r="X95" s="10">
        <v>0</v>
      </c>
      <c r="Y95" s="10">
        <v>1</v>
      </c>
      <c r="Z95" s="10">
        <v>1</v>
      </c>
      <c r="AA95" s="30"/>
      <c r="AB95" s="30" t="s">
        <v>285</v>
      </c>
      <c r="AC95" s="30" t="s">
        <v>1221</v>
      </c>
      <c r="AD95" s="9"/>
      <c r="AE95" s="67">
        <f>(AD95-$X$95)/($Y$95-$X$95)</f>
        <v>0</v>
      </c>
      <c r="AF95" s="2"/>
    </row>
    <row r="96" spans="1:32" ht="180">
      <c r="A96" s="52">
        <v>877</v>
      </c>
      <c r="B96" s="30" t="s">
        <v>36</v>
      </c>
      <c r="C96" s="30" t="s">
        <v>265</v>
      </c>
      <c r="D96" s="190" t="s">
        <v>266</v>
      </c>
      <c r="E96" s="30" t="s">
        <v>267</v>
      </c>
      <c r="F96" s="30" t="s">
        <v>40</v>
      </c>
      <c r="G96" s="30" t="s">
        <v>268</v>
      </c>
      <c r="H96" s="30" t="s">
        <v>61</v>
      </c>
      <c r="I96" s="30" t="s">
        <v>269</v>
      </c>
      <c r="J96" s="52" t="s">
        <v>63</v>
      </c>
      <c r="K96" s="52"/>
      <c r="L96" s="52"/>
      <c r="M96" s="52"/>
      <c r="N96" s="52"/>
      <c r="O96" s="52" t="s">
        <v>851</v>
      </c>
      <c r="P96" s="9"/>
      <c r="Q96" s="98"/>
      <c r="R96" s="4"/>
      <c r="S96" s="1"/>
      <c r="T96" s="1"/>
      <c r="U96" s="30" t="s">
        <v>270</v>
      </c>
      <c r="V96" s="98" t="s">
        <v>284</v>
      </c>
      <c r="W96" s="30"/>
      <c r="X96" s="10">
        <v>0</v>
      </c>
      <c r="Y96" s="10">
        <v>1</v>
      </c>
      <c r="Z96" s="10">
        <v>1</v>
      </c>
      <c r="AA96" s="30"/>
      <c r="AB96" s="30" t="s">
        <v>285</v>
      </c>
      <c r="AC96" s="30" t="s">
        <v>1221</v>
      </c>
      <c r="AD96" s="9"/>
      <c r="AE96" s="67">
        <f>(AD96-$X$96)/($Y$96-$X$96)</f>
        <v>0</v>
      </c>
      <c r="AF96" s="2"/>
    </row>
    <row r="97" spans="1:32" ht="180">
      <c r="A97" s="52">
        <v>878</v>
      </c>
      <c r="B97" s="30" t="s">
        <v>36</v>
      </c>
      <c r="C97" s="30" t="s">
        <v>265</v>
      </c>
      <c r="D97" s="190" t="s">
        <v>266</v>
      </c>
      <c r="E97" s="30" t="s">
        <v>267</v>
      </c>
      <c r="F97" s="30" t="s">
        <v>40</v>
      </c>
      <c r="G97" s="30" t="s">
        <v>268</v>
      </c>
      <c r="H97" s="30" t="s">
        <v>61</v>
      </c>
      <c r="I97" s="30" t="s">
        <v>269</v>
      </c>
      <c r="J97" s="52" t="s">
        <v>63</v>
      </c>
      <c r="K97" s="52"/>
      <c r="L97" s="52"/>
      <c r="M97" s="52"/>
      <c r="N97" s="52"/>
      <c r="O97" s="52" t="s">
        <v>851</v>
      </c>
      <c r="P97" s="9"/>
      <c r="Q97" s="98"/>
      <c r="R97" s="4"/>
      <c r="S97" s="1"/>
      <c r="T97" s="1"/>
      <c r="U97" s="30" t="s">
        <v>270</v>
      </c>
      <c r="V97" s="98" t="s">
        <v>284</v>
      </c>
      <c r="W97" s="30"/>
      <c r="X97" s="10">
        <v>0</v>
      </c>
      <c r="Y97" s="10">
        <v>1</v>
      </c>
      <c r="Z97" s="10">
        <v>1</v>
      </c>
      <c r="AA97" s="30"/>
      <c r="AB97" s="30" t="s">
        <v>285</v>
      </c>
      <c r="AC97" s="30" t="s">
        <v>1221</v>
      </c>
      <c r="AD97" s="9"/>
      <c r="AE97" s="67">
        <f>(AD97-$X$97)/($Y$97-$X$97)</f>
        <v>0</v>
      </c>
      <c r="AF97" s="2"/>
    </row>
    <row r="98" spans="1:32" ht="180">
      <c r="A98" s="52">
        <v>879</v>
      </c>
      <c r="B98" s="30" t="s">
        <v>36</v>
      </c>
      <c r="C98" s="30" t="s">
        <v>265</v>
      </c>
      <c r="D98" s="190" t="s">
        <v>266</v>
      </c>
      <c r="E98" s="30" t="s">
        <v>267</v>
      </c>
      <c r="F98" s="30" t="s">
        <v>40</v>
      </c>
      <c r="G98" s="30" t="s">
        <v>268</v>
      </c>
      <c r="H98" s="30" t="s">
        <v>61</v>
      </c>
      <c r="I98" s="30" t="s">
        <v>269</v>
      </c>
      <c r="J98" s="52" t="s">
        <v>63</v>
      </c>
      <c r="K98" s="52"/>
      <c r="L98" s="52"/>
      <c r="M98" s="52"/>
      <c r="N98" s="52"/>
      <c r="O98" s="52" t="s">
        <v>851</v>
      </c>
      <c r="P98" s="9"/>
      <c r="Q98" s="98"/>
      <c r="R98" s="4"/>
      <c r="S98" s="1"/>
      <c r="T98" s="1"/>
      <c r="U98" s="30" t="s">
        <v>270</v>
      </c>
      <c r="V98" s="98" t="s">
        <v>284</v>
      </c>
      <c r="W98" s="30"/>
      <c r="X98" s="10">
        <v>0</v>
      </c>
      <c r="Y98" s="10">
        <v>1</v>
      </c>
      <c r="Z98" s="10">
        <v>1</v>
      </c>
      <c r="AA98" s="30"/>
      <c r="AB98" s="30" t="s">
        <v>285</v>
      </c>
      <c r="AC98" s="30" t="s">
        <v>1221</v>
      </c>
      <c r="AD98" s="9"/>
      <c r="AE98" s="67">
        <f>(AD98-$X$98)/($Y$98-$X$98)</f>
        <v>0</v>
      </c>
      <c r="AF98" s="2"/>
    </row>
    <row r="99" spans="1:32" ht="180">
      <c r="A99" s="52">
        <v>880</v>
      </c>
      <c r="B99" s="30" t="s">
        <v>36</v>
      </c>
      <c r="C99" s="30" t="s">
        <v>265</v>
      </c>
      <c r="D99" s="190" t="s">
        <v>266</v>
      </c>
      <c r="E99" s="30" t="s">
        <v>267</v>
      </c>
      <c r="F99" s="30" t="s">
        <v>40</v>
      </c>
      <c r="G99" s="30" t="s">
        <v>268</v>
      </c>
      <c r="H99" s="30" t="s">
        <v>61</v>
      </c>
      <c r="I99" s="30" t="s">
        <v>269</v>
      </c>
      <c r="J99" s="52" t="s">
        <v>63</v>
      </c>
      <c r="K99" s="52"/>
      <c r="L99" s="52"/>
      <c r="M99" s="52"/>
      <c r="N99" s="52"/>
      <c r="O99" s="52" t="s">
        <v>851</v>
      </c>
      <c r="P99" s="9"/>
      <c r="Q99" s="98"/>
      <c r="R99" s="4"/>
      <c r="S99" s="1"/>
      <c r="T99" s="1"/>
      <c r="U99" s="30" t="s">
        <v>270</v>
      </c>
      <c r="V99" s="98" t="s">
        <v>284</v>
      </c>
      <c r="W99" s="30"/>
      <c r="X99" s="10">
        <v>0</v>
      </c>
      <c r="Y99" s="10">
        <v>1</v>
      </c>
      <c r="Z99" s="10">
        <v>1</v>
      </c>
      <c r="AA99" s="30"/>
      <c r="AB99" s="30" t="s">
        <v>285</v>
      </c>
      <c r="AC99" s="30" t="s">
        <v>1221</v>
      </c>
      <c r="AD99" s="9"/>
      <c r="AE99" s="67">
        <f>(AD99-$X$99)/($Y$99-$X$99)</f>
        <v>0</v>
      </c>
      <c r="AF99" s="2"/>
    </row>
    <row r="100" spans="1:32" ht="180">
      <c r="A100" s="52">
        <v>881</v>
      </c>
      <c r="B100" s="30" t="s">
        <v>36</v>
      </c>
      <c r="C100" s="30" t="s">
        <v>265</v>
      </c>
      <c r="D100" s="190" t="s">
        <v>266</v>
      </c>
      <c r="E100" s="30" t="s">
        <v>267</v>
      </c>
      <c r="F100" s="30" t="s">
        <v>40</v>
      </c>
      <c r="G100" s="30" t="s">
        <v>268</v>
      </c>
      <c r="H100" s="30" t="s">
        <v>61</v>
      </c>
      <c r="I100" s="30" t="s">
        <v>269</v>
      </c>
      <c r="J100" s="52" t="s">
        <v>63</v>
      </c>
      <c r="K100" s="52"/>
      <c r="L100" s="52"/>
      <c r="M100" s="52"/>
      <c r="N100" s="52"/>
      <c r="O100" s="52" t="s">
        <v>851</v>
      </c>
      <c r="P100" s="9"/>
      <c r="Q100" s="98"/>
      <c r="R100" s="4"/>
      <c r="S100" s="1"/>
      <c r="T100" s="1"/>
      <c r="U100" s="30" t="s">
        <v>270</v>
      </c>
      <c r="V100" s="98" t="s">
        <v>284</v>
      </c>
      <c r="W100" s="30"/>
      <c r="X100" s="10">
        <v>0</v>
      </c>
      <c r="Y100" s="10">
        <v>1</v>
      </c>
      <c r="Z100" s="10">
        <v>1</v>
      </c>
      <c r="AA100" s="30"/>
      <c r="AB100" s="30" t="s">
        <v>285</v>
      </c>
      <c r="AC100" s="30" t="s">
        <v>1221</v>
      </c>
      <c r="AD100" s="9"/>
      <c r="AE100" s="67">
        <f>(AD100-$X$100)/($Y$100-$X$100)</f>
        <v>0</v>
      </c>
      <c r="AF100" s="2"/>
    </row>
    <row r="101" spans="1:32" ht="180">
      <c r="A101" s="52">
        <v>882</v>
      </c>
      <c r="B101" s="30" t="s">
        <v>36</v>
      </c>
      <c r="C101" s="30" t="s">
        <v>265</v>
      </c>
      <c r="D101" s="190" t="s">
        <v>266</v>
      </c>
      <c r="E101" s="30" t="s">
        <v>267</v>
      </c>
      <c r="F101" s="30" t="s">
        <v>40</v>
      </c>
      <c r="G101" s="30" t="s">
        <v>268</v>
      </c>
      <c r="H101" s="30" t="s">
        <v>61</v>
      </c>
      <c r="I101" s="30" t="s">
        <v>269</v>
      </c>
      <c r="J101" s="52" t="s">
        <v>63</v>
      </c>
      <c r="K101" s="52"/>
      <c r="L101" s="52"/>
      <c r="M101" s="52"/>
      <c r="N101" s="52"/>
      <c r="O101" s="52" t="s">
        <v>851</v>
      </c>
      <c r="P101" s="9"/>
      <c r="Q101" s="98"/>
      <c r="R101" s="4"/>
      <c r="S101" s="1"/>
      <c r="T101" s="1"/>
      <c r="U101" s="30" t="s">
        <v>270</v>
      </c>
      <c r="V101" s="98" t="s">
        <v>284</v>
      </c>
      <c r="W101" s="30"/>
      <c r="X101" s="10">
        <v>0</v>
      </c>
      <c r="Y101" s="10">
        <v>1</v>
      </c>
      <c r="Z101" s="10">
        <v>1</v>
      </c>
      <c r="AA101" s="30"/>
      <c r="AB101" s="30" t="s">
        <v>285</v>
      </c>
      <c r="AC101" s="30" t="s">
        <v>1221</v>
      </c>
      <c r="AD101" s="9"/>
      <c r="AE101" s="67">
        <f>(AD101-$X$101)/($Y$101-$X$101)</f>
        <v>0</v>
      </c>
      <c r="AF101" s="2"/>
    </row>
    <row r="102" spans="1:32" ht="180">
      <c r="A102" s="52">
        <v>883</v>
      </c>
      <c r="B102" s="30" t="s">
        <v>36</v>
      </c>
      <c r="C102" s="30" t="s">
        <v>265</v>
      </c>
      <c r="D102" s="190" t="s">
        <v>266</v>
      </c>
      <c r="E102" s="30" t="s">
        <v>267</v>
      </c>
      <c r="F102" s="30" t="s">
        <v>40</v>
      </c>
      <c r="G102" s="30" t="s">
        <v>268</v>
      </c>
      <c r="H102" s="30" t="s">
        <v>61</v>
      </c>
      <c r="I102" s="30" t="s">
        <v>269</v>
      </c>
      <c r="J102" s="52" t="s">
        <v>63</v>
      </c>
      <c r="K102" s="52"/>
      <c r="L102" s="52"/>
      <c r="M102" s="52"/>
      <c r="N102" s="52"/>
      <c r="O102" s="52" t="s">
        <v>851</v>
      </c>
      <c r="P102" s="9"/>
      <c r="Q102" s="98"/>
      <c r="R102" s="4"/>
      <c r="S102" s="1"/>
      <c r="T102" s="1"/>
      <c r="U102" s="30" t="s">
        <v>270</v>
      </c>
      <c r="V102" s="98" t="s">
        <v>284</v>
      </c>
      <c r="W102" s="30"/>
      <c r="X102" s="10">
        <v>0</v>
      </c>
      <c r="Y102" s="10">
        <v>1</v>
      </c>
      <c r="Z102" s="10">
        <v>1</v>
      </c>
      <c r="AA102" s="30"/>
      <c r="AB102" s="30" t="s">
        <v>285</v>
      </c>
      <c r="AC102" s="30" t="s">
        <v>1221</v>
      </c>
      <c r="AD102" s="9"/>
      <c r="AE102" s="67">
        <f>(AD102-$X$102)/($Y$102-$X$102)</f>
        <v>0</v>
      </c>
      <c r="AF102" s="2"/>
    </row>
    <row r="103" spans="1:32" ht="180">
      <c r="A103" s="52">
        <v>884</v>
      </c>
      <c r="B103" s="30" t="s">
        <v>36</v>
      </c>
      <c r="C103" s="30" t="s">
        <v>265</v>
      </c>
      <c r="D103" s="190" t="s">
        <v>266</v>
      </c>
      <c r="E103" s="30" t="s">
        <v>267</v>
      </c>
      <c r="F103" s="30" t="s">
        <v>40</v>
      </c>
      <c r="G103" s="30" t="s">
        <v>268</v>
      </c>
      <c r="H103" s="30" t="s">
        <v>61</v>
      </c>
      <c r="I103" s="30" t="s">
        <v>269</v>
      </c>
      <c r="J103" s="52" t="s">
        <v>63</v>
      </c>
      <c r="K103" s="52"/>
      <c r="L103" s="52"/>
      <c r="M103" s="52"/>
      <c r="N103" s="52"/>
      <c r="O103" s="52" t="s">
        <v>851</v>
      </c>
      <c r="P103" s="9"/>
      <c r="Q103" s="98"/>
      <c r="R103" s="4"/>
      <c r="S103" s="1"/>
      <c r="T103" s="1"/>
      <c r="U103" s="30" t="s">
        <v>270</v>
      </c>
      <c r="V103" s="98" t="s">
        <v>284</v>
      </c>
      <c r="W103" s="30"/>
      <c r="X103" s="10">
        <v>0</v>
      </c>
      <c r="Y103" s="10">
        <v>1</v>
      </c>
      <c r="Z103" s="10">
        <v>1</v>
      </c>
      <c r="AA103" s="30"/>
      <c r="AB103" s="30" t="s">
        <v>285</v>
      </c>
      <c r="AC103" s="30" t="s">
        <v>1221</v>
      </c>
      <c r="AD103" s="9"/>
      <c r="AE103" s="67">
        <f>(AD103-$X$103)/($Y$103-$X$103)</f>
        <v>0</v>
      </c>
      <c r="AF103" s="2"/>
    </row>
    <row r="104" spans="1:32" ht="180">
      <c r="A104" s="52">
        <v>885</v>
      </c>
      <c r="B104" s="30" t="s">
        <v>36</v>
      </c>
      <c r="C104" s="30" t="s">
        <v>265</v>
      </c>
      <c r="D104" s="190" t="s">
        <v>266</v>
      </c>
      <c r="E104" s="30" t="s">
        <v>267</v>
      </c>
      <c r="F104" s="30" t="s">
        <v>40</v>
      </c>
      <c r="G104" s="30" t="s">
        <v>268</v>
      </c>
      <c r="H104" s="30" t="s">
        <v>61</v>
      </c>
      <c r="I104" s="30" t="s">
        <v>269</v>
      </c>
      <c r="J104" s="52" t="s">
        <v>63</v>
      </c>
      <c r="K104" s="52"/>
      <c r="L104" s="52"/>
      <c r="M104" s="52"/>
      <c r="N104" s="52"/>
      <c r="O104" s="52" t="s">
        <v>851</v>
      </c>
      <c r="P104" s="9"/>
      <c r="Q104" s="98"/>
      <c r="R104" s="4"/>
      <c r="S104" s="1"/>
      <c r="T104" s="1"/>
      <c r="U104" s="30" t="s">
        <v>270</v>
      </c>
      <c r="V104" s="98" t="s">
        <v>284</v>
      </c>
      <c r="W104" s="30"/>
      <c r="X104" s="10">
        <v>0</v>
      </c>
      <c r="Y104" s="10">
        <v>1</v>
      </c>
      <c r="Z104" s="10">
        <v>1</v>
      </c>
      <c r="AA104" s="30"/>
      <c r="AB104" s="30" t="s">
        <v>285</v>
      </c>
      <c r="AC104" s="30" t="s">
        <v>1221</v>
      </c>
      <c r="AD104" s="9"/>
      <c r="AE104" s="67">
        <f>(AD104-$X$104)/($Y$104-$X$104)</f>
        <v>0</v>
      </c>
      <c r="AF104" s="2"/>
    </row>
    <row r="105" spans="1:32" ht="180">
      <c r="A105" s="52">
        <v>886</v>
      </c>
      <c r="B105" s="30" t="s">
        <v>36</v>
      </c>
      <c r="C105" s="30" t="s">
        <v>265</v>
      </c>
      <c r="D105" s="190" t="s">
        <v>266</v>
      </c>
      <c r="E105" s="30" t="s">
        <v>267</v>
      </c>
      <c r="F105" s="30" t="s">
        <v>40</v>
      </c>
      <c r="G105" s="30" t="s">
        <v>268</v>
      </c>
      <c r="H105" s="30" t="s">
        <v>61</v>
      </c>
      <c r="I105" s="30" t="s">
        <v>269</v>
      </c>
      <c r="J105" s="52" t="s">
        <v>63</v>
      </c>
      <c r="K105" s="52"/>
      <c r="L105" s="52"/>
      <c r="M105" s="52"/>
      <c r="N105" s="52"/>
      <c r="O105" s="52" t="s">
        <v>851</v>
      </c>
      <c r="P105" s="9"/>
      <c r="Q105" s="98"/>
      <c r="R105" s="4"/>
      <c r="S105" s="1"/>
      <c r="T105" s="1"/>
      <c r="U105" s="30" t="s">
        <v>270</v>
      </c>
      <c r="V105" s="98" t="s">
        <v>284</v>
      </c>
      <c r="W105" s="30"/>
      <c r="X105" s="10">
        <v>0</v>
      </c>
      <c r="Y105" s="10">
        <v>1</v>
      </c>
      <c r="Z105" s="10">
        <v>1</v>
      </c>
      <c r="AA105" s="30"/>
      <c r="AB105" s="30" t="s">
        <v>285</v>
      </c>
      <c r="AC105" s="30" t="s">
        <v>1221</v>
      </c>
      <c r="AD105" s="9"/>
      <c r="AE105" s="67">
        <f>(AD105-$X$105)/($Y$105-$X$105)</f>
        <v>0</v>
      </c>
      <c r="AF105" s="2"/>
    </row>
    <row r="106" spans="1:32" ht="180">
      <c r="A106" s="52">
        <v>887</v>
      </c>
      <c r="B106" s="30" t="s">
        <v>36</v>
      </c>
      <c r="C106" s="30" t="s">
        <v>265</v>
      </c>
      <c r="D106" s="190" t="s">
        <v>266</v>
      </c>
      <c r="E106" s="30" t="s">
        <v>267</v>
      </c>
      <c r="F106" s="30" t="s">
        <v>40</v>
      </c>
      <c r="G106" s="30" t="s">
        <v>268</v>
      </c>
      <c r="H106" s="30" t="s">
        <v>61</v>
      </c>
      <c r="I106" s="30" t="s">
        <v>269</v>
      </c>
      <c r="J106" s="52" t="s">
        <v>63</v>
      </c>
      <c r="K106" s="52"/>
      <c r="L106" s="52"/>
      <c r="M106" s="52"/>
      <c r="N106" s="52"/>
      <c r="O106" s="52" t="s">
        <v>851</v>
      </c>
      <c r="P106" s="9"/>
      <c r="Q106" s="98"/>
      <c r="R106" s="4"/>
      <c r="S106" s="1"/>
      <c r="T106" s="1"/>
      <c r="U106" s="30" t="s">
        <v>270</v>
      </c>
      <c r="V106" s="98" t="s">
        <v>284</v>
      </c>
      <c r="W106" s="30"/>
      <c r="X106" s="10">
        <v>0</v>
      </c>
      <c r="Y106" s="10">
        <v>1</v>
      </c>
      <c r="Z106" s="10">
        <v>1</v>
      </c>
      <c r="AA106" s="30"/>
      <c r="AB106" s="30" t="s">
        <v>285</v>
      </c>
      <c r="AC106" s="30" t="s">
        <v>1221</v>
      </c>
      <c r="AD106" s="9"/>
      <c r="AE106" s="67">
        <f>(AD106-$X$106)/($Y$106-$X$106)</f>
        <v>0</v>
      </c>
      <c r="AF106" s="2"/>
    </row>
    <row r="107" spans="1:32" ht="180">
      <c r="A107" s="52">
        <v>888</v>
      </c>
      <c r="B107" s="30" t="s">
        <v>36</v>
      </c>
      <c r="C107" s="30" t="s">
        <v>265</v>
      </c>
      <c r="D107" s="190" t="s">
        <v>266</v>
      </c>
      <c r="E107" s="30" t="s">
        <v>267</v>
      </c>
      <c r="F107" s="30" t="s">
        <v>40</v>
      </c>
      <c r="G107" s="30" t="s">
        <v>268</v>
      </c>
      <c r="H107" s="30" t="s">
        <v>61</v>
      </c>
      <c r="I107" s="30" t="s">
        <v>269</v>
      </c>
      <c r="J107" s="52" t="s">
        <v>63</v>
      </c>
      <c r="K107" s="52"/>
      <c r="L107" s="52"/>
      <c r="M107" s="52"/>
      <c r="N107" s="52"/>
      <c r="O107" s="52" t="s">
        <v>851</v>
      </c>
      <c r="P107" s="9"/>
      <c r="Q107" s="98"/>
      <c r="R107" s="4"/>
      <c r="S107" s="1"/>
      <c r="T107" s="1"/>
      <c r="U107" s="30" t="s">
        <v>270</v>
      </c>
      <c r="V107" s="98" t="s">
        <v>284</v>
      </c>
      <c r="W107" s="30"/>
      <c r="X107" s="10">
        <v>0</v>
      </c>
      <c r="Y107" s="10">
        <v>1</v>
      </c>
      <c r="Z107" s="10">
        <v>1</v>
      </c>
      <c r="AA107" s="30"/>
      <c r="AB107" s="30" t="s">
        <v>285</v>
      </c>
      <c r="AC107" s="30" t="s">
        <v>1221</v>
      </c>
      <c r="AD107" s="9"/>
      <c r="AE107" s="67">
        <f>(AD107-$X$107)/($Y$107-$X$107)</f>
        <v>0</v>
      </c>
      <c r="AF107" s="2"/>
    </row>
    <row r="108" spans="1:32" ht="180">
      <c r="A108" s="52">
        <v>889</v>
      </c>
      <c r="B108" s="30" t="s">
        <v>36</v>
      </c>
      <c r="C108" s="30" t="s">
        <v>265</v>
      </c>
      <c r="D108" s="190" t="s">
        <v>266</v>
      </c>
      <c r="E108" s="30" t="s">
        <v>267</v>
      </c>
      <c r="F108" s="30" t="s">
        <v>40</v>
      </c>
      <c r="G108" s="30" t="s">
        <v>268</v>
      </c>
      <c r="H108" s="30" t="s">
        <v>61</v>
      </c>
      <c r="I108" s="30" t="s">
        <v>269</v>
      </c>
      <c r="J108" s="52" t="s">
        <v>63</v>
      </c>
      <c r="K108" s="52"/>
      <c r="L108" s="52"/>
      <c r="M108" s="52"/>
      <c r="N108" s="52"/>
      <c r="O108" s="52" t="s">
        <v>851</v>
      </c>
      <c r="P108" s="9"/>
      <c r="Q108" s="98"/>
      <c r="R108" s="4"/>
      <c r="S108" s="1"/>
      <c r="T108" s="1"/>
      <c r="U108" s="30" t="s">
        <v>270</v>
      </c>
      <c r="V108" s="98" t="s">
        <v>284</v>
      </c>
      <c r="W108" s="30"/>
      <c r="X108" s="10">
        <v>0</v>
      </c>
      <c r="Y108" s="10">
        <v>1</v>
      </c>
      <c r="Z108" s="10">
        <v>1</v>
      </c>
      <c r="AA108" s="30"/>
      <c r="AB108" s="30" t="s">
        <v>285</v>
      </c>
      <c r="AC108" s="30" t="s">
        <v>1221</v>
      </c>
      <c r="AD108" s="9"/>
      <c r="AE108" s="67">
        <f>(AD108-$X$108)/($Y$108-$X$108)</f>
        <v>0</v>
      </c>
      <c r="AF108" s="2"/>
    </row>
    <row r="109" spans="1:32" ht="180">
      <c r="A109" s="52">
        <v>890</v>
      </c>
      <c r="B109" s="30" t="s">
        <v>36</v>
      </c>
      <c r="C109" s="30" t="s">
        <v>265</v>
      </c>
      <c r="D109" s="190" t="s">
        <v>266</v>
      </c>
      <c r="E109" s="30" t="s">
        <v>267</v>
      </c>
      <c r="F109" s="30" t="s">
        <v>40</v>
      </c>
      <c r="G109" s="30" t="s">
        <v>268</v>
      </c>
      <c r="H109" s="30" t="s">
        <v>61</v>
      </c>
      <c r="I109" s="30" t="s">
        <v>269</v>
      </c>
      <c r="J109" s="52" t="s">
        <v>63</v>
      </c>
      <c r="K109" s="52"/>
      <c r="L109" s="52"/>
      <c r="M109" s="52"/>
      <c r="N109" s="52"/>
      <c r="O109" s="52" t="s">
        <v>851</v>
      </c>
      <c r="P109" s="9"/>
      <c r="Q109" s="98"/>
      <c r="R109" s="4"/>
      <c r="S109" s="1"/>
      <c r="T109" s="1"/>
      <c r="U109" s="30" t="s">
        <v>270</v>
      </c>
      <c r="V109" s="98" t="s">
        <v>284</v>
      </c>
      <c r="W109" s="30"/>
      <c r="X109" s="10">
        <v>0</v>
      </c>
      <c r="Y109" s="10">
        <v>1</v>
      </c>
      <c r="Z109" s="10">
        <v>1</v>
      </c>
      <c r="AA109" s="30"/>
      <c r="AB109" s="30" t="s">
        <v>285</v>
      </c>
      <c r="AC109" s="30" t="s">
        <v>1221</v>
      </c>
      <c r="AD109" s="9"/>
      <c r="AE109" s="67">
        <f>(AD109-$X$109)/($Y$109-$X$109)</f>
        <v>0</v>
      </c>
      <c r="AF109" s="2"/>
    </row>
    <row r="110" spans="1:32" ht="180">
      <c r="A110" s="52">
        <v>891</v>
      </c>
      <c r="B110" s="30" t="s">
        <v>36</v>
      </c>
      <c r="C110" s="30" t="s">
        <v>265</v>
      </c>
      <c r="D110" s="190" t="s">
        <v>266</v>
      </c>
      <c r="E110" s="30" t="s">
        <v>267</v>
      </c>
      <c r="F110" s="30" t="s">
        <v>40</v>
      </c>
      <c r="G110" s="30" t="s">
        <v>268</v>
      </c>
      <c r="H110" s="30" t="s">
        <v>61</v>
      </c>
      <c r="I110" s="30" t="s">
        <v>269</v>
      </c>
      <c r="J110" s="52" t="s">
        <v>63</v>
      </c>
      <c r="K110" s="52"/>
      <c r="L110" s="52"/>
      <c r="M110" s="52"/>
      <c r="N110" s="52"/>
      <c r="O110" s="52" t="s">
        <v>851</v>
      </c>
      <c r="P110" s="9"/>
      <c r="Q110" s="98"/>
      <c r="R110" s="4"/>
      <c r="S110" s="1"/>
      <c r="T110" s="1"/>
      <c r="U110" s="30" t="s">
        <v>270</v>
      </c>
      <c r="V110" s="98" t="s">
        <v>284</v>
      </c>
      <c r="W110" s="30"/>
      <c r="X110" s="10">
        <v>0</v>
      </c>
      <c r="Y110" s="10">
        <v>1</v>
      </c>
      <c r="Z110" s="10">
        <v>1</v>
      </c>
      <c r="AA110" s="30"/>
      <c r="AB110" s="30" t="s">
        <v>285</v>
      </c>
      <c r="AC110" s="30" t="s">
        <v>1221</v>
      </c>
      <c r="AD110" s="9"/>
      <c r="AE110" s="67">
        <f>(AD110-$X$110)/($Y$110-$X$110)</f>
        <v>0</v>
      </c>
      <c r="AF110" s="2"/>
    </row>
    <row r="111" spans="1:32" ht="180">
      <c r="A111" s="52">
        <v>892</v>
      </c>
      <c r="B111" s="30" t="s">
        <v>36</v>
      </c>
      <c r="C111" s="30" t="s">
        <v>265</v>
      </c>
      <c r="D111" s="190" t="s">
        <v>266</v>
      </c>
      <c r="E111" s="30" t="s">
        <v>267</v>
      </c>
      <c r="F111" s="30" t="s">
        <v>40</v>
      </c>
      <c r="G111" s="30" t="s">
        <v>268</v>
      </c>
      <c r="H111" s="30" t="s">
        <v>61</v>
      </c>
      <c r="I111" s="30" t="s">
        <v>269</v>
      </c>
      <c r="J111" s="52" t="s">
        <v>63</v>
      </c>
      <c r="K111" s="52"/>
      <c r="L111" s="52"/>
      <c r="M111" s="52"/>
      <c r="N111" s="52"/>
      <c r="O111" s="52" t="s">
        <v>851</v>
      </c>
      <c r="P111" s="9"/>
      <c r="Q111" s="98"/>
      <c r="R111" s="4"/>
      <c r="S111" s="1"/>
      <c r="T111" s="1"/>
      <c r="U111" s="30" t="s">
        <v>270</v>
      </c>
      <c r="V111" s="98" t="s">
        <v>284</v>
      </c>
      <c r="W111" s="30"/>
      <c r="X111" s="10">
        <v>0</v>
      </c>
      <c r="Y111" s="10">
        <v>1</v>
      </c>
      <c r="Z111" s="10">
        <v>1</v>
      </c>
      <c r="AA111" s="30"/>
      <c r="AB111" s="30" t="s">
        <v>285</v>
      </c>
      <c r="AC111" s="30" t="s">
        <v>1221</v>
      </c>
      <c r="AD111" s="9"/>
      <c r="AE111" s="67">
        <f>(AD111-$X$111)/($Y$111-$X$111)</f>
        <v>0</v>
      </c>
      <c r="AF111" s="2"/>
    </row>
    <row r="112" spans="1:32" ht="180">
      <c r="A112" s="52">
        <v>893</v>
      </c>
      <c r="B112" s="30" t="s">
        <v>36</v>
      </c>
      <c r="C112" s="30" t="s">
        <v>265</v>
      </c>
      <c r="D112" s="190" t="s">
        <v>266</v>
      </c>
      <c r="E112" s="30" t="s">
        <v>267</v>
      </c>
      <c r="F112" s="30" t="s">
        <v>40</v>
      </c>
      <c r="G112" s="30" t="s">
        <v>268</v>
      </c>
      <c r="H112" s="30" t="s">
        <v>61</v>
      </c>
      <c r="I112" s="30" t="s">
        <v>269</v>
      </c>
      <c r="J112" s="52" t="s">
        <v>63</v>
      </c>
      <c r="K112" s="52"/>
      <c r="L112" s="52"/>
      <c r="M112" s="52"/>
      <c r="N112" s="52"/>
      <c r="O112" s="52" t="s">
        <v>851</v>
      </c>
      <c r="P112" s="9"/>
      <c r="Q112" s="98"/>
      <c r="R112" s="4"/>
      <c r="S112" s="1"/>
      <c r="T112" s="1"/>
      <c r="U112" s="30" t="s">
        <v>270</v>
      </c>
      <c r="V112" s="98" t="s">
        <v>284</v>
      </c>
      <c r="W112" s="30"/>
      <c r="X112" s="10">
        <v>0</v>
      </c>
      <c r="Y112" s="10">
        <v>1</v>
      </c>
      <c r="Z112" s="10">
        <v>1</v>
      </c>
      <c r="AA112" s="30"/>
      <c r="AB112" s="30" t="s">
        <v>285</v>
      </c>
      <c r="AC112" s="30" t="s">
        <v>1221</v>
      </c>
      <c r="AD112" s="9"/>
      <c r="AE112" s="67">
        <f>(AD112-$X$112)/($Y$112-$X$112)</f>
        <v>0</v>
      </c>
      <c r="AF112" s="2"/>
    </row>
    <row r="113" spans="1:32" ht="180">
      <c r="A113" s="52">
        <v>894</v>
      </c>
      <c r="B113" s="30" t="s">
        <v>36</v>
      </c>
      <c r="C113" s="30" t="s">
        <v>265</v>
      </c>
      <c r="D113" s="190" t="s">
        <v>266</v>
      </c>
      <c r="E113" s="30" t="s">
        <v>267</v>
      </c>
      <c r="F113" s="30" t="s">
        <v>40</v>
      </c>
      <c r="G113" s="30" t="s">
        <v>268</v>
      </c>
      <c r="H113" s="30" t="s">
        <v>61</v>
      </c>
      <c r="I113" s="30" t="s">
        <v>269</v>
      </c>
      <c r="J113" s="52" t="s">
        <v>63</v>
      </c>
      <c r="K113" s="52"/>
      <c r="L113" s="52"/>
      <c r="M113" s="52"/>
      <c r="N113" s="52"/>
      <c r="O113" s="52" t="s">
        <v>851</v>
      </c>
      <c r="P113" s="9"/>
      <c r="Q113" s="98"/>
      <c r="R113" s="4"/>
      <c r="S113" s="1"/>
      <c r="T113" s="1"/>
      <c r="U113" s="30" t="s">
        <v>270</v>
      </c>
      <c r="V113" s="98" t="s">
        <v>284</v>
      </c>
      <c r="W113" s="30"/>
      <c r="X113" s="10">
        <v>0</v>
      </c>
      <c r="Y113" s="10">
        <v>1</v>
      </c>
      <c r="Z113" s="10">
        <v>1</v>
      </c>
      <c r="AA113" s="30"/>
      <c r="AB113" s="30" t="s">
        <v>285</v>
      </c>
      <c r="AC113" s="30" t="s">
        <v>1221</v>
      </c>
      <c r="AD113" s="9"/>
      <c r="AE113" s="67">
        <f>(AD113-$X$113)/($Y$113-$X$113)</f>
        <v>0</v>
      </c>
      <c r="AF113" s="2"/>
    </row>
    <row r="114" spans="1:32" ht="180">
      <c r="A114" s="52">
        <v>895</v>
      </c>
      <c r="B114" s="30" t="s">
        <v>36</v>
      </c>
      <c r="C114" s="30" t="s">
        <v>265</v>
      </c>
      <c r="D114" s="190" t="s">
        <v>266</v>
      </c>
      <c r="E114" s="30" t="s">
        <v>267</v>
      </c>
      <c r="F114" s="30" t="s">
        <v>40</v>
      </c>
      <c r="G114" s="30" t="s">
        <v>268</v>
      </c>
      <c r="H114" s="30" t="s">
        <v>61</v>
      </c>
      <c r="I114" s="30" t="s">
        <v>269</v>
      </c>
      <c r="J114" s="52" t="s">
        <v>63</v>
      </c>
      <c r="K114" s="52"/>
      <c r="L114" s="52"/>
      <c r="M114" s="52"/>
      <c r="N114" s="52"/>
      <c r="O114" s="52" t="s">
        <v>851</v>
      </c>
      <c r="P114" s="9"/>
      <c r="Q114" s="98"/>
      <c r="R114" s="4"/>
      <c r="S114" s="1"/>
      <c r="T114" s="1"/>
      <c r="U114" s="30" t="s">
        <v>270</v>
      </c>
      <c r="V114" s="98" t="s">
        <v>284</v>
      </c>
      <c r="W114" s="30"/>
      <c r="X114" s="10">
        <v>0</v>
      </c>
      <c r="Y114" s="10">
        <v>1</v>
      </c>
      <c r="Z114" s="10">
        <v>1</v>
      </c>
      <c r="AA114" s="30"/>
      <c r="AB114" s="30" t="s">
        <v>285</v>
      </c>
      <c r="AC114" s="30" t="s">
        <v>1221</v>
      </c>
      <c r="AD114" s="9"/>
      <c r="AE114" s="67">
        <f>(AD114-$X$114)/($Y$114-$X$114)</f>
        <v>0</v>
      </c>
      <c r="AF114" s="2"/>
    </row>
    <row r="115" spans="1:32" ht="180">
      <c r="A115" s="52">
        <v>896</v>
      </c>
      <c r="B115" s="30" t="s">
        <v>36</v>
      </c>
      <c r="C115" s="30" t="s">
        <v>265</v>
      </c>
      <c r="D115" s="190" t="s">
        <v>266</v>
      </c>
      <c r="E115" s="30" t="s">
        <v>267</v>
      </c>
      <c r="F115" s="30" t="s">
        <v>40</v>
      </c>
      <c r="G115" s="30" t="s">
        <v>268</v>
      </c>
      <c r="H115" s="30" t="s">
        <v>61</v>
      </c>
      <c r="I115" s="30" t="s">
        <v>269</v>
      </c>
      <c r="J115" s="52" t="s">
        <v>63</v>
      </c>
      <c r="K115" s="52"/>
      <c r="L115" s="52"/>
      <c r="M115" s="52"/>
      <c r="N115" s="52"/>
      <c r="O115" s="52" t="s">
        <v>851</v>
      </c>
      <c r="P115" s="9"/>
      <c r="Q115" s="98"/>
      <c r="R115" s="4"/>
      <c r="S115" s="1"/>
      <c r="T115" s="1"/>
      <c r="U115" s="30" t="s">
        <v>270</v>
      </c>
      <c r="V115" s="98" t="s">
        <v>284</v>
      </c>
      <c r="W115" s="30"/>
      <c r="X115" s="10">
        <v>0</v>
      </c>
      <c r="Y115" s="10">
        <v>1</v>
      </c>
      <c r="Z115" s="10">
        <v>1</v>
      </c>
      <c r="AA115" s="30"/>
      <c r="AB115" s="30" t="s">
        <v>285</v>
      </c>
      <c r="AC115" s="30" t="s">
        <v>1221</v>
      </c>
      <c r="AD115" s="9"/>
      <c r="AE115" s="67">
        <f>(AD115-$X$115)/($Y$115-$X$115)</f>
        <v>0</v>
      </c>
      <c r="AF115" s="2"/>
    </row>
    <row r="116" spans="1:32" ht="180">
      <c r="A116" s="52">
        <v>897</v>
      </c>
      <c r="B116" s="30" t="s">
        <v>36</v>
      </c>
      <c r="C116" s="30" t="s">
        <v>265</v>
      </c>
      <c r="D116" s="190" t="s">
        <v>266</v>
      </c>
      <c r="E116" s="30" t="s">
        <v>267</v>
      </c>
      <c r="F116" s="30" t="s">
        <v>40</v>
      </c>
      <c r="G116" s="30" t="s">
        <v>268</v>
      </c>
      <c r="H116" s="30" t="s">
        <v>61</v>
      </c>
      <c r="I116" s="30" t="s">
        <v>269</v>
      </c>
      <c r="J116" s="52" t="s">
        <v>63</v>
      </c>
      <c r="K116" s="52"/>
      <c r="L116" s="52"/>
      <c r="M116" s="52"/>
      <c r="N116" s="52"/>
      <c r="O116" s="52" t="s">
        <v>851</v>
      </c>
      <c r="P116" s="9"/>
      <c r="Q116" s="98"/>
      <c r="R116" s="4"/>
      <c r="S116" s="1"/>
      <c r="T116" s="1"/>
      <c r="U116" s="30" t="s">
        <v>270</v>
      </c>
      <c r="V116" s="98" t="s">
        <v>284</v>
      </c>
      <c r="W116" s="30"/>
      <c r="X116" s="10">
        <v>0</v>
      </c>
      <c r="Y116" s="10">
        <v>1</v>
      </c>
      <c r="Z116" s="10">
        <v>1</v>
      </c>
      <c r="AA116" s="30"/>
      <c r="AB116" s="30" t="s">
        <v>285</v>
      </c>
      <c r="AC116" s="30" t="s">
        <v>1221</v>
      </c>
      <c r="AD116" s="9"/>
      <c r="AE116" s="67">
        <f>(AD116-$X$116)/($Y$116-$X$116)</f>
        <v>0</v>
      </c>
      <c r="AF116" s="2"/>
    </row>
    <row r="117" spans="1:32" ht="180">
      <c r="A117" s="52">
        <v>898</v>
      </c>
      <c r="B117" s="30" t="s">
        <v>36</v>
      </c>
      <c r="C117" s="30" t="s">
        <v>265</v>
      </c>
      <c r="D117" s="190" t="s">
        <v>266</v>
      </c>
      <c r="E117" s="30" t="s">
        <v>267</v>
      </c>
      <c r="F117" s="30" t="s">
        <v>40</v>
      </c>
      <c r="G117" s="30" t="s">
        <v>268</v>
      </c>
      <c r="H117" s="30" t="s">
        <v>61</v>
      </c>
      <c r="I117" s="30" t="s">
        <v>269</v>
      </c>
      <c r="J117" s="52" t="s">
        <v>63</v>
      </c>
      <c r="K117" s="52"/>
      <c r="L117" s="52"/>
      <c r="M117" s="52"/>
      <c r="N117" s="52"/>
      <c r="O117" s="52" t="s">
        <v>851</v>
      </c>
      <c r="P117" s="9"/>
      <c r="Q117" s="98"/>
      <c r="R117" s="4"/>
      <c r="S117" s="1"/>
      <c r="T117" s="1"/>
      <c r="U117" s="30" t="s">
        <v>270</v>
      </c>
      <c r="V117" s="98" t="s">
        <v>284</v>
      </c>
      <c r="W117" s="30"/>
      <c r="X117" s="10">
        <v>0</v>
      </c>
      <c r="Y117" s="10">
        <v>1</v>
      </c>
      <c r="Z117" s="10">
        <v>1</v>
      </c>
      <c r="AA117" s="30"/>
      <c r="AB117" s="30" t="s">
        <v>285</v>
      </c>
      <c r="AC117" s="30" t="s">
        <v>1221</v>
      </c>
      <c r="AD117" s="9"/>
      <c r="AE117" s="67">
        <f>(AD117-$X$117)/($Y$117-$X$117)</f>
        <v>0</v>
      </c>
      <c r="AF117" s="2"/>
    </row>
    <row r="118" spans="1:32" ht="180">
      <c r="A118" s="52">
        <v>899</v>
      </c>
      <c r="B118" s="30" t="s">
        <v>36</v>
      </c>
      <c r="C118" s="30" t="s">
        <v>265</v>
      </c>
      <c r="D118" s="190" t="s">
        <v>266</v>
      </c>
      <c r="E118" s="30" t="s">
        <v>267</v>
      </c>
      <c r="F118" s="30" t="s">
        <v>40</v>
      </c>
      <c r="G118" s="30" t="s">
        <v>268</v>
      </c>
      <c r="H118" s="30" t="s">
        <v>61</v>
      </c>
      <c r="I118" s="30" t="s">
        <v>269</v>
      </c>
      <c r="J118" s="52" t="s">
        <v>63</v>
      </c>
      <c r="K118" s="52"/>
      <c r="L118" s="52"/>
      <c r="M118" s="52"/>
      <c r="N118" s="52"/>
      <c r="O118" s="52" t="s">
        <v>851</v>
      </c>
      <c r="P118" s="9"/>
      <c r="Q118" s="98"/>
      <c r="R118" s="4"/>
      <c r="S118" s="1"/>
      <c r="T118" s="1"/>
      <c r="U118" s="30" t="s">
        <v>270</v>
      </c>
      <c r="V118" s="98" t="s">
        <v>284</v>
      </c>
      <c r="W118" s="30"/>
      <c r="X118" s="10">
        <v>0</v>
      </c>
      <c r="Y118" s="10">
        <v>1</v>
      </c>
      <c r="Z118" s="10">
        <v>1</v>
      </c>
      <c r="AA118" s="30"/>
      <c r="AB118" s="30" t="s">
        <v>285</v>
      </c>
      <c r="AC118" s="30" t="s">
        <v>1221</v>
      </c>
      <c r="AD118" s="9"/>
      <c r="AE118" s="67">
        <f>(AD118-$X$118)/($Y$118-$X$118)</f>
        <v>0</v>
      </c>
      <c r="AF118" s="2"/>
    </row>
    <row r="119" spans="1:32" ht="180">
      <c r="A119" s="52">
        <v>900</v>
      </c>
      <c r="B119" s="30" t="s">
        <v>36</v>
      </c>
      <c r="C119" s="30" t="s">
        <v>265</v>
      </c>
      <c r="D119" s="190" t="s">
        <v>266</v>
      </c>
      <c r="E119" s="30" t="s">
        <v>267</v>
      </c>
      <c r="F119" s="30" t="s">
        <v>40</v>
      </c>
      <c r="G119" s="30" t="s">
        <v>268</v>
      </c>
      <c r="H119" s="30" t="s">
        <v>61</v>
      </c>
      <c r="I119" s="30" t="s">
        <v>269</v>
      </c>
      <c r="J119" s="52" t="s">
        <v>63</v>
      </c>
      <c r="K119" s="52"/>
      <c r="L119" s="52"/>
      <c r="M119" s="52"/>
      <c r="N119" s="52"/>
      <c r="O119" s="52" t="s">
        <v>851</v>
      </c>
      <c r="P119" s="9"/>
      <c r="Q119" s="98"/>
      <c r="R119" s="4"/>
      <c r="S119" s="1"/>
      <c r="T119" s="1"/>
      <c r="U119" s="30" t="s">
        <v>270</v>
      </c>
      <c r="V119" s="98" t="s">
        <v>284</v>
      </c>
      <c r="W119" s="30"/>
      <c r="X119" s="10">
        <v>0</v>
      </c>
      <c r="Y119" s="10">
        <v>1</v>
      </c>
      <c r="Z119" s="10">
        <v>1</v>
      </c>
      <c r="AA119" s="30"/>
      <c r="AB119" s="30" t="s">
        <v>285</v>
      </c>
      <c r="AC119" s="30" t="s">
        <v>1221</v>
      </c>
      <c r="AD119" s="9"/>
      <c r="AE119" s="67">
        <f>(AD119-$X$119)/($Y$119-$X$119)</f>
        <v>0</v>
      </c>
      <c r="AF119" s="2"/>
    </row>
    <row r="120" spans="1:32" ht="180">
      <c r="A120" s="52">
        <v>901</v>
      </c>
      <c r="B120" s="30" t="s">
        <v>36</v>
      </c>
      <c r="C120" s="30" t="s">
        <v>265</v>
      </c>
      <c r="D120" s="190" t="s">
        <v>266</v>
      </c>
      <c r="E120" s="30" t="s">
        <v>267</v>
      </c>
      <c r="F120" s="30" t="s">
        <v>40</v>
      </c>
      <c r="G120" s="30" t="s">
        <v>268</v>
      </c>
      <c r="H120" s="30" t="s">
        <v>61</v>
      </c>
      <c r="I120" s="30" t="s">
        <v>269</v>
      </c>
      <c r="J120" s="52" t="s">
        <v>63</v>
      </c>
      <c r="K120" s="52"/>
      <c r="L120" s="52"/>
      <c r="M120" s="52"/>
      <c r="N120" s="52"/>
      <c r="O120" s="52" t="s">
        <v>851</v>
      </c>
      <c r="P120" s="9"/>
      <c r="Q120" s="98"/>
      <c r="R120" s="4"/>
      <c r="S120" s="1"/>
      <c r="T120" s="1"/>
      <c r="U120" s="30" t="s">
        <v>270</v>
      </c>
      <c r="V120" s="98" t="s">
        <v>284</v>
      </c>
      <c r="W120" s="30"/>
      <c r="X120" s="10">
        <v>0</v>
      </c>
      <c r="Y120" s="10">
        <v>1</v>
      </c>
      <c r="Z120" s="10">
        <v>1</v>
      </c>
      <c r="AA120" s="30"/>
      <c r="AB120" s="30" t="s">
        <v>285</v>
      </c>
      <c r="AC120" s="30" t="s">
        <v>1221</v>
      </c>
      <c r="AD120" s="9"/>
      <c r="AE120" s="67">
        <f>(AD120-$X$120)/($Y$120-$X$120)</f>
        <v>0</v>
      </c>
      <c r="AF120" s="2"/>
    </row>
    <row r="121" spans="1:32" ht="180">
      <c r="A121" s="52">
        <v>902</v>
      </c>
      <c r="B121" s="30" t="s">
        <v>36</v>
      </c>
      <c r="C121" s="30" t="s">
        <v>265</v>
      </c>
      <c r="D121" s="190" t="s">
        <v>266</v>
      </c>
      <c r="E121" s="30" t="s">
        <v>267</v>
      </c>
      <c r="F121" s="30" t="s">
        <v>40</v>
      </c>
      <c r="G121" s="30" t="s">
        <v>268</v>
      </c>
      <c r="H121" s="30" t="s">
        <v>61</v>
      </c>
      <c r="I121" s="30" t="s">
        <v>269</v>
      </c>
      <c r="J121" s="52" t="s">
        <v>63</v>
      </c>
      <c r="K121" s="52"/>
      <c r="L121" s="52"/>
      <c r="M121" s="52"/>
      <c r="N121" s="52"/>
      <c r="O121" s="52" t="s">
        <v>851</v>
      </c>
      <c r="P121" s="9"/>
      <c r="Q121" s="98"/>
      <c r="R121" s="4"/>
      <c r="S121" s="1"/>
      <c r="T121" s="1"/>
      <c r="U121" s="30" t="s">
        <v>270</v>
      </c>
      <c r="V121" s="98" t="s">
        <v>284</v>
      </c>
      <c r="W121" s="30"/>
      <c r="X121" s="10">
        <v>0</v>
      </c>
      <c r="Y121" s="10">
        <v>1</v>
      </c>
      <c r="Z121" s="10">
        <v>1</v>
      </c>
      <c r="AA121" s="30"/>
      <c r="AB121" s="30" t="s">
        <v>285</v>
      </c>
      <c r="AC121" s="30" t="s">
        <v>1221</v>
      </c>
      <c r="AD121" s="9"/>
      <c r="AE121" s="67">
        <f>(AD121-$X$121)/($Y$121-$X$121)</f>
        <v>0</v>
      </c>
      <c r="AF121" s="2"/>
    </row>
    <row r="122" spans="1:32" ht="180">
      <c r="A122" s="52">
        <v>903</v>
      </c>
      <c r="B122" s="30" t="s">
        <v>36</v>
      </c>
      <c r="C122" s="30" t="s">
        <v>265</v>
      </c>
      <c r="D122" s="190" t="s">
        <v>266</v>
      </c>
      <c r="E122" s="30" t="s">
        <v>267</v>
      </c>
      <c r="F122" s="30" t="s">
        <v>40</v>
      </c>
      <c r="G122" s="30" t="s">
        <v>268</v>
      </c>
      <c r="H122" s="30" t="s">
        <v>61</v>
      </c>
      <c r="I122" s="30" t="s">
        <v>269</v>
      </c>
      <c r="J122" s="52" t="s">
        <v>63</v>
      </c>
      <c r="K122" s="52"/>
      <c r="L122" s="52"/>
      <c r="M122" s="52"/>
      <c r="N122" s="52"/>
      <c r="O122" s="52" t="s">
        <v>851</v>
      </c>
      <c r="P122" s="1"/>
      <c r="Q122" s="98"/>
      <c r="R122" s="4"/>
      <c r="S122" s="1"/>
      <c r="T122" s="1"/>
      <c r="U122" s="30" t="s">
        <v>270</v>
      </c>
      <c r="V122" s="193" t="s">
        <v>286</v>
      </c>
      <c r="W122" s="30" t="s">
        <v>276</v>
      </c>
      <c r="X122" s="15">
        <v>0</v>
      </c>
      <c r="Y122" s="15">
        <v>1</v>
      </c>
      <c r="Z122" s="156">
        <v>1</v>
      </c>
      <c r="AA122" s="30" t="s">
        <v>272</v>
      </c>
      <c r="AB122" s="30" t="s">
        <v>287</v>
      </c>
      <c r="AC122" s="30" t="s">
        <v>1221</v>
      </c>
      <c r="AD122" s="194"/>
      <c r="AE122" s="67">
        <f>(AD122-$X$122)/($Y$122-$X$122)</f>
        <v>0</v>
      </c>
      <c r="AF122" s="2"/>
    </row>
    <row r="123" spans="1:32" ht="180">
      <c r="A123" s="52">
        <v>904</v>
      </c>
      <c r="B123" s="30" t="s">
        <v>36</v>
      </c>
      <c r="C123" s="30" t="s">
        <v>265</v>
      </c>
      <c r="D123" s="190" t="s">
        <v>266</v>
      </c>
      <c r="E123" s="30" t="s">
        <v>267</v>
      </c>
      <c r="F123" s="30" t="s">
        <v>40</v>
      </c>
      <c r="G123" s="30" t="s">
        <v>268</v>
      </c>
      <c r="H123" s="30" t="s">
        <v>61</v>
      </c>
      <c r="I123" s="30" t="s">
        <v>269</v>
      </c>
      <c r="J123" s="52" t="s">
        <v>63</v>
      </c>
      <c r="K123" s="52"/>
      <c r="L123" s="52"/>
      <c r="M123" s="52"/>
      <c r="N123" s="52"/>
      <c r="O123" s="52" t="s">
        <v>851</v>
      </c>
      <c r="P123" s="9"/>
      <c r="Q123" s="98"/>
      <c r="R123" s="4"/>
      <c r="S123" s="1"/>
      <c r="T123" s="1"/>
      <c r="U123" s="30" t="s">
        <v>270</v>
      </c>
      <c r="V123" s="98" t="s">
        <v>288</v>
      </c>
      <c r="W123" s="30" t="s">
        <v>289</v>
      </c>
      <c r="X123" s="10">
        <v>0</v>
      </c>
      <c r="Y123" s="10">
        <v>1</v>
      </c>
      <c r="Z123" s="10">
        <v>1</v>
      </c>
      <c r="AA123" s="30" t="s">
        <v>272</v>
      </c>
      <c r="AB123" s="30" t="s">
        <v>290</v>
      </c>
      <c r="AC123" s="30" t="s">
        <v>1221</v>
      </c>
      <c r="AD123" s="1"/>
      <c r="AE123" s="67">
        <f>(AD123-$X$123)/($Y$123-$X$123)</f>
        <v>0</v>
      </c>
      <c r="AF123" s="2"/>
    </row>
    <row r="124" spans="1:32" ht="180">
      <c r="A124" s="1" t="s">
        <v>291</v>
      </c>
      <c r="B124" s="2" t="s">
        <v>36</v>
      </c>
      <c r="C124" s="2" t="s">
        <v>265</v>
      </c>
      <c r="D124" s="192" t="s">
        <v>266</v>
      </c>
      <c r="E124" s="2" t="s">
        <v>267</v>
      </c>
      <c r="F124" s="2" t="s">
        <v>40</v>
      </c>
      <c r="G124" s="2" t="s">
        <v>268</v>
      </c>
      <c r="H124" s="2" t="s">
        <v>61</v>
      </c>
      <c r="I124" s="2" t="s">
        <v>269</v>
      </c>
      <c r="J124" s="1" t="s">
        <v>63</v>
      </c>
      <c r="K124" s="1"/>
      <c r="L124" s="1"/>
      <c r="M124" s="1"/>
      <c r="N124" s="1"/>
      <c r="O124" s="52" t="s">
        <v>851</v>
      </c>
      <c r="P124" s="9"/>
      <c r="Q124" s="147"/>
      <c r="R124" s="4"/>
      <c r="S124" s="1"/>
      <c r="T124" s="1"/>
      <c r="U124" s="2" t="s">
        <v>270</v>
      </c>
      <c r="V124" s="147" t="s">
        <v>288</v>
      </c>
      <c r="W124" s="2" t="s">
        <v>289</v>
      </c>
      <c r="X124" s="9">
        <v>0</v>
      </c>
      <c r="Y124" s="9">
        <v>1</v>
      </c>
      <c r="Z124" s="9">
        <v>1</v>
      </c>
      <c r="AA124" s="2" t="s">
        <v>272</v>
      </c>
      <c r="AB124" s="2" t="s">
        <v>290</v>
      </c>
      <c r="AC124" s="30" t="s">
        <v>1221</v>
      </c>
      <c r="AD124" s="1"/>
      <c r="AE124" s="67">
        <f>(AD124-$X$124)/($Y$124-$X$124)</f>
        <v>0</v>
      </c>
      <c r="AF124" s="2"/>
    </row>
    <row r="125" spans="1:32" ht="180">
      <c r="A125" s="1" t="s">
        <v>292</v>
      </c>
      <c r="B125" s="2" t="s">
        <v>36</v>
      </c>
      <c r="C125" s="2" t="s">
        <v>265</v>
      </c>
      <c r="D125" s="192" t="s">
        <v>266</v>
      </c>
      <c r="E125" s="2" t="s">
        <v>267</v>
      </c>
      <c r="F125" s="2" t="s">
        <v>40</v>
      </c>
      <c r="G125" s="2" t="s">
        <v>268</v>
      </c>
      <c r="H125" s="2" t="s">
        <v>61</v>
      </c>
      <c r="I125" s="2" t="s">
        <v>269</v>
      </c>
      <c r="J125" s="1" t="s">
        <v>63</v>
      </c>
      <c r="K125" s="1"/>
      <c r="L125" s="1"/>
      <c r="M125" s="1"/>
      <c r="N125" s="1"/>
      <c r="O125" s="52" t="s">
        <v>851</v>
      </c>
      <c r="P125" s="9"/>
      <c r="Q125" s="147"/>
      <c r="R125" s="4"/>
      <c r="S125" s="1"/>
      <c r="T125" s="1"/>
      <c r="U125" s="2" t="s">
        <v>270</v>
      </c>
      <c r="V125" s="147" t="s">
        <v>288</v>
      </c>
      <c r="W125" s="2" t="s">
        <v>289</v>
      </c>
      <c r="X125" s="9">
        <v>0</v>
      </c>
      <c r="Y125" s="9">
        <v>1</v>
      </c>
      <c r="Z125" s="9">
        <v>1</v>
      </c>
      <c r="AA125" s="2" t="s">
        <v>272</v>
      </c>
      <c r="AB125" s="2" t="s">
        <v>290</v>
      </c>
      <c r="AC125" s="30" t="s">
        <v>1221</v>
      </c>
      <c r="AD125" s="1"/>
      <c r="AE125" s="67">
        <f>(AD125-$X$125)/($Y$125-$X$125)</f>
        <v>0</v>
      </c>
      <c r="AF125" s="2"/>
    </row>
    <row r="126" spans="1:32" ht="180">
      <c r="A126" s="52">
        <v>905</v>
      </c>
      <c r="B126" s="195" t="s">
        <v>1149</v>
      </c>
      <c r="C126" s="195" t="s">
        <v>265</v>
      </c>
      <c r="D126" s="196" t="s">
        <v>266</v>
      </c>
      <c r="E126" s="195" t="s">
        <v>267</v>
      </c>
      <c r="F126" s="195" t="s">
        <v>40</v>
      </c>
      <c r="G126" s="195" t="s">
        <v>268</v>
      </c>
      <c r="H126" s="195" t="s">
        <v>61</v>
      </c>
      <c r="I126" s="195" t="s">
        <v>269</v>
      </c>
      <c r="J126" s="197" t="s">
        <v>63</v>
      </c>
      <c r="K126" s="197"/>
      <c r="L126" s="197"/>
      <c r="M126" s="197"/>
      <c r="N126" s="197"/>
      <c r="O126" s="52" t="s">
        <v>851</v>
      </c>
      <c r="P126" s="16"/>
      <c r="Q126" s="98"/>
      <c r="R126" s="4"/>
      <c r="S126" s="17"/>
      <c r="T126" s="17"/>
      <c r="U126" s="195" t="s">
        <v>270</v>
      </c>
      <c r="V126" s="198" t="s">
        <v>271</v>
      </c>
      <c r="W126" s="195" t="s">
        <v>137</v>
      </c>
      <c r="X126" s="197">
        <v>5300000</v>
      </c>
      <c r="Y126" s="197">
        <v>5600000</v>
      </c>
      <c r="Z126" s="199">
        <v>300000</v>
      </c>
      <c r="AA126" s="195" t="s">
        <v>272</v>
      </c>
      <c r="AB126" s="195" t="s">
        <v>273</v>
      </c>
      <c r="AC126" s="30" t="s">
        <v>1221</v>
      </c>
      <c r="AD126" s="18"/>
      <c r="AE126" s="67"/>
      <c r="AF126" s="2"/>
    </row>
    <row r="127" spans="1:32" ht="180">
      <c r="A127" s="52">
        <v>906</v>
      </c>
      <c r="B127" s="30" t="s">
        <v>36</v>
      </c>
      <c r="C127" s="30" t="s">
        <v>265</v>
      </c>
      <c r="D127" s="190" t="s">
        <v>266</v>
      </c>
      <c r="E127" s="30" t="s">
        <v>267</v>
      </c>
      <c r="F127" s="30" t="s">
        <v>40</v>
      </c>
      <c r="G127" s="30" t="s">
        <v>268</v>
      </c>
      <c r="H127" s="30" t="s">
        <v>61</v>
      </c>
      <c r="I127" s="30" t="s">
        <v>269</v>
      </c>
      <c r="J127" s="52" t="s">
        <v>63</v>
      </c>
      <c r="K127" s="52"/>
      <c r="L127" s="52"/>
      <c r="M127" s="52"/>
      <c r="N127" s="52"/>
      <c r="O127" s="52" t="s">
        <v>851</v>
      </c>
      <c r="P127" s="9"/>
      <c r="Q127" s="98"/>
      <c r="R127" s="4"/>
      <c r="S127" s="1"/>
      <c r="T127" s="1"/>
      <c r="U127" s="30" t="s">
        <v>270</v>
      </c>
      <c r="V127" s="98" t="s">
        <v>293</v>
      </c>
      <c r="W127" s="30" t="s">
        <v>276</v>
      </c>
      <c r="X127" s="10">
        <v>0</v>
      </c>
      <c r="Y127" s="10">
        <v>1</v>
      </c>
      <c r="Z127" s="10">
        <f t="shared" ref="Z127:Z136" si="2">Y127-X127</f>
        <v>1</v>
      </c>
      <c r="AA127" s="30" t="s">
        <v>272</v>
      </c>
      <c r="AB127" s="30" t="s">
        <v>294</v>
      </c>
      <c r="AC127" s="30" t="s">
        <v>1221</v>
      </c>
      <c r="AD127" s="1"/>
      <c r="AE127" s="67">
        <f>(AD127-$X$127)/($Y$127-$X$127)</f>
        <v>0</v>
      </c>
      <c r="AF127" s="2"/>
    </row>
    <row r="128" spans="1:32" ht="180">
      <c r="A128" s="52">
        <v>907</v>
      </c>
      <c r="B128" s="30" t="s">
        <v>36</v>
      </c>
      <c r="C128" s="30" t="s">
        <v>265</v>
      </c>
      <c r="D128" s="190" t="s">
        <v>266</v>
      </c>
      <c r="E128" s="30" t="s">
        <v>267</v>
      </c>
      <c r="F128" s="30" t="s">
        <v>40</v>
      </c>
      <c r="G128" s="30" t="s">
        <v>268</v>
      </c>
      <c r="H128" s="30" t="s">
        <v>61</v>
      </c>
      <c r="I128" s="30" t="s">
        <v>269</v>
      </c>
      <c r="J128" s="52" t="s">
        <v>63</v>
      </c>
      <c r="K128" s="52"/>
      <c r="L128" s="52"/>
      <c r="M128" s="52"/>
      <c r="N128" s="52"/>
      <c r="O128" s="52" t="s">
        <v>851</v>
      </c>
      <c r="P128" s="9"/>
      <c r="Q128" s="98"/>
      <c r="R128" s="4"/>
      <c r="S128" s="1"/>
      <c r="T128" s="1"/>
      <c r="U128" s="30" t="s">
        <v>270</v>
      </c>
      <c r="V128" s="98" t="s">
        <v>295</v>
      </c>
      <c r="W128" s="30" t="s">
        <v>296</v>
      </c>
      <c r="X128" s="10">
        <v>0</v>
      </c>
      <c r="Y128" s="10">
        <v>1</v>
      </c>
      <c r="Z128" s="10">
        <v>1</v>
      </c>
      <c r="AA128" s="30" t="s">
        <v>297</v>
      </c>
      <c r="AB128" s="30" t="s">
        <v>298</v>
      </c>
      <c r="AC128" s="30" t="s">
        <v>1221</v>
      </c>
      <c r="AD128" s="200"/>
      <c r="AE128" s="67">
        <f>(AD128-$X$128)/($Y$128-$X$128)</f>
        <v>0</v>
      </c>
      <c r="AF128" s="2"/>
    </row>
    <row r="129" spans="1:32" ht="180">
      <c r="A129" s="52">
        <v>908</v>
      </c>
      <c r="B129" s="30" t="s">
        <v>36</v>
      </c>
      <c r="C129" s="30" t="s">
        <v>265</v>
      </c>
      <c r="D129" s="190" t="s">
        <v>266</v>
      </c>
      <c r="E129" s="30" t="s">
        <v>267</v>
      </c>
      <c r="F129" s="30" t="s">
        <v>40</v>
      </c>
      <c r="G129" s="30" t="s">
        <v>268</v>
      </c>
      <c r="H129" s="30" t="s">
        <v>61</v>
      </c>
      <c r="I129" s="30" t="s">
        <v>269</v>
      </c>
      <c r="J129" s="52" t="s">
        <v>63</v>
      </c>
      <c r="K129" s="52"/>
      <c r="L129" s="52"/>
      <c r="M129" s="52"/>
      <c r="N129" s="52"/>
      <c r="O129" s="52" t="s">
        <v>851</v>
      </c>
      <c r="P129" s="9"/>
      <c r="Q129" s="98"/>
      <c r="R129" s="4"/>
      <c r="S129" s="1"/>
      <c r="T129" s="1"/>
      <c r="U129" s="30" t="s">
        <v>270</v>
      </c>
      <c r="V129" s="98" t="s">
        <v>299</v>
      </c>
      <c r="W129" s="30" t="s">
        <v>276</v>
      </c>
      <c r="X129" s="10">
        <v>0</v>
      </c>
      <c r="Y129" s="10">
        <v>1</v>
      </c>
      <c r="Z129" s="10">
        <f>Y129-X129</f>
        <v>1</v>
      </c>
      <c r="AA129" s="30" t="s">
        <v>272</v>
      </c>
      <c r="AB129" s="30" t="s">
        <v>300</v>
      </c>
      <c r="AC129" s="30" t="s">
        <v>1221</v>
      </c>
      <c r="AD129" s="200"/>
      <c r="AE129" s="67">
        <f>(AD129-$X$129)/($Y$129-$X$129)</f>
        <v>0</v>
      </c>
      <c r="AF129" s="2"/>
    </row>
    <row r="130" spans="1:32" ht="180">
      <c r="A130" s="52">
        <v>909</v>
      </c>
      <c r="B130" s="87" t="s">
        <v>36</v>
      </c>
      <c r="C130" s="87" t="s">
        <v>265</v>
      </c>
      <c r="D130" s="201" t="s">
        <v>266</v>
      </c>
      <c r="E130" s="87" t="s">
        <v>267</v>
      </c>
      <c r="F130" s="87" t="s">
        <v>40</v>
      </c>
      <c r="G130" s="87" t="s">
        <v>268</v>
      </c>
      <c r="H130" s="87" t="s">
        <v>61</v>
      </c>
      <c r="I130" s="87" t="s">
        <v>269</v>
      </c>
      <c r="J130" s="92" t="s">
        <v>63</v>
      </c>
      <c r="K130" s="92"/>
      <c r="L130" s="92"/>
      <c r="M130" s="92"/>
      <c r="N130" s="92"/>
      <c r="O130" s="52" t="s">
        <v>851</v>
      </c>
      <c r="P130" s="200"/>
      <c r="Q130" s="98"/>
      <c r="R130" s="202"/>
      <c r="S130" s="7"/>
      <c r="T130" s="7"/>
      <c r="U130" s="87" t="s">
        <v>270</v>
      </c>
      <c r="V130" s="203" t="s">
        <v>301</v>
      </c>
      <c r="W130" s="87" t="s">
        <v>276</v>
      </c>
      <c r="X130" s="19">
        <v>0</v>
      </c>
      <c r="Y130" s="19">
        <v>1</v>
      </c>
      <c r="Z130" s="19">
        <f t="shared" si="2"/>
        <v>1</v>
      </c>
      <c r="AA130" s="87" t="s">
        <v>272</v>
      </c>
      <c r="AB130" s="87" t="s">
        <v>302</v>
      </c>
      <c r="AC130" s="30" t="s">
        <v>1221</v>
      </c>
      <c r="AD130" s="200"/>
      <c r="AE130" s="67">
        <f>(AD130-$X$130)/($Y$130-$X$130)</f>
        <v>0</v>
      </c>
      <c r="AF130" s="95"/>
    </row>
    <row r="131" spans="1:32" ht="180">
      <c r="A131" s="52">
        <v>910</v>
      </c>
      <c r="B131" s="30" t="s">
        <v>36</v>
      </c>
      <c r="C131" s="30" t="s">
        <v>265</v>
      </c>
      <c r="D131" s="190" t="s">
        <v>266</v>
      </c>
      <c r="E131" s="30" t="s">
        <v>267</v>
      </c>
      <c r="F131" s="30" t="s">
        <v>40</v>
      </c>
      <c r="G131" s="30" t="s">
        <v>268</v>
      </c>
      <c r="H131" s="30" t="s">
        <v>61</v>
      </c>
      <c r="I131" s="30" t="s">
        <v>269</v>
      </c>
      <c r="J131" s="52" t="s">
        <v>63</v>
      </c>
      <c r="K131" s="52"/>
      <c r="L131" s="52"/>
      <c r="M131" s="52"/>
      <c r="N131" s="52"/>
      <c r="O131" s="52" t="s">
        <v>851</v>
      </c>
      <c r="P131" s="9"/>
      <c r="Q131" s="98"/>
      <c r="R131" s="4"/>
      <c r="S131" s="1"/>
      <c r="T131" s="1"/>
      <c r="U131" s="30" t="s">
        <v>270</v>
      </c>
      <c r="V131" s="204" t="s">
        <v>303</v>
      </c>
      <c r="W131" s="30" t="s">
        <v>276</v>
      </c>
      <c r="X131" s="10">
        <v>0</v>
      </c>
      <c r="Y131" s="10">
        <v>1</v>
      </c>
      <c r="Z131" s="10">
        <v>1</v>
      </c>
      <c r="AA131" s="30" t="s">
        <v>272</v>
      </c>
      <c r="AB131" s="30" t="s">
        <v>304</v>
      </c>
      <c r="AC131" s="30" t="s">
        <v>1221</v>
      </c>
      <c r="AD131" s="182"/>
      <c r="AE131" s="67">
        <f>(AD131-$X$131)/($Y$131-$X$131)</f>
        <v>0</v>
      </c>
      <c r="AF131" s="2"/>
    </row>
    <row r="132" spans="1:32" ht="180">
      <c r="A132" s="52">
        <v>911</v>
      </c>
      <c r="B132" s="30" t="s">
        <v>36</v>
      </c>
      <c r="C132" s="30" t="s">
        <v>265</v>
      </c>
      <c r="D132" s="190" t="s">
        <v>266</v>
      </c>
      <c r="E132" s="30" t="s">
        <v>267</v>
      </c>
      <c r="F132" s="30" t="s">
        <v>40</v>
      </c>
      <c r="G132" s="30" t="s">
        <v>268</v>
      </c>
      <c r="H132" s="30" t="s">
        <v>61</v>
      </c>
      <c r="I132" s="30" t="s">
        <v>269</v>
      </c>
      <c r="J132" s="52" t="s">
        <v>63</v>
      </c>
      <c r="K132" s="52"/>
      <c r="L132" s="52"/>
      <c r="M132" s="52"/>
      <c r="N132" s="52"/>
      <c r="O132" s="52" t="s">
        <v>851</v>
      </c>
      <c r="P132" s="9"/>
      <c r="Q132" s="98"/>
      <c r="R132" s="4"/>
      <c r="S132" s="1"/>
      <c r="T132" s="1"/>
      <c r="U132" s="30" t="s">
        <v>270</v>
      </c>
      <c r="V132" s="98" t="s">
        <v>305</v>
      </c>
      <c r="W132" s="30" t="s">
        <v>276</v>
      </c>
      <c r="X132" s="6">
        <v>0</v>
      </c>
      <c r="Y132" s="6">
        <v>2</v>
      </c>
      <c r="Z132" s="6">
        <f t="shared" si="2"/>
        <v>2</v>
      </c>
      <c r="AA132" s="30" t="s">
        <v>306</v>
      </c>
      <c r="AB132" s="30" t="s">
        <v>307</v>
      </c>
      <c r="AC132" s="30" t="s">
        <v>1221</v>
      </c>
      <c r="AD132" s="9"/>
      <c r="AE132" s="67">
        <f>(AD132-$X$132)/($Y$132-$X$132)</f>
        <v>0</v>
      </c>
      <c r="AF132" s="2"/>
    </row>
    <row r="133" spans="1:32" ht="180">
      <c r="A133" s="52">
        <v>912</v>
      </c>
      <c r="B133" s="30" t="s">
        <v>36</v>
      </c>
      <c r="C133" s="30" t="s">
        <v>265</v>
      </c>
      <c r="D133" s="190" t="s">
        <v>266</v>
      </c>
      <c r="E133" s="30" t="s">
        <v>267</v>
      </c>
      <c r="F133" s="30" t="s">
        <v>40</v>
      </c>
      <c r="G133" s="30" t="s">
        <v>268</v>
      </c>
      <c r="H133" s="30" t="s">
        <v>61</v>
      </c>
      <c r="I133" s="30" t="s">
        <v>269</v>
      </c>
      <c r="J133" s="52" t="s">
        <v>63</v>
      </c>
      <c r="K133" s="52"/>
      <c r="L133" s="52"/>
      <c r="M133" s="52"/>
      <c r="N133" s="52"/>
      <c r="O133" s="52" t="s">
        <v>851</v>
      </c>
      <c r="P133" s="9"/>
      <c r="Q133" s="98"/>
      <c r="R133" s="4"/>
      <c r="S133" s="1"/>
      <c r="T133" s="1"/>
      <c r="U133" s="30" t="s">
        <v>270</v>
      </c>
      <c r="V133" s="98" t="s">
        <v>308</v>
      </c>
      <c r="W133" s="30" t="s">
        <v>276</v>
      </c>
      <c r="X133" s="6">
        <v>0</v>
      </c>
      <c r="Y133" s="6">
        <v>1</v>
      </c>
      <c r="Z133" s="6">
        <v>1</v>
      </c>
      <c r="AA133" s="30" t="s">
        <v>309</v>
      </c>
      <c r="AB133" s="30" t="s">
        <v>310</v>
      </c>
      <c r="AC133" s="30" t="s">
        <v>1221</v>
      </c>
      <c r="AD133" s="9"/>
      <c r="AE133" s="67">
        <f>(AD133-$X$133)/($Y$133-$X$133)</f>
        <v>0</v>
      </c>
      <c r="AF133" s="2"/>
    </row>
    <row r="134" spans="1:32" ht="180">
      <c r="A134" s="52" t="s">
        <v>1150</v>
      </c>
      <c r="B134" s="30" t="s">
        <v>36</v>
      </c>
      <c r="C134" s="30" t="s">
        <v>265</v>
      </c>
      <c r="D134" s="190" t="s">
        <v>266</v>
      </c>
      <c r="E134" s="30" t="s">
        <v>267</v>
      </c>
      <c r="F134" s="30" t="s">
        <v>40</v>
      </c>
      <c r="G134" s="30" t="s">
        <v>268</v>
      </c>
      <c r="H134" s="30" t="s">
        <v>61</v>
      </c>
      <c r="I134" s="30" t="s">
        <v>269</v>
      </c>
      <c r="J134" s="52" t="s">
        <v>63</v>
      </c>
      <c r="K134" s="52"/>
      <c r="L134" s="52"/>
      <c r="M134" s="52"/>
      <c r="N134" s="52"/>
      <c r="O134" s="52" t="s">
        <v>851</v>
      </c>
      <c r="P134" s="9"/>
      <c r="Q134" s="98"/>
      <c r="R134" s="4"/>
      <c r="S134" s="1"/>
      <c r="T134" s="1"/>
      <c r="U134" s="30" t="s">
        <v>270</v>
      </c>
      <c r="V134" s="98" t="s">
        <v>308</v>
      </c>
      <c r="W134" s="30" t="s">
        <v>276</v>
      </c>
      <c r="X134" s="6">
        <v>0</v>
      </c>
      <c r="Y134" s="6">
        <v>1</v>
      </c>
      <c r="Z134" s="6">
        <v>1</v>
      </c>
      <c r="AA134" s="30" t="s">
        <v>309</v>
      </c>
      <c r="AB134" s="30" t="s">
        <v>310</v>
      </c>
      <c r="AC134" s="30" t="s">
        <v>1221</v>
      </c>
      <c r="AD134" s="9"/>
      <c r="AE134" s="67">
        <f>(AD134-$X$134)/($Y$134-$X$134)</f>
        <v>0</v>
      </c>
      <c r="AF134" s="2"/>
    </row>
    <row r="135" spans="1:32" ht="180">
      <c r="A135" s="52">
        <v>913</v>
      </c>
      <c r="B135" s="30" t="s">
        <v>36</v>
      </c>
      <c r="C135" s="30" t="s">
        <v>265</v>
      </c>
      <c r="D135" s="190" t="s">
        <v>266</v>
      </c>
      <c r="E135" s="30" t="s">
        <v>267</v>
      </c>
      <c r="F135" s="30" t="s">
        <v>40</v>
      </c>
      <c r="G135" s="30" t="s">
        <v>268</v>
      </c>
      <c r="H135" s="30" t="s">
        <v>61</v>
      </c>
      <c r="I135" s="30" t="s">
        <v>269</v>
      </c>
      <c r="J135" s="52" t="s">
        <v>63</v>
      </c>
      <c r="K135" s="52"/>
      <c r="L135" s="52"/>
      <c r="M135" s="52"/>
      <c r="N135" s="52"/>
      <c r="O135" s="52" t="s">
        <v>851</v>
      </c>
      <c r="P135" s="1"/>
      <c r="Q135" s="98"/>
      <c r="R135" s="4"/>
      <c r="S135" s="1"/>
      <c r="T135" s="1"/>
      <c r="U135" s="30" t="s">
        <v>270</v>
      </c>
      <c r="V135" s="98" t="s">
        <v>311</v>
      </c>
      <c r="W135" s="30" t="s">
        <v>276</v>
      </c>
      <c r="X135" s="20">
        <v>0</v>
      </c>
      <c r="Y135" s="20">
        <v>1</v>
      </c>
      <c r="Z135" s="20">
        <v>1</v>
      </c>
      <c r="AA135" s="30" t="s">
        <v>306</v>
      </c>
      <c r="AB135" s="30" t="s">
        <v>312</v>
      </c>
      <c r="AC135" s="30" t="s">
        <v>1221</v>
      </c>
      <c r="AD135" s="1"/>
      <c r="AE135" s="67">
        <f>(AD135-$X$135)/($Y$135-$X$135)</f>
        <v>0</v>
      </c>
      <c r="AF135" s="2"/>
    </row>
    <row r="136" spans="1:32" ht="180">
      <c r="A136" s="52">
        <v>914</v>
      </c>
      <c r="B136" s="30" t="s">
        <v>36</v>
      </c>
      <c r="C136" s="30" t="s">
        <v>265</v>
      </c>
      <c r="D136" s="190" t="s">
        <v>266</v>
      </c>
      <c r="E136" s="30" t="s">
        <v>267</v>
      </c>
      <c r="F136" s="30" t="s">
        <v>40</v>
      </c>
      <c r="G136" s="30" t="s">
        <v>268</v>
      </c>
      <c r="H136" s="30" t="s">
        <v>61</v>
      </c>
      <c r="I136" s="30" t="s">
        <v>269</v>
      </c>
      <c r="J136" s="52" t="s">
        <v>63</v>
      </c>
      <c r="K136" s="52"/>
      <c r="L136" s="52"/>
      <c r="M136" s="52"/>
      <c r="N136" s="52"/>
      <c r="O136" s="52" t="s">
        <v>851</v>
      </c>
      <c r="P136" s="1"/>
      <c r="Q136" s="98"/>
      <c r="R136" s="4"/>
      <c r="S136" s="1"/>
      <c r="T136" s="1"/>
      <c r="U136" s="30" t="s">
        <v>270</v>
      </c>
      <c r="V136" s="98" t="s">
        <v>313</v>
      </c>
      <c r="W136" s="30" t="s">
        <v>276</v>
      </c>
      <c r="X136" s="6">
        <v>0</v>
      </c>
      <c r="Y136" s="21">
        <v>5500</v>
      </c>
      <c r="Z136" s="6">
        <f t="shared" si="2"/>
        <v>5500</v>
      </c>
      <c r="AA136" s="30" t="s">
        <v>314</v>
      </c>
      <c r="AB136" s="30" t="s">
        <v>315</v>
      </c>
      <c r="AC136" s="30" t="s">
        <v>1221</v>
      </c>
      <c r="AD136" s="1"/>
      <c r="AE136" s="67">
        <f>(AD136-$X$136)/($Y$136-$X$136)</f>
        <v>0</v>
      </c>
      <c r="AF136" s="2"/>
    </row>
    <row r="137" spans="1:32" ht="180">
      <c r="A137" s="52">
        <v>915</v>
      </c>
      <c r="B137" s="87" t="s">
        <v>36</v>
      </c>
      <c r="C137" s="87" t="s">
        <v>265</v>
      </c>
      <c r="D137" s="201" t="s">
        <v>266</v>
      </c>
      <c r="E137" s="87" t="s">
        <v>267</v>
      </c>
      <c r="F137" s="87" t="s">
        <v>40</v>
      </c>
      <c r="G137" s="87" t="s">
        <v>268</v>
      </c>
      <c r="H137" s="87" t="s">
        <v>61</v>
      </c>
      <c r="I137" s="87" t="s">
        <v>269</v>
      </c>
      <c r="J137" s="92" t="s">
        <v>63</v>
      </c>
      <c r="K137" s="92"/>
      <c r="L137" s="92"/>
      <c r="M137" s="92"/>
      <c r="N137" s="92"/>
      <c r="O137" s="52" t="s">
        <v>851</v>
      </c>
      <c r="P137" s="7"/>
      <c r="Q137" s="87"/>
      <c r="R137" s="202"/>
      <c r="S137" s="7"/>
      <c r="T137" s="7"/>
      <c r="U137" s="87" t="s">
        <v>270</v>
      </c>
      <c r="V137" s="87" t="s">
        <v>284</v>
      </c>
      <c r="W137" s="87"/>
      <c r="X137" s="19">
        <v>0</v>
      </c>
      <c r="Y137" s="19">
        <v>1</v>
      </c>
      <c r="Z137" s="19">
        <v>1</v>
      </c>
      <c r="AA137" s="87"/>
      <c r="AB137" s="87"/>
      <c r="AC137" s="30" t="s">
        <v>1221</v>
      </c>
      <c r="AD137" s="7"/>
      <c r="AE137" s="67">
        <f>(AD137-$X$137)/($Y$137-$X$137)</f>
        <v>0</v>
      </c>
      <c r="AF137" s="95"/>
    </row>
    <row r="138" spans="1:32" ht="120">
      <c r="A138" s="27">
        <v>947</v>
      </c>
      <c r="B138" s="28" t="s">
        <v>508</v>
      </c>
      <c r="C138" s="28" t="s">
        <v>509</v>
      </c>
      <c r="D138" s="28" t="s">
        <v>510</v>
      </c>
      <c r="E138" s="28" t="s">
        <v>267</v>
      </c>
      <c r="F138" s="29" t="s">
        <v>40</v>
      </c>
      <c r="G138" s="29" t="s">
        <v>511</v>
      </c>
      <c r="H138" s="30" t="s">
        <v>512</v>
      </c>
      <c r="I138" s="31" t="s">
        <v>475</v>
      </c>
      <c r="J138" s="28" t="s">
        <v>63</v>
      </c>
      <c r="K138" s="28" t="s">
        <v>1236</v>
      </c>
      <c r="L138" s="32">
        <v>0.6</v>
      </c>
      <c r="M138" s="33">
        <v>0.52800000000000002</v>
      </c>
      <c r="N138" s="34">
        <v>0.55600000000000005</v>
      </c>
      <c r="O138" s="52" t="s">
        <v>621</v>
      </c>
      <c r="P138" s="41">
        <f>M138</f>
        <v>0.52800000000000002</v>
      </c>
      <c r="Q138" s="36">
        <f>(P138-M138)/(N138-M138)</f>
        <v>0</v>
      </c>
      <c r="R138" s="42"/>
      <c r="S138" s="42"/>
      <c r="T138" s="42"/>
      <c r="U138" s="33" t="s">
        <v>513</v>
      </c>
      <c r="V138" s="33" t="s">
        <v>476</v>
      </c>
      <c r="W138" s="34" t="s">
        <v>514</v>
      </c>
      <c r="X138" s="37">
        <v>0</v>
      </c>
      <c r="Y138" s="38">
        <v>1</v>
      </c>
      <c r="Z138" s="38"/>
      <c r="AA138" s="34"/>
      <c r="AB138" s="34" t="s">
        <v>515</v>
      </c>
      <c r="AC138" s="30" t="s">
        <v>1221</v>
      </c>
      <c r="AD138" s="35">
        <v>0.08</v>
      </c>
      <c r="AE138" s="67">
        <f>(AD138-$X$138)/($Y$138-$X$138)</f>
        <v>0.08</v>
      </c>
      <c r="AF138" s="34"/>
    </row>
    <row r="139" spans="1:32" ht="120">
      <c r="A139" s="27">
        <v>972</v>
      </c>
      <c r="B139" s="28" t="s">
        <v>508</v>
      </c>
      <c r="C139" s="28" t="s">
        <v>509</v>
      </c>
      <c r="D139" s="28" t="s">
        <v>510</v>
      </c>
      <c r="E139" s="28" t="s">
        <v>267</v>
      </c>
      <c r="F139" s="29" t="s">
        <v>40</v>
      </c>
      <c r="G139" s="29" t="s">
        <v>511</v>
      </c>
      <c r="H139" s="30" t="s">
        <v>512</v>
      </c>
      <c r="I139" s="31" t="s">
        <v>475</v>
      </c>
      <c r="J139" s="28" t="s">
        <v>63</v>
      </c>
      <c r="K139" s="28"/>
      <c r="L139" s="32"/>
      <c r="M139" s="31"/>
      <c r="N139" s="34"/>
      <c r="O139" s="52" t="s">
        <v>621</v>
      </c>
      <c r="P139" s="41"/>
      <c r="Q139" s="35"/>
      <c r="R139" s="42"/>
      <c r="S139" s="42"/>
      <c r="T139" s="42"/>
      <c r="U139" s="34" t="s">
        <v>513</v>
      </c>
      <c r="V139" s="34" t="s">
        <v>477</v>
      </c>
      <c r="W139" s="34" t="s">
        <v>514</v>
      </c>
      <c r="X139" s="37">
        <v>0</v>
      </c>
      <c r="Y139" s="44">
        <v>1</v>
      </c>
      <c r="Z139" s="44"/>
      <c r="AA139" s="34"/>
      <c r="AB139" s="34" t="s">
        <v>516</v>
      </c>
      <c r="AC139" s="30" t="s">
        <v>1221</v>
      </c>
      <c r="AD139" s="35"/>
      <c r="AE139" s="67">
        <f>(AD139-$X$139)/($Y$139-$X$139)</f>
        <v>0</v>
      </c>
      <c r="AF139" s="34"/>
    </row>
    <row r="140" spans="1:32" ht="120">
      <c r="A140" s="27">
        <v>974</v>
      </c>
      <c r="B140" s="28" t="s">
        <v>508</v>
      </c>
      <c r="C140" s="28" t="s">
        <v>509</v>
      </c>
      <c r="D140" s="28" t="s">
        <v>510</v>
      </c>
      <c r="E140" s="28" t="s">
        <v>267</v>
      </c>
      <c r="F140" s="29" t="s">
        <v>40</v>
      </c>
      <c r="G140" s="29" t="s">
        <v>511</v>
      </c>
      <c r="H140" s="30" t="s">
        <v>512</v>
      </c>
      <c r="I140" s="31" t="s">
        <v>475</v>
      </c>
      <c r="J140" s="28" t="s">
        <v>63</v>
      </c>
      <c r="K140" s="28"/>
      <c r="L140" s="32"/>
      <c r="M140" s="31"/>
      <c r="N140" s="34"/>
      <c r="O140" s="52" t="s">
        <v>621</v>
      </c>
      <c r="P140" s="41"/>
      <c r="Q140" s="35"/>
      <c r="R140" s="42"/>
      <c r="S140" s="42"/>
      <c r="T140" s="42"/>
      <c r="U140" s="34" t="s">
        <v>513</v>
      </c>
      <c r="V140" s="34" t="s">
        <v>478</v>
      </c>
      <c r="W140" s="34" t="s">
        <v>514</v>
      </c>
      <c r="X140" s="37">
        <v>0</v>
      </c>
      <c r="Y140" s="44">
        <v>1</v>
      </c>
      <c r="Z140" s="44"/>
      <c r="AA140" s="34"/>
      <c r="AB140" s="34" t="s">
        <v>517</v>
      </c>
      <c r="AC140" s="30" t="s">
        <v>1221</v>
      </c>
      <c r="AD140" s="35"/>
      <c r="AE140" s="67">
        <f>(AD140-$X$140)/($Y$140-$X$140)</f>
        <v>0</v>
      </c>
      <c r="AF140" s="34"/>
    </row>
    <row r="141" spans="1:32" ht="120">
      <c r="A141" s="27">
        <v>978</v>
      </c>
      <c r="B141" s="28" t="s">
        <v>508</v>
      </c>
      <c r="C141" s="28" t="s">
        <v>509</v>
      </c>
      <c r="D141" s="28" t="s">
        <v>510</v>
      </c>
      <c r="E141" s="28" t="s">
        <v>267</v>
      </c>
      <c r="F141" s="29" t="s">
        <v>40</v>
      </c>
      <c r="G141" s="29" t="s">
        <v>511</v>
      </c>
      <c r="H141" s="30" t="s">
        <v>512</v>
      </c>
      <c r="I141" s="31" t="s">
        <v>475</v>
      </c>
      <c r="J141" s="28" t="s">
        <v>63</v>
      </c>
      <c r="K141" s="28"/>
      <c r="L141" s="32"/>
      <c r="M141" s="31"/>
      <c r="N141" s="34"/>
      <c r="O141" s="52" t="s">
        <v>621</v>
      </c>
      <c r="P141" s="41"/>
      <c r="Q141" s="35"/>
      <c r="R141" s="42"/>
      <c r="S141" s="42"/>
      <c r="T141" s="42"/>
      <c r="U141" s="34" t="s">
        <v>513</v>
      </c>
      <c r="V141" s="34" t="s">
        <v>479</v>
      </c>
      <c r="W141" s="34" t="s">
        <v>514</v>
      </c>
      <c r="X141" s="37">
        <v>0</v>
      </c>
      <c r="Y141" s="44">
        <v>1</v>
      </c>
      <c r="Z141" s="44"/>
      <c r="AA141" s="34"/>
      <c r="AB141" s="34" t="s">
        <v>518</v>
      </c>
      <c r="AC141" s="30" t="s">
        <v>1221</v>
      </c>
      <c r="AD141" s="35"/>
      <c r="AE141" s="67">
        <f>(AD141-$X$141)/($Y$141-$X$141)</f>
        <v>0</v>
      </c>
      <c r="AF141" s="34"/>
    </row>
    <row r="142" spans="1:32" ht="120">
      <c r="A142" s="27">
        <v>980</v>
      </c>
      <c r="B142" s="28" t="s">
        <v>508</v>
      </c>
      <c r="C142" s="28" t="s">
        <v>509</v>
      </c>
      <c r="D142" s="28" t="s">
        <v>510</v>
      </c>
      <c r="E142" s="28" t="s">
        <v>267</v>
      </c>
      <c r="F142" s="29" t="s">
        <v>40</v>
      </c>
      <c r="G142" s="29" t="s">
        <v>511</v>
      </c>
      <c r="H142" s="30" t="s">
        <v>512</v>
      </c>
      <c r="I142" s="31" t="s">
        <v>475</v>
      </c>
      <c r="J142" s="28" t="s">
        <v>63</v>
      </c>
      <c r="K142" s="28"/>
      <c r="L142" s="32"/>
      <c r="M142" s="31"/>
      <c r="N142" s="34"/>
      <c r="O142" s="52" t="s">
        <v>621</v>
      </c>
      <c r="P142" s="41"/>
      <c r="Q142" s="35"/>
      <c r="R142" s="42"/>
      <c r="S142" s="42"/>
      <c r="T142" s="42"/>
      <c r="U142" s="34" t="s">
        <v>513</v>
      </c>
      <c r="V142" s="34" t="s">
        <v>480</v>
      </c>
      <c r="W142" s="34" t="s">
        <v>514</v>
      </c>
      <c r="X142" s="37">
        <v>0</v>
      </c>
      <c r="Y142" s="44">
        <v>1</v>
      </c>
      <c r="Z142" s="44"/>
      <c r="AA142" s="34"/>
      <c r="AB142" s="34" t="s">
        <v>517</v>
      </c>
      <c r="AC142" s="30" t="s">
        <v>1221</v>
      </c>
      <c r="AD142" s="35"/>
      <c r="AE142" s="67">
        <f>(AD142-$X$142)/($Y$142-$X$142)</f>
        <v>0</v>
      </c>
      <c r="AF142" s="34"/>
    </row>
    <row r="143" spans="1:32" ht="120">
      <c r="A143" s="27">
        <v>986</v>
      </c>
      <c r="B143" s="28" t="s">
        <v>508</v>
      </c>
      <c r="C143" s="28" t="s">
        <v>509</v>
      </c>
      <c r="D143" s="28" t="s">
        <v>510</v>
      </c>
      <c r="E143" s="28" t="s">
        <v>267</v>
      </c>
      <c r="F143" s="29" t="s">
        <v>40</v>
      </c>
      <c r="G143" s="29" t="s">
        <v>511</v>
      </c>
      <c r="H143" s="30" t="s">
        <v>512</v>
      </c>
      <c r="I143" s="31" t="s">
        <v>475</v>
      </c>
      <c r="J143" s="28" t="s">
        <v>63</v>
      </c>
      <c r="K143" s="28"/>
      <c r="L143" s="32"/>
      <c r="M143" s="31"/>
      <c r="N143" s="34"/>
      <c r="O143" s="52" t="s">
        <v>621</v>
      </c>
      <c r="P143" s="41"/>
      <c r="Q143" s="35"/>
      <c r="R143" s="42"/>
      <c r="S143" s="42"/>
      <c r="T143" s="42"/>
      <c r="U143" s="34" t="s">
        <v>519</v>
      </c>
      <c r="V143" s="33" t="s">
        <v>481</v>
      </c>
      <c r="W143" s="34" t="s">
        <v>514</v>
      </c>
      <c r="X143" s="45">
        <v>3</v>
      </c>
      <c r="Y143" s="45">
        <v>4</v>
      </c>
      <c r="Z143" s="45"/>
      <c r="AA143" s="34"/>
      <c r="AB143" s="34" t="s">
        <v>521</v>
      </c>
      <c r="AC143" s="30" t="s">
        <v>1221</v>
      </c>
      <c r="AD143" s="45">
        <v>3</v>
      </c>
      <c r="AE143" s="67">
        <f>(AD143-$X$143)/($Y$143-$X$143)</f>
        <v>0</v>
      </c>
      <c r="AF143" s="34"/>
    </row>
    <row r="144" spans="1:32" ht="120">
      <c r="A144" s="27">
        <v>987</v>
      </c>
      <c r="B144" s="28" t="s">
        <v>508</v>
      </c>
      <c r="C144" s="28" t="s">
        <v>509</v>
      </c>
      <c r="D144" s="28" t="s">
        <v>510</v>
      </c>
      <c r="E144" s="28" t="s">
        <v>267</v>
      </c>
      <c r="F144" s="29" t="s">
        <v>40</v>
      </c>
      <c r="G144" s="29" t="s">
        <v>511</v>
      </c>
      <c r="H144" s="30" t="s">
        <v>512</v>
      </c>
      <c r="I144" s="31" t="s">
        <v>475</v>
      </c>
      <c r="J144" s="28" t="s">
        <v>63</v>
      </c>
      <c r="K144" s="28"/>
      <c r="L144" s="32"/>
      <c r="M144" s="31"/>
      <c r="N144" s="34"/>
      <c r="O144" s="52" t="s">
        <v>621</v>
      </c>
      <c r="P144" s="41"/>
      <c r="Q144" s="35"/>
      <c r="R144" s="42"/>
      <c r="S144" s="42"/>
      <c r="T144" s="42"/>
      <c r="U144" s="34" t="s">
        <v>519</v>
      </c>
      <c r="V144" s="33" t="s">
        <v>482</v>
      </c>
      <c r="W144" s="34" t="s">
        <v>514</v>
      </c>
      <c r="X144" s="45">
        <v>9</v>
      </c>
      <c r="Y144" s="45">
        <v>2</v>
      </c>
      <c r="Z144" s="45"/>
      <c r="AA144" s="34"/>
      <c r="AB144" s="34" t="s">
        <v>522</v>
      </c>
      <c r="AC144" s="30" t="s">
        <v>1221</v>
      </c>
      <c r="AD144" s="35">
        <v>0.09</v>
      </c>
      <c r="AE144" s="67">
        <f>(AD144-$X$144)/($Y$144-$X$144)</f>
        <v>1.2728571428571429</v>
      </c>
      <c r="AF144" s="34"/>
    </row>
    <row r="145" spans="1:32" ht="120">
      <c r="A145" s="27">
        <v>990</v>
      </c>
      <c r="B145" s="28" t="s">
        <v>508</v>
      </c>
      <c r="C145" s="28" t="s">
        <v>509</v>
      </c>
      <c r="D145" s="28" t="s">
        <v>510</v>
      </c>
      <c r="E145" s="28" t="s">
        <v>267</v>
      </c>
      <c r="F145" s="29" t="s">
        <v>40</v>
      </c>
      <c r="G145" s="29" t="s">
        <v>511</v>
      </c>
      <c r="H145" s="30" t="s">
        <v>512</v>
      </c>
      <c r="I145" s="31" t="s">
        <v>475</v>
      </c>
      <c r="J145" s="28" t="s">
        <v>63</v>
      </c>
      <c r="K145" s="28"/>
      <c r="L145" s="32"/>
      <c r="M145" s="31"/>
      <c r="N145" s="34"/>
      <c r="O145" s="52" t="s">
        <v>621</v>
      </c>
      <c r="P145" s="41"/>
      <c r="Q145" s="35"/>
      <c r="R145" s="42"/>
      <c r="S145" s="42"/>
      <c r="T145" s="42"/>
      <c r="U145" s="34" t="s">
        <v>513</v>
      </c>
      <c r="V145" s="34" t="s">
        <v>483</v>
      </c>
      <c r="W145" s="34" t="s">
        <v>514</v>
      </c>
      <c r="X145" s="37">
        <v>0</v>
      </c>
      <c r="Y145" s="44">
        <v>1</v>
      </c>
      <c r="Z145" s="44"/>
      <c r="AA145" s="34"/>
      <c r="AB145" s="34" t="s">
        <v>517</v>
      </c>
      <c r="AC145" s="30" t="s">
        <v>1221</v>
      </c>
      <c r="AD145" s="35"/>
      <c r="AE145" s="67">
        <f>(AD145-$X$145)/($Y$145-$X$145)</f>
        <v>0</v>
      </c>
      <c r="AF145" s="34"/>
    </row>
    <row r="146" spans="1:32" ht="120">
      <c r="A146" s="27">
        <v>995</v>
      </c>
      <c r="B146" s="28" t="s">
        <v>508</v>
      </c>
      <c r="C146" s="28" t="s">
        <v>509</v>
      </c>
      <c r="D146" s="28" t="s">
        <v>510</v>
      </c>
      <c r="E146" s="28" t="s">
        <v>267</v>
      </c>
      <c r="F146" s="29" t="s">
        <v>40</v>
      </c>
      <c r="G146" s="29" t="s">
        <v>511</v>
      </c>
      <c r="H146" s="30" t="s">
        <v>512</v>
      </c>
      <c r="I146" s="31" t="s">
        <v>475</v>
      </c>
      <c r="J146" s="28" t="s">
        <v>63</v>
      </c>
      <c r="K146" s="28"/>
      <c r="L146" s="32"/>
      <c r="M146" s="31"/>
      <c r="N146" s="34"/>
      <c r="O146" s="52" t="s">
        <v>621</v>
      </c>
      <c r="P146" s="41"/>
      <c r="Q146" s="35"/>
      <c r="R146" s="42"/>
      <c r="S146" s="42"/>
      <c r="T146" s="42"/>
      <c r="U146" s="34" t="s">
        <v>520</v>
      </c>
      <c r="V146" s="34" t="s">
        <v>484</v>
      </c>
      <c r="W146" s="34" t="s">
        <v>514</v>
      </c>
      <c r="X146" s="37"/>
      <c r="Y146" s="44">
        <v>1</v>
      </c>
      <c r="Z146" s="44"/>
      <c r="AA146" s="34"/>
      <c r="AB146" s="34" t="s">
        <v>523</v>
      </c>
      <c r="AC146" s="34"/>
      <c r="AD146" s="35"/>
      <c r="AE146" s="67">
        <f>(AD146-$X$146)/($Y$146-$X$146)</f>
        <v>0</v>
      </c>
      <c r="AF146" s="34"/>
    </row>
    <row r="147" spans="1:32" ht="225">
      <c r="A147" s="47">
        <v>1012</v>
      </c>
      <c r="B147" s="48" t="s">
        <v>508</v>
      </c>
      <c r="C147" s="48" t="s">
        <v>509</v>
      </c>
      <c r="D147" s="48" t="s">
        <v>524</v>
      </c>
      <c r="E147" s="48" t="s">
        <v>267</v>
      </c>
      <c r="F147" s="49" t="s">
        <v>40</v>
      </c>
      <c r="G147" s="49" t="s">
        <v>511</v>
      </c>
      <c r="H147" s="50" t="s">
        <v>512</v>
      </c>
      <c r="I147" s="48" t="s">
        <v>475</v>
      </c>
      <c r="J147" s="48"/>
      <c r="K147" s="48"/>
      <c r="L147" s="51"/>
      <c r="M147" s="39"/>
      <c r="N147" s="39"/>
      <c r="O147" s="39" t="s">
        <v>851</v>
      </c>
      <c r="P147" s="53"/>
      <c r="Q147" s="36"/>
      <c r="R147" s="54"/>
      <c r="S147" s="54"/>
      <c r="T147" s="54"/>
      <c r="U147" s="55" t="s">
        <v>520</v>
      </c>
      <c r="V147" s="56" t="s">
        <v>525</v>
      </c>
      <c r="W147" s="55" t="s">
        <v>514</v>
      </c>
      <c r="X147" s="57"/>
      <c r="Y147" s="57">
        <v>79</v>
      </c>
      <c r="Z147" s="57"/>
      <c r="AA147" s="58" t="s">
        <v>526</v>
      </c>
      <c r="AB147" s="55" t="s">
        <v>527</v>
      </c>
      <c r="AC147" s="55"/>
      <c r="AD147" s="65">
        <v>74</v>
      </c>
      <c r="AE147" s="67">
        <f>(AD147-$X$147)/($Y$147-$X$147)</f>
        <v>0.93670886075949367</v>
      </c>
      <c r="AF147" s="55" t="s">
        <v>1181</v>
      </c>
    </row>
    <row r="148" spans="1:32" ht="225">
      <c r="A148" s="47">
        <v>1013</v>
      </c>
      <c r="B148" s="48" t="s">
        <v>508</v>
      </c>
      <c r="C148" s="48" t="s">
        <v>509</v>
      </c>
      <c r="D148" s="48" t="s">
        <v>524</v>
      </c>
      <c r="E148" s="48" t="s">
        <v>267</v>
      </c>
      <c r="F148" s="49" t="s">
        <v>40</v>
      </c>
      <c r="G148" s="49" t="s">
        <v>511</v>
      </c>
      <c r="H148" s="50" t="s">
        <v>512</v>
      </c>
      <c r="I148" s="48" t="s">
        <v>475</v>
      </c>
      <c r="J148" s="48"/>
      <c r="K148" s="48"/>
      <c r="L148" s="59"/>
      <c r="M148" s="48"/>
      <c r="N148" s="55"/>
      <c r="O148" s="39" t="s">
        <v>851</v>
      </c>
      <c r="P148" s="60"/>
      <c r="Q148" s="50"/>
      <c r="R148" s="54"/>
      <c r="S148" s="54"/>
      <c r="T148" s="54"/>
      <c r="U148" s="55" t="s">
        <v>520</v>
      </c>
      <c r="V148" s="56" t="s">
        <v>485</v>
      </c>
      <c r="W148" s="55" t="s">
        <v>514</v>
      </c>
      <c r="X148" s="57"/>
      <c r="Y148" s="57">
        <v>3</v>
      </c>
      <c r="Z148" s="57"/>
      <c r="AA148" s="58" t="s">
        <v>528</v>
      </c>
      <c r="AB148" s="55" t="s">
        <v>527</v>
      </c>
      <c r="AC148" s="55"/>
      <c r="AD148" s="65">
        <v>0</v>
      </c>
      <c r="AE148" s="67">
        <f>(AD148-$X$148)/($Y$148-$X$148)</f>
        <v>0</v>
      </c>
      <c r="AF148" s="55" t="s">
        <v>1182</v>
      </c>
    </row>
    <row r="149" spans="1:32" ht="225">
      <c r="A149" s="47">
        <v>1014</v>
      </c>
      <c r="B149" s="48" t="s">
        <v>508</v>
      </c>
      <c r="C149" s="48" t="s">
        <v>509</v>
      </c>
      <c r="D149" s="48" t="s">
        <v>524</v>
      </c>
      <c r="E149" s="48" t="s">
        <v>267</v>
      </c>
      <c r="F149" s="49" t="s">
        <v>40</v>
      </c>
      <c r="G149" s="49" t="s">
        <v>511</v>
      </c>
      <c r="H149" s="50" t="s">
        <v>512</v>
      </c>
      <c r="I149" s="61" t="s">
        <v>490</v>
      </c>
      <c r="J149" s="48" t="s">
        <v>63</v>
      </c>
      <c r="K149" s="48" t="s">
        <v>1236</v>
      </c>
      <c r="L149" s="51">
        <v>0.26</v>
      </c>
      <c r="M149" s="62">
        <v>0.22</v>
      </c>
      <c r="N149" s="39">
        <v>0.22500000000000001</v>
      </c>
      <c r="O149" s="39" t="s">
        <v>851</v>
      </c>
      <c r="P149" s="60">
        <f>M149</f>
        <v>0.22</v>
      </c>
      <c r="Q149" s="36">
        <f>(P149-M149)/(N149-M149)</f>
        <v>0</v>
      </c>
      <c r="R149" s="54"/>
      <c r="S149" s="54"/>
      <c r="T149" s="54"/>
      <c r="U149" s="55" t="s">
        <v>529</v>
      </c>
      <c r="V149" s="56" t="s">
        <v>491</v>
      </c>
      <c r="W149" s="55" t="s">
        <v>514</v>
      </c>
      <c r="X149" s="57">
        <v>48</v>
      </c>
      <c r="Y149" s="57">
        <v>1</v>
      </c>
      <c r="Z149" s="63">
        <f t="shared" ref="Z149:Z151" si="3">Y149-X149</f>
        <v>-47</v>
      </c>
      <c r="AA149" s="55"/>
      <c r="AB149" s="55" t="s">
        <v>530</v>
      </c>
      <c r="AC149" s="30" t="s">
        <v>1221</v>
      </c>
      <c r="AD149" s="66">
        <v>0.02</v>
      </c>
      <c r="AE149" s="67">
        <f>(AD149-$X$149)/($Y$149-$X$149)</f>
        <v>1.0208510638297872</v>
      </c>
      <c r="AF149" s="55" t="s">
        <v>1183</v>
      </c>
    </row>
    <row r="150" spans="1:32" ht="225">
      <c r="A150" s="47">
        <v>1015</v>
      </c>
      <c r="B150" s="48" t="s">
        <v>508</v>
      </c>
      <c r="C150" s="48" t="s">
        <v>509</v>
      </c>
      <c r="D150" s="48" t="s">
        <v>524</v>
      </c>
      <c r="E150" s="48" t="s">
        <v>267</v>
      </c>
      <c r="F150" s="49" t="s">
        <v>40</v>
      </c>
      <c r="G150" s="49" t="s">
        <v>511</v>
      </c>
      <c r="H150" s="50" t="s">
        <v>512</v>
      </c>
      <c r="I150" s="48" t="s">
        <v>475</v>
      </c>
      <c r="J150" s="48"/>
      <c r="K150" s="48"/>
      <c r="L150" s="59"/>
      <c r="M150" s="48"/>
      <c r="N150" s="55"/>
      <c r="O150" s="39" t="s">
        <v>851</v>
      </c>
      <c r="P150" s="60"/>
      <c r="Q150" s="50"/>
      <c r="R150" s="54"/>
      <c r="S150" s="54"/>
      <c r="T150" s="54"/>
      <c r="U150" s="55" t="s">
        <v>513</v>
      </c>
      <c r="V150" s="56" t="s">
        <v>492</v>
      </c>
      <c r="W150" s="55" t="s">
        <v>531</v>
      </c>
      <c r="X150" s="57">
        <v>0</v>
      </c>
      <c r="Y150" s="48">
        <v>61</v>
      </c>
      <c r="Z150" s="63">
        <f t="shared" si="3"/>
        <v>61</v>
      </c>
      <c r="AA150" s="55" t="s">
        <v>532</v>
      </c>
      <c r="AB150" s="55" t="s">
        <v>533</v>
      </c>
      <c r="AC150" s="30" t="s">
        <v>1221</v>
      </c>
      <c r="AD150" s="65"/>
      <c r="AE150" s="67">
        <f>(AD150-$X$150)/($Y$150-$X$150)</f>
        <v>0</v>
      </c>
      <c r="AF150" s="55"/>
    </row>
    <row r="151" spans="1:32" ht="270">
      <c r="A151" s="47">
        <v>1016</v>
      </c>
      <c r="B151" s="48" t="s">
        <v>508</v>
      </c>
      <c r="C151" s="48" t="s">
        <v>509</v>
      </c>
      <c r="D151" s="48" t="s">
        <v>524</v>
      </c>
      <c r="E151" s="48" t="s">
        <v>267</v>
      </c>
      <c r="F151" s="49" t="s">
        <v>40</v>
      </c>
      <c r="G151" s="49" t="s">
        <v>511</v>
      </c>
      <c r="H151" s="50" t="s">
        <v>512</v>
      </c>
      <c r="I151" s="61" t="s">
        <v>490</v>
      </c>
      <c r="J151" s="48" t="s">
        <v>63</v>
      </c>
      <c r="K151" s="48"/>
      <c r="L151" s="59"/>
      <c r="M151" s="48"/>
      <c r="N151" s="55"/>
      <c r="O151" s="39" t="s">
        <v>851</v>
      </c>
      <c r="P151" s="60"/>
      <c r="Q151" s="50"/>
      <c r="R151" s="54"/>
      <c r="S151" s="54"/>
      <c r="T151" s="54"/>
      <c r="U151" s="55" t="s">
        <v>529</v>
      </c>
      <c r="V151" s="56" t="s">
        <v>493</v>
      </c>
      <c r="W151" s="55" t="s">
        <v>514</v>
      </c>
      <c r="X151" s="57">
        <v>0</v>
      </c>
      <c r="Y151" s="64">
        <v>1</v>
      </c>
      <c r="Z151" s="63">
        <f t="shared" si="3"/>
        <v>1</v>
      </c>
      <c r="AA151" s="55"/>
      <c r="AB151" s="55" t="s">
        <v>534</v>
      </c>
      <c r="AC151" s="30" t="s">
        <v>1221</v>
      </c>
      <c r="AD151" s="66">
        <v>0.1</v>
      </c>
      <c r="AE151" s="67">
        <f>(AD151-$X$151)/($Y$151-$X$151)</f>
        <v>0.1</v>
      </c>
      <c r="AF151" s="55" t="s">
        <v>1184</v>
      </c>
    </row>
    <row r="152" spans="1:32" ht="225">
      <c r="A152" s="47">
        <v>1018</v>
      </c>
      <c r="B152" s="48" t="s">
        <v>508</v>
      </c>
      <c r="C152" s="48" t="s">
        <v>509</v>
      </c>
      <c r="D152" s="48" t="s">
        <v>524</v>
      </c>
      <c r="E152" s="48" t="s">
        <v>267</v>
      </c>
      <c r="F152" s="49" t="s">
        <v>40</v>
      </c>
      <c r="G152" s="49" t="s">
        <v>511</v>
      </c>
      <c r="H152" s="50" t="s">
        <v>512</v>
      </c>
      <c r="I152" s="48" t="s">
        <v>475</v>
      </c>
      <c r="J152" s="48"/>
      <c r="K152" s="48"/>
      <c r="L152" s="59"/>
      <c r="M152" s="48"/>
      <c r="N152" s="55"/>
      <c r="O152" s="39" t="s">
        <v>851</v>
      </c>
      <c r="P152" s="60"/>
      <c r="Q152" s="50"/>
      <c r="R152" s="54"/>
      <c r="S152" s="54"/>
      <c r="T152" s="54"/>
      <c r="U152" s="55" t="s">
        <v>535</v>
      </c>
      <c r="V152" s="56" t="s">
        <v>494</v>
      </c>
      <c r="W152" s="55" t="s">
        <v>514</v>
      </c>
      <c r="X152" s="57"/>
      <c r="Y152" s="65">
        <v>4000</v>
      </c>
      <c r="Z152" s="66"/>
      <c r="AA152" s="55"/>
      <c r="AB152" s="55" t="s">
        <v>536</v>
      </c>
      <c r="AC152" s="55"/>
      <c r="AD152" s="65">
        <v>3358</v>
      </c>
      <c r="AE152" s="67">
        <f>+AD152/$Y$152</f>
        <v>0.83950000000000002</v>
      </c>
      <c r="AF152" s="55" t="s">
        <v>1185</v>
      </c>
    </row>
    <row r="153" spans="1:32" ht="225">
      <c r="A153" s="47">
        <v>1020</v>
      </c>
      <c r="B153" s="48" t="s">
        <v>508</v>
      </c>
      <c r="C153" s="48" t="s">
        <v>509</v>
      </c>
      <c r="D153" s="48" t="s">
        <v>524</v>
      </c>
      <c r="E153" s="48" t="s">
        <v>267</v>
      </c>
      <c r="F153" s="49" t="s">
        <v>40</v>
      </c>
      <c r="G153" s="49" t="s">
        <v>511</v>
      </c>
      <c r="H153" s="50" t="s">
        <v>512</v>
      </c>
      <c r="I153" s="48" t="s">
        <v>495</v>
      </c>
      <c r="J153" s="48"/>
      <c r="K153" s="48" t="s">
        <v>1236</v>
      </c>
      <c r="L153" s="70">
        <v>7.8E-2</v>
      </c>
      <c r="M153" s="62">
        <v>0.09</v>
      </c>
      <c r="N153" s="39"/>
      <c r="O153" s="39" t="s">
        <v>851</v>
      </c>
      <c r="P153" s="60">
        <f>M153</f>
        <v>0.09</v>
      </c>
      <c r="Q153" s="36">
        <f>(P153-M153)/(N153-M153)</f>
        <v>0</v>
      </c>
      <c r="R153" s="54"/>
      <c r="S153" s="54"/>
      <c r="T153" s="54"/>
      <c r="U153" s="55" t="s">
        <v>535</v>
      </c>
      <c r="V153" s="56" t="s">
        <v>496</v>
      </c>
      <c r="W153" s="55" t="s">
        <v>46</v>
      </c>
      <c r="X153" s="57">
        <v>0</v>
      </c>
      <c r="Y153" s="65">
        <v>84794</v>
      </c>
      <c r="Z153" s="66"/>
      <c r="AA153" s="55" t="s">
        <v>537</v>
      </c>
      <c r="AB153" s="55" t="s">
        <v>536</v>
      </c>
      <c r="AC153" s="30" t="s">
        <v>1221</v>
      </c>
      <c r="AD153" s="65">
        <v>43718</v>
      </c>
      <c r="AE153" s="67">
        <f>+AD153/$Y$153</f>
        <v>0.51557893247163711</v>
      </c>
      <c r="AF153" s="55" t="s">
        <v>1186</v>
      </c>
    </row>
    <row r="154" spans="1:32" ht="225">
      <c r="A154" s="47">
        <v>1026</v>
      </c>
      <c r="B154" s="48" t="s">
        <v>508</v>
      </c>
      <c r="C154" s="48" t="s">
        <v>509</v>
      </c>
      <c r="D154" s="48" t="s">
        <v>524</v>
      </c>
      <c r="E154" s="48" t="s">
        <v>267</v>
      </c>
      <c r="F154" s="49" t="s">
        <v>40</v>
      </c>
      <c r="G154" s="49" t="s">
        <v>511</v>
      </c>
      <c r="H154" s="50" t="s">
        <v>512</v>
      </c>
      <c r="I154" s="61" t="s">
        <v>490</v>
      </c>
      <c r="J154" s="48" t="s">
        <v>63</v>
      </c>
      <c r="K154" s="48"/>
      <c r="L154" s="59"/>
      <c r="M154" s="48"/>
      <c r="N154" s="55"/>
      <c r="O154" s="39" t="s">
        <v>851</v>
      </c>
      <c r="P154" s="60"/>
      <c r="Q154" s="50"/>
      <c r="R154" s="54"/>
      <c r="S154" s="54"/>
      <c r="T154" s="54"/>
      <c r="U154" s="55" t="s">
        <v>529</v>
      </c>
      <c r="V154" s="56" t="s">
        <v>493</v>
      </c>
      <c r="W154" s="55" t="s">
        <v>514</v>
      </c>
      <c r="X154" s="57">
        <v>0</v>
      </c>
      <c r="Y154" s="64">
        <v>1</v>
      </c>
      <c r="Z154" s="63">
        <f t="shared" ref="Z154" si="4">Y154-X154</f>
        <v>1</v>
      </c>
      <c r="AA154" s="55"/>
      <c r="AB154" s="55" t="s">
        <v>534</v>
      </c>
      <c r="AC154" s="30" t="s">
        <v>1221</v>
      </c>
      <c r="AD154" s="66"/>
      <c r="AE154" s="67">
        <f>(AD154-$X$154)/($Y$154-$X$154)</f>
        <v>0</v>
      </c>
      <c r="AF154" s="55"/>
    </row>
    <row r="155" spans="1:32" ht="225">
      <c r="A155" s="47">
        <v>1027</v>
      </c>
      <c r="B155" s="48" t="s">
        <v>508</v>
      </c>
      <c r="C155" s="48" t="s">
        <v>509</v>
      </c>
      <c r="D155" s="48" t="s">
        <v>524</v>
      </c>
      <c r="E155" s="48" t="s">
        <v>267</v>
      </c>
      <c r="F155" s="49" t="s">
        <v>40</v>
      </c>
      <c r="G155" s="49" t="s">
        <v>511</v>
      </c>
      <c r="H155" s="50" t="s">
        <v>512</v>
      </c>
      <c r="I155" s="61" t="s">
        <v>490</v>
      </c>
      <c r="J155" s="48" t="s">
        <v>63</v>
      </c>
      <c r="K155" s="48"/>
      <c r="L155" s="59"/>
      <c r="M155" s="48"/>
      <c r="N155" s="55"/>
      <c r="O155" s="39" t="s">
        <v>851</v>
      </c>
      <c r="P155" s="60"/>
      <c r="Q155" s="50"/>
      <c r="R155" s="54"/>
      <c r="S155" s="54"/>
      <c r="T155" s="54"/>
      <c r="U155" s="55" t="s">
        <v>529</v>
      </c>
      <c r="V155" s="56" t="s">
        <v>497</v>
      </c>
      <c r="W155" s="55" t="s">
        <v>514</v>
      </c>
      <c r="X155" s="57"/>
      <c r="Y155" s="64">
        <v>1</v>
      </c>
      <c r="Z155" s="66"/>
      <c r="AA155" s="55"/>
      <c r="AB155" s="55" t="s">
        <v>538</v>
      </c>
      <c r="AC155" s="55"/>
      <c r="AD155" s="66"/>
      <c r="AE155" s="67">
        <f>(AD155-$X$155)/($Y$155-$X$155)</f>
        <v>0</v>
      </c>
      <c r="AF155" s="55"/>
    </row>
    <row r="156" spans="1:32" ht="225">
      <c r="A156" s="47">
        <v>1033</v>
      </c>
      <c r="B156" s="48" t="s">
        <v>508</v>
      </c>
      <c r="C156" s="48" t="s">
        <v>509</v>
      </c>
      <c r="D156" s="48" t="s">
        <v>524</v>
      </c>
      <c r="E156" s="48" t="s">
        <v>267</v>
      </c>
      <c r="F156" s="49" t="s">
        <v>40</v>
      </c>
      <c r="G156" s="49" t="s">
        <v>511</v>
      </c>
      <c r="H156" s="50" t="s">
        <v>512</v>
      </c>
      <c r="I156" s="61" t="s">
        <v>490</v>
      </c>
      <c r="J156" s="48" t="s">
        <v>63</v>
      </c>
      <c r="K156" s="48"/>
      <c r="L156" s="59"/>
      <c r="M156" s="48"/>
      <c r="N156" s="55"/>
      <c r="O156" s="39" t="s">
        <v>851</v>
      </c>
      <c r="P156" s="60"/>
      <c r="Q156" s="50"/>
      <c r="R156" s="54"/>
      <c r="S156" s="54"/>
      <c r="T156" s="54"/>
      <c r="U156" s="55" t="s">
        <v>529</v>
      </c>
      <c r="V156" s="56" t="s">
        <v>498</v>
      </c>
      <c r="W156" s="55" t="s">
        <v>514</v>
      </c>
      <c r="X156" s="57"/>
      <c r="Y156" s="57">
        <v>25</v>
      </c>
      <c r="Z156" s="57"/>
      <c r="AA156" s="55"/>
      <c r="AB156" s="55" t="s">
        <v>539</v>
      </c>
      <c r="AC156" s="55"/>
      <c r="AD156" s="65"/>
      <c r="AE156" s="67">
        <f>(AD156-$X$156)/($Y$156-$X$156)</f>
        <v>0</v>
      </c>
      <c r="AF156" s="55"/>
    </row>
    <row r="157" spans="1:32" ht="225">
      <c r="A157" s="47">
        <v>1035</v>
      </c>
      <c r="B157" s="48" t="s">
        <v>508</v>
      </c>
      <c r="C157" s="48" t="s">
        <v>509</v>
      </c>
      <c r="D157" s="48" t="s">
        <v>524</v>
      </c>
      <c r="E157" s="48" t="s">
        <v>267</v>
      </c>
      <c r="F157" s="49" t="s">
        <v>40</v>
      </c>
      <c r="G157" s="49" t="s">
        <v>511</v>
      </c>
      <c r="H157" s="50" t="s">
        <v>512</v>
      </c>
      <c r="I157" s="48" t="s">
        <v>475</v>
      </c>
      <c r="J157" s="48"/>
      <c r="K157" s="48"/>
      <c r="L157" s="59"/>
      <c r="M157" s="48"/>
      <c r="N157" s="55"/>
      <c r="O157" s="39" t="s">
        <v>851</v>
      </c>
      <c r="P157" s="60"/>
      <c r="Q157" s="50"/>
      <c r="R157" s="54"/>
      <c r="S157" s="54"/>
      <c r="T157" s="54"/>
      <c r="U157" s="55" t="s">
        <v>540</v>
      </c>
      <c r="V157" s="56" t="s">
        <v>499</v>
      </c>
      <c r="W157" s="55" t="s">
        <v>514</v>
      </c>
      <c r="X157" s="57"/>
      <c r="Y157" s="66">
        <v>1</v>
      </c>
      <c r="Z157" s="66"/>
      <c r="AA157" s="55"/>
      <c r="AB157" s="55" t="s">
        <v>534</v>
      </c>
      <c r="AC157" s="55"/>
      <c r="AD157" s="66"/>
      <c r="AE157" s="67">
        <f>(AD157-$X$157)/($Y$157-$X$157)</f>
        <v>0</v>
      </c>
      <c r="AF157" s="55"/>
    </row>
    <row r="158" spans="1:32" ht="225">
      <c r="A158" s="47">
        <v>25</v>
      </c>
      <c r="B158" s="48" t="s">
        <v>508</v>
      </c>
      <c r="C158" s="48" t="s">
        <v>509</v>
      </c>
      <c r="D158" s="48" t="s">
        <v>524</v>
      </c>
      <c r="E158" s="48" t="s">
        <v>267</v>
      </c>
      <c r="F158" s="49" t="s">
        <v>40</v>
      </c>
      <c r="G158" s="49" t="s">
        <v>511</v>
      </c>
      <c r="H158" s="50" t="s">
        <v>512</v>
      </c>
      <c r="I158" s="48" t="s">
        <v>475</v>
      </c>
      <c r="J158" s="71"/>
      <c r="K158" s="71"/>
      <c r="L158" s="71"/>
      <c r="M158" s="71"/>
      <c r="N158" s="71"/>
      <c r="O158" s="39" t="s">
        <v>851</v>
      </c>
      <c r="P158" s="40"/>
      <c r="Q158" s="40"/>
      <c r="R158" s="40"/>
      <c r="S158" s="40"/>
      <c r="T158" s="40"/>
      <c r="U158" s="48" t="s">
        <v>541</v>
      </c>
      <c r="V158" s="56" t="s">
        <v>486</v>
      </c>
      <c r="W158" s="55" t="s">
        <v>514</v>
      </c>
      <c r="X158" s="69"/>
      <c r="Y158" s="72">
        <v>840</v>
      </c>
      <c r="Z158" s="71"/>
      <c r="AA158" s="73" t="s">
        <v>542</v>
      </c>
      <c r="AB158" s="73" t="s">
        <v>543</v>
      </c>
      <c r="AC158" s="73"/>
      <c r="AD158" s="65">
        <v>0</v>
      </c>
      <c r="AE158" s="67">
        <f>+AD158/$Y$158</f>
        <v>0</v>
      </c>
      <c r="AF158" s="73" t="s">
        <v>1187</v>
      </c>
    </row>
    <row r="159" spans="1:32" ht="225">
      <c r="A159" s="47">
        <v>25</v>
      </c>
      <c r="B159" s="48" t="s">
        <v>508</v>
      </c>
      <c r="C159" s="48" t="s">
        <v>509</v>
      </c>
      <c r="D159" s="48" t="s">
        <v>524</v>
      </c>
      <c r="E159" s="48" t="s">
        <v>267</v>
      </c>
      <c r="F159" s="49" t="s">
        <v>40</v>
      </c>
      <c r="G159" s="49" t="s">
        <v>511</v>
      </c>
      <c r="H159" s="50" t="s">
        <v>512</v>
      </c>
      <c r="I159" s="48" t="s">
        <v>475</v>
      </c>
      <c r="J159" s="71"/>
      <c r="K159" s="71"/>
      <c r="L159" s="71"/>
      <c r="M159" s="71"/>
      <c r="N159" s="71"/>
      <c r="O159" s="39" t="s">
        <v>851</v>
      </c>
      <c r="P159" s="40"/>
      <c r="Q159" s="40"/>
      <c r="R159" s="40"/>
      <c r="S159" s="40"/>
      <c r="T159" s="40"/>
      <c r="U159" s="48" t="s">
        <v>541</v>
      </c>
      <c r="V159" s="56" t="s">
        <v>486</v>
      </c>
      <c r="W159" s="75"/>
      <c r="X159" s="69"/>
      <c r="Y159" s="72">
        <v>1</v>
      </c>
      <c r="Z159" s="71"/>
      <c r="AA159" s="73" t="s">
        <v>544</v>
      </c>
      <c r="AB159" s="73" t="s">
        <v>545</v>
      </c>
      <c r="AC159" s="73"/>
      <c r="AD159" s="65">
        <v>0</v>
      </c>
      <c r="AE159" s="67">
        <f>+AD159/$Y$159</f>
        <v>0</v>
      </c>
      <c r="AF159" s="50" t="s">
        <v>1188</v>
      </c>
    </row>
    <row r="160" spans="1:32" ht="225">
      <c r="A160" s="47">
        <v>25</v>
      </c>
      <c r="B160" s="48" t="s">
        <v>508</v>
      </c>
      <c r="C160" s="48" t="s">
        <v>509</v>
      </c>
      <c r="D160" s="48" t="s">
        <v>524</v>
      </c>
      <c r="E160" s="48" t="s">
        <v>267</v>
      </c>
      <c r="F160" s="49" t="s">
        <v>40</v>
      </c>
      <c r="G160" s="49" t="s">
        <v>511</v>
      </c>
      <c r="H160" s="50" t="s">
        <v>512</v>
      </c>
      <c r="I160" s="48" t="s">
        <v>475</v>
      </c>
      <c r="J160" s="71"/>
      <c r="K160" s="71"/>
      <c r="L160" s="71"/>
      <c r="M160" s="71"/>
      <c r="N160" s="71"/>
      <c r="O160" s="39" t="s">
        <v>851</v>
      </c>
      <c r="P160" s="40"/>
      <c r="Q160" s="40"/>
      <c r="R160" s="40"/>
      <c r="S160" s="40"/>
      <c r="T160" s="40"/>
      <c r="U160" s="48" t="s">
        <v>541</v>
      </c>
      <c r="V160" s="56" t="s">
        <v>486</v>
      </c>
      <c r="W160" s="75"/>
      <c r="X160" s="69"/>
      <c r="Y160" s="72">
        <v>5</v>
      </c>
      <c r="Z160" s="71"/>
      <c r="AA160" s="73" t="s">
        <v>546</v>
      </c>
      <c r="AB160" s="73" t="s">
        <v>547</v>
      </c>
      <c r="AC160" s="73"/>
      <c r="AD160" s="65">
        <v>0</v>
      </c>
      <c r="AE160" s="67">
        <f>+AD160/$Y$160</f>
        <v>0</v>
      </c>
      <c r="AF160" s="50" t="s">
        <v>1189</v>
      </c>
    </row>
    <row r="161" spans="1:32" ht="225">
      <c r="A161" s="47">
        <v>25</v>
      </c>
      <c r="B161" s="48" t="s">
        <v>508</v>
      </c>
      <c r="C161" s="48" t="s">
        <v>509</v>
      </c>
      <c r="D161" s="48" t="s">
        <v>524</v>
      </c>
      <c r="E161" s="48" t="s">
        <v>267</v>
      </c>
      <c r="F161" s="49" t="s">
        <v>40</v>
      </c>
      <c r="G161" s="49" t="s">
        <v>511</v>
      </c>
      <c r="H161" s="50" t="s">
        <v>512</v>
      </c>
      <c r="I161" s="48" t="s">
        <v>475</v>
      </c>
      <c r="J161" s="71"/>
      <c r="K161" s="71"/>
      <c r="L161" s="71"/>
      <c r="M161" s="71"/>
      <c r="N161" s="71"/>
      <c r="O161" s="39" t="s">
        <v>851</v>
      </c>
      <c r="P161" s="40"/>
      <c r="Q161" s="40"/>
      <c r="R161" s="40"/>
      <c r="S161" s="40"/>
      <c r="T161" s="40"/>
      <c r="U161" s="48" t="s">
        <v>541</v>
      </c>
      <c r="V161" s="56" t="s">
        <v>486</v>
      </c>
      <c r="W161" s="75"/>
      <c r="X161" s="69"/>
      <c r="Y161" s="72">
        <v>10</v>
      </c>
      <c r="Z161" s="71"/>
      <c r="AA161" s="73" t="s">
        <v>548</v>
      </c>
      <c r="AB161" s="73" t="s">
        <v>549</v>
      </c>
      <c r="AC161" s="73"/>
      <c r="AD161" s="65"/>
      <c r="AE161" s="67">
        <f>+AD161/$Y$161</f>
        <v>0</v>
      </c>
      <c r="AF161" s="50" t="s">
        <v>1190</v>
      </c>
    </row>
    <row r="162" spans="1:32" ht="225">
      <c r="A162" s="47">
        <v>25</v>
      </c>
      <c r="B162" s="48" t="s">
        <v>508</v>
      </c>
      <c r="C162" s="48" t="s">
        <v>509</v>
      </c>
      <c r="D162" s="48" t="s">
        <v>524</v>
      </c>
      <c r="E162" s="48" t="s">
        <v>267</v>
      </c>
      <c r="F162" s="49" t="s">
        <v>40</v>
      </c>
      <c r="G162" s="49" t="s">
        <v>511</v>
      </c>
      <c r="H162" s="50" t="s">
        <v>512</v>
      </c>
      <c r="I162" s="48" t="s">
        <v>475</v>
      </c>
      <c r="J162" s="71"/>
      <c r="K162" s="71"/>
      <c r="L162" s="71"/>
      <c r="M162" s="71"/>
      <c r="N162" s="71"/>
      <c r="O162" s="39" t="s">
        <v>851</v>
      </c>
      <c r="P162" s="40"/>
      <c r="Q162" s="40"/>
      <c r="R162" s="40"/>
      <c r="S162" s="40"/>
      <c r="T162" s="40"/>
      <c r="U162" s="48" t="s">
        <v>541</v>
      </c>
      <c r="V162" s="56" t="s">
        <v>487</v>
      </c>
      <c r="W162" s="55" t="s">
        <v>514</v>
      </c>
      <c r="X162" s="69"/>
      <c r="Y162" s="72">
        <v>2000</v>
      </c>
      <c r="Z162" s="71"/>
      <c r="AA162" s="73" t="s">
        <v>550</v>
      </c>
      <c r="AB162" s="73" t="s">
        <v>549</v>
      </c>
      <c r="AC162" s="73"/>
      <c r="AD162" s="65"/>
      <c r="AE162" s="67">
        <f>+AD162/$Y$162</f>
        <v>0</v>
      </c>
      <c r="AF162" s="50" t="s">
        <v>1191</v>
      </c>
    </row>
    <row r="163" spans="1:32" ht="225">
      <c r="A163" s="47">
        <v>25</v>
      </c>
      <c r="B163" s="48" t="s">
        <v>508</v>
      </c>
      <c r="C163" s="48" t="s">
        <v>509</v>
      </c>
      <c r="D163" s="48" t="s">
        <v>524</v>
      </c>
      <c r="E163" s="48" t="s">
        <v>267</v>
      </c>
      <c r="F163" s="49" t="s">
        <v>40</v>
      </c>
      <c r="G163" s="49" t="s">
        <v>511</v>
      </c>
      <c r="H163" s="50" t="s">
        <v>512</v>
      </c>
      <c r="I163" s="48" t="s">
        <v>475</v>
      </c>
      <c r="J163" s="71"/>
      <c r="K163" s="71"/>
      <c r="L163" s="71"/>
      <c r="M163" s="71"/>
      <c r="N163" s="71"/>
      <c r="O163" s="39" t="s">
        <v>851</v>
      </c>
      <c r="P163" s="40"/>
      <c r="Q163" s="40"/>
      <c r="R163" s="40"/>
      <c r="S163" s="40"/>
      <c r="T163" s="40"/>
      <c r="U163" s="48" t="s">
        <v>541</v>
      </c>
      <c r="V163" s="56" t="s">
        <v>487</v>
      </c>
      <c r="W163" s="75"/>
      <c r="X163" s="69"/>
      <c r="Y163" s="72">
        <v>2500</v>
      </c>
      <c r="Z163" s="71"/>
      <c r="AA163" s="73" t="s">
        <v>551</v>
      </c>
      <c r="AB163" s="73" t="s">
        <v>549</v>
      </c>
      <c r="AC163" s="73"/>
      <c r="AD163" s="65"/>
      <c r="AE163" s="67">
        <f>+AD163/$Y$163</f>
        <v>0</v>
      </c>
      <c r="AF163" s="50" t="s">
        <v>1192</v>
      </c>
    </row>
    <row r="164" spans="1:32" ht="225">
      <c r="A164" s="47">
        <v>25</v>
      </c>
      <c r="B164" s="48" t="s">
        <v>508</v>
      </c>
      <c r="C164" s="48" t="s">
        <v>509</v>
      </c>
      <c r="D164" s="48" t="s">
        <v>524</v>
      </c>
      <c r="E164" s="48" t="s">
        <v>267</v>
      </c>
      <c r="F164" s="49" t="s">
        <v>40</v>
      </c>
      <c r="G164" s="49" t="s">
        <v>511</v>
      </c>
      <c r="H164" s="50" t="s">
        <v>512</v>
      </c>
      <c r="I164" s="48" t="s">
        <v>475</v>
      </c>
      <c r="J164" s="71"/>
      <c r="K164" s="71"/>
      <c r="L164" s="71"/>
      <c r="M164" s="71"/>
      <c r="N164" s="71"/>
      <c r="O164" s="39" t="s">
        <v>851</v>
      </c>
      <c r="P164" s="40"/>
      <c r="Q164" s="40"/>
      <c r="R164" s="40"/>
      <c r="S164" s="40"/>
      <c r="T164" s="40"/>
      <c r="U164" s="48" t="s">
        <v>541</v>
      </c>
      <c r="V164" s="56" t="s">
        <v>486</v>
      </c>
      <c r="W164" s="75"/>
      <c r="X164" s="69"/>
      <c r="Y164" s="72">
        <v>19</v>
      </c>
      <c r="Z164" s="71"/>
      <c r="AA164" s="73" t="s">
        <v>552</v>
      </c>
      <c r="AB164" s="73" t="s">
        <v>549</v>
      </c>
      <c r="AC164" s="73"/>
      <c r="AD164" s="65"/>
      <c r="AE164" s="67">
        <f>+AD164/$Y$164</f>
        <v>0</v>
      </c>
      <c r="AF164" s="50" t="s">
        <v>1193</v>
      </c>
    </row>
    <row r="165" spans="1:32" ht="225">
      <c r="A165" s="47">
        <v>25</v>
      </c>
      <c r="B165" s="48" t="s">
        <v>508</v>
      </c>
      <c r="C165" s="48" t="s">
        <v>509</v>
      </c>
      <c r="D165" s="48" t="s">
        <v>524</v>
      </c>
      <c r="E165" s="48" t="s">
        <v>267</v>
      </c>
      <c r="F165" s="49" t="s">
        <v>40</v>
      </c>
      <c r="G165" s="49" t="s">
        <v>511</v>
      </c>
      <c r="H165" s="50" t="s">
        <v>512</v>
      </c>
      <c r="I165" s="48" t="s">
        <v>475</v>
      </c>
      <c r="J165" s="71"/>
      <c r="K165" s="71"/>
      <c r="L165" s="71"/>
      <c r="M165" s="71"/>
      <c r="N165" s="71"/>
      <c r="O165" s="39" t="s">
        <v>851</v>
      </c>
      <c r="P165" s="40"/>
      <c r="Q165" s="40"/>
      <c r="R165" s="40"/>
      <c r="S165" s="40"/>
      <c r="T165" s="40"/>
      <c r="U165" s="48" t="s">
        <v>541</v>
      </c>
      <c r="V165" s="56" t="s">
        <v>486</v>
      </c>
      <c r="W165" s="75"/>
      <c r="X165" s="69"/>
      <c r="Y165" s="72">
        <v>3</v>
      </c>
      <c r="Z165" s="74"/>
      <c r="AA165" s="73" t="s">
        <v>553</v>
      </c>
      <c r="AB165" s="73" t="s">
        <v>549</v>
      </c>
      <c r="AC165" s="73"/>
      <c r="AD165" s="65"/>
      <c r="AE165" s="67">
        <f>+AD165/$Y$165</f>
        <v>0</v>
      </c>
      <c r="AF165" s="50" t="s">
        <v>1194</v>
      </c>
    </row>
    <row r="166" spans="1:32" ht="225">
      <c r="A166" s="47">
        <v>25</v>
      </c>
      <c r="B166" s="48" t="s">
        <v>508</v>
      </c>
      <c r="C166" s="48" t="s">
        <v>509</v>
      </c>
      <c r="D166" s="48" t="s">
        <v>524</v>
      </c>
      <c r="E166" s="48" t="s">
        <v>267</v>
      </c>
      <c r="F166" s="49" t="s">
        <v>40</v>
      </c>
      <c r="G166" s="49" t="s">
        <v>511</v>
      </c>
      <c r="H166" s="50" t="s">
        <v>512</v>
      </c>
      <c r="I166" s="48" t="s">
        <v>475</v>
      </c>
      <c r="J166" s="71"/>
      <c r="K166" s="71"/>
      <c r="L166" s="71"/>
      <c r="M166" s="71"/>
      <c r="N166" s="71"/>
      <c r="O166" s="39" t="s">
        <v>851</v>
      </c>
      <c r="P166" s="40"/>
      <c r="Q166" s="40"/>
      <c r="R166" s="40"/>
      <c r="S166" s="40"/>
      <c r="T166" s="40"/>
      <c r="U166" s="48" t="s">
        <v>541</v>
      </c>
      <c r="V166" s="56" t="s">
        <v>486</v>
      </c>
      <c r="W166" s="75"/>
      <c r="X166" s="69"/>
      <c r="Y166" s="72">
        <v>500</v>
      </c>
      <c r="Z166" s="74"/>
      <c r="AA166" s="73" t="s">
        <v>554</v>
      </c>
      <c r="AB166" s="73" t="s">
        <v>549</v>
      </c>
      <c r="AC166" s="73"/>
      <c r="AD166" s="65"/>
      <c r="AE166" s="67">
        <f>+AD166/$Y$166</f>
        <v>0</v>
      </c>
      <c r="AF166" s="50" t="s">
        <v>1195</v>
      </c>
    </row>
    <row r="167" spans="1:32" ht="225">
      <c r="A167" s="47">
        <v>25</v>
      </c>
      <c r="B167" s="48" t="s">
        <v>508</v>
      </c>
      <c r="C167" s="48" t="s">
        <v>509</v>
      </c>
      <c r="D167" s="48" t="s">
        <v>524</v>
      </c>
      <c r="E167" s="48" t="s">
        <v>267</v>
      </c>
      <c r="F167" s="49" t="s">
        <v>40</v>
      </c>
      <c r="G167" s="49" t="s">
        <v>511</v>
      </c>
      <c r="H167" s="50" t="s">
        <v>512</v>
      </c>
      <c r="I167" s="48" t="s">
        <v>475</v>
      </c>
      <c r="J167" s="71"/>
      <c r="K167" s="71"/>
      <c r="L167" s="71"/>
      <c r="M167" s="71"/>
      <c r="N167" s="71"/>
      <c r="O167" s="39" t="s">
        <v>851</v>
      </c>
      <c r="P167" s="40"/>
      <c r="Q167" s="40"/>
      <c r="R167" s="40"/>
      <c r="S167" s="40"/>
      <c r="T167" s="40"/>
      <c r="U167" s="48" t="s">
        <v>541</v>
      </c>
      <c r="V167" s="56" t="s">
        <v>486</v>
      </c>
      <c r="W167" s="75"/>
      <c r="X167" s="69"/>
      <c r="Y167" s="72">
        <v>20000</v>
      </c>
      <c r="Z167" s="74"/>
      <c r="AA167" s="73" t="s">
        <v>555</v>
      </c>
      <c r="AB167" s="73" t="s">
        <v>556</v>
      </c>
      <c r="AC167" s="73"/>
      <c r="AD167" s="65">
        <v>11115</v>
      </c>
      <c r="AE167" s="67">
        <f>+AD167/$Y$167</f>
        <v>0.55574999999999997</v>
      </c>
      <c r="AF167" s="50" t="s">
        <v>1196</v>
      </c>
    </row>
    <row r="168" spans="1:32" ht="225">
      <c r="A168" s="47">
        <v>25</v>
      </c>
      <c r="B168" s="48" t="s">
        <v>508</v>
      </c>
      <c r="C168" s="48" t="s">
        <v>509</v>
      </c>
      <c r="D168" s="48" t="s">
        <v>524</v>
      </c>
      <c r="E168" s="48" t="s">
        <v>267</v>
      </c>
      <c r="F168" s="49" t="s">
        <v>40</v>
      </c>
      <c r="G168" s="49" t="s">
        <v>511</v>
      </c>
      <c r="H168" s="50" t="s">
        <v>512</v>
      </c>
      <c r="I168" s="48" t="s">
        <v>475</v>
      </c>
      <c r="J168" s="71"/>
      <c r="K168" s="71"/>
      <c r="L168" s="71"/>
      <c r="M168" s="71"/>
      <c r="N168" s="71"/>
      <c r="O168" s="39" t="s">
        <v>851</v>
      </c>
      <c r="P168" s="40"/>
      <c r="Q168" s="40"/>
      <c r="R168" s="40"/>
      <c r="S168" s="40"/>
      <c r="T168" s="40"/>
      <c r="U168" s="48" t="s">
        <v>541</v>
      </c>
      <c r="V168" s="56" t="s">
        <v>486</v>
      </c>
      <c r="W168" s="75"/>
      <c r="X168" s="69"/>
      <c r="Y168" s="72">
        <v>20000</v>
      </c>
      <c r="Z168" s="74"/>
      <c r="AA168" s="73" t="s">
        <v>555</v>
      </c>
      <c r="AB168" s="73" t="s">
        <v>556</v>
      </c>
      <c r="AC168" s="73"/>
      <c r="AD168" s="65">
        <v>11115</v>
      </c>
      <c r="AE168" s="67">
        <f>+AD168/$Y$168</f>
        <v>0.55574999999999997</v>
      </c>
      <c r="AF168" s="50" t="s">
        <v>1196</v>
      </c>
    </row>
    <row r="169" spans="1:32" ht="225">
      <c r="A169" s="47">
        <v>25</v>
      </c>
      <c r="B169" s="48" t="s">
        <v>508</v>
      </c>
      <c r="C169" s="48" t="s">
        <v>509</v>
      </c>
      <c r="D169" s="48" t="s">
        <v>524</v>
      </c>
      <c r="E169" s="48" t="s">
        <v>267</v>
      </c>
      <c r="F169" s="49" t="s">
        <v>40</v>
      </c>
      <c r="G169" s="49" t="s">
        <v>511</v>
      </c>
      <c r="H169" s="50" t="s">
        <v>512</v>
      </c>
      <c r="I169" s="48" t="s">
        <v>475</v>
      </c>
      <c r="J169" s="71"/>
      <c r="K169" s="71"/>
      <c r="L169" s="71"/>
      <c r="M169" s="71"/>
      <c r="N169" s="71"/>
      <c r="O169" s="39" t="s">
        <v>851</v>
      </c>
      <c r="P169" s="40"/>
      <c r="Q169" s="40"/>
      <c r="R169" s="40"/>
      <c r="S169" s="40"/>
      <c r="T169" s="40"/>
      <c r="U169" s="48" t="s">
        <v>541</v>
      </c>
      <c r="V169" s="56" t="s">
        <v>486</v>
      </c>
      <c r="W169" s="75"/>
      <c r="X169" s="69"/>
      <c r="Y169" s="72">
        <v>750</v>
      </c>
      <c r="Z169" s="71"/>
      <c r="AA169" s="73" t="s">
        <v>557</v>
      </c>
      <c r="AB169" s="73" t="s">
        <v>558</v>
      </c>
      <c r="AC169" s="73"/>
      <c r="AD169" s="65"/>
      <c r="AE169" s="67">
        <f>+AD169/$Y$169</f>
        <v>0</v>
      </c>
      <c r="AF169" s="50" t="s">
        <v>1197</v>
      </c>
    </row>
    <row r="170" spans="1:32" ht="225">
      <c r="A170" s="47">
        <v>25</v>
      </c>
      <c r="B170" s="48" t="s">
        <v>508</v>
      </c>
      <c r="C170" s="48" t="s">
        <v>509</v>
      </c>
      <c r="D170" s="48" t="s">
        <v>524</v>
      </c>
      <c r="E170" s="48" t="s">
        <v>267</v>
      </c>
      <c r="F170" s="49" t="s">
        <v>40</v>
      </c>
      <c r="G170" s="49" t="s">
        <v>511</v>
      </c>
      <c r="H170" s="50" t="s">
        <v>512</v>
      </c>
      <c r="I170" s="48" t="s">
        <v>475</v>
      </c>
      <c r="J170" s="71"/>
      <c r="K170" s="71"/>
      <c r="L170" s="71"/>
      <c r="M170" s="71"/>
      <c r="N170" s="71"/>
      <c r="O170" s="39" t="s">
        <v>851</v>
      </c>
      <c r="P170" s="40"/>
      <c r="Q170" s="40"/>
      <c r="R170" s="40"/>
      <c r="S170" s="40"/>
      <c r="T170" s="40"/>
      <c r="U170" s="48" t="s">
        <v>541</v>
      </c>
      <c r="V170" s="56" t="s">
        <v>486</v>
      </c>
      <c r="W170" s="75"/>
      <c r="X170" s="69"/>
      <c r="Y170" s="78">
        <v>14158</v>
      </c>
      <c r="Z170" s="71"/>
      <c r="AA170" s="73" t="s">
        <v>555</v>
      </c>
      <c r="AB170" s="73" t="s">
        <v>559</v>
      </c>
      <c r="AC170" s="73"/>
      <c r="AD170" s="65"/>
      <c r="AE170" s="67">
        <f>+AD170/$Y$170</f>
        <v>0</v>
      </c>
      <c r="AF170" s="50" t="s">
        <v>1198</v>
      </c>
    </row>
    <row r="171" spans="1:32" ht="225">
      <c r="A171" s="47">
        <v>25</v>
      </c>
      <c r="B171" s="48" t="s">
        <v>508</v>
      </c>
      <c r="C171" s="48" t="s">
        <v>509</v>
      </c>
      <c r="D171" s="48" t="s">
        <v>524</v>
      </c>
      <c r="E171" s="48" t="s">
        <v>267</v>
      </c>
      <c r="F171" s="49" t="s">
        <v>40</v>
      </c>
      <c r="G171" s="49" t="s">
        <v>511</v>
      </c>
      <c r="H171" s="50" t="s">
        <v>512</v>
      </c>
      <c r="I171" s="48" t="s">
        <v>475</v>
      </c>
      <c r="J171" s="71"/>
      <c r="K171" s="71"/>
      <c r="L171" s="71"/>
      <c r="M171" s="71"/>
      <c r="N171" s="71"/>
      <c r="O171" s="39" t="s">
        <v>851</v>
      </c>
      <c r="P171" s="40"/>
      <c r="Q171" s="40"/>
      <c r="R171" s="40"/>
      <c r="S171" s="40"/>
      <c r="T171" s="40"/>
      <c r="U171" s="48" t="s">
        <v>541</v>
      </c>
      <c r="V171" s="56" t="s">
        <v>488</v>
      </c>
      <c r="W171" s="75"/>
      <c r="X171" s="69">
        <v>0</v>
      </c>
      <c r="Y171" s="78">
        <v>350</v>
      </c>
      <c r="Z171" s="71"/>
      <c r="AA171" s="73" t="s">
        <v>555</v>
      </c>
      <c r="AB171" s="73" t="s">
        <v>559</v>
      </c>
      <c r="AC171" s="30" t="s">
        <v>1221</v>
      </c>
      <c r="AD171" s="65"/>
      <c r="AE171" s="67">
        <f>+AD171/$Y$171</f>
        <v>0</v>
      </c>
      <c r="AF171" s="50" t="s">
        <v>1196</v>
      </c>
    </row>
    <row r="172" spans="1:32" ht="225">
      <c r="A172" s="47">
        <v>25</v>
      </c>
      <c r="B172" s="48" t="s">
        <v>508</v>
      </c>
      <c r="C172" s="48" t="s">
        <v>509</v>
      </c>
      <c r="D172" s="48" t="s">
        <v>524</v>
      </c>
      <c r="E172" s="48" t="s">
        <v>267</v>
      </c>
      <c r="F172" s="49" t="s">
        <v>40</v>
      </c>
      <c r="G172" s="49" t="s">
        <v>511</v>
      </c>
      <c r="H172" s="50" t="s">
        <v>512</v>
      </c>
      <c r="I172" s="48" t="s">
        <v>475</v>
      </c>
      <c r="J172" s="71"/>
      <c r="K172" s="71"/>
      <c r="L172" s="71"/>
      <c r="M172" s="71"/>
      <c r="N172" s="71"/>
      <c r="O172" s="39" t="s">
        <v>851</v>
      </c>
      <c r="P172" s="40"/>
      <c r="Q172" s="40"/>
      <c r="R172" s="40"/>
      <c r="S172" s="40"/>
      <c r="T172" s="40"/>
      <c r="U172" s="48" t="s">
        <v>541</v>
      </c>
      <c r="V172" s="56" t="s">
        <v>486</v>
      </c>
      <c r="W172" s="75"/>
      <c r="X172" s="69"/>
      <c r="Y172" s="79">
        <v>179822</v>
      </c>
      <c r="Z172" s="71"/>
      <c r="AA172" s="73" t="s">
        <v>555</v>
      </c>
      <c r="AB172" s="73" t="s">
        <v>559</v>
      </c>
      <c r="AC172" s="73"/>
      <c r="AD172" s="65">
        <v>22789</v>
      </c>
      <c r="AE172" s="67">
        <f>+AD172/$Y$172</f>
        <v>0.1267308783129984</v>
      </c>
      <c r="AF172" s="50" t="s">
        <v>1196</v>
      </c>
    </row>
    <row r="173" spans="1:32" ht="225">
      <c r="A173" s="47">
        <v>25</v>
      </c>
      <c r="B173" s="48" t="s">
        <v>508</v>
      </c>
      <c r="C173" s="48" t="s">
        <v>509</v>
      </c>
      <c r="D173" s="48" t="s">
        <v>524</v>
      </c>
      <c r="E173" s="48" t="s">
        <v>267</v>
      </c>
      <c r="F173" s="49" t="s">
        <v>40</v>
      </c>
      <c r="G173" s="49" t="s">
        <v>511</v>
      </c>
      <c r="H173" s="50" t="s">
        <v>512</v>
      </c>
      <c r="I173" s="48" t="s">
        <v>475</v>
      </c>
      <c r="J173" s="71"/>
      <c r="K173" s="71"/>
      <c r="L173" s="71"/>
      <c r="M173" s="71"/>
      <c r="N173" s="71"/>
      <c r="O173" s="39" t="s">
        <v>851</v>
      </c>
      <c r="P173" s="40"/>
      <c r="Q173" s="40"/>
      <c r="R173" s="40"/>
      <c r="S173" s="40"/>
      <c r="T173" s="40"/>
      <c r="U173" s="48" t="s">
        <v>541</v>
      </c>
      <c r="V173" s="56" t="s">
        <v>486</v>
      </c>
      <c r="W173" s="75"/>
      <c r="X173" s="69"/>
      <c r="Y173" s="80">
        <v>1034.4754150000001</v>
      </c>
      <c r="Z173" s="71"/>
      <c r="AA173" s="73" t="s">
        <v>542</v>
      </c>
      <c r="AB173" s="73" t="s">
        <v>543</v>
      </c>
      <c r="AC173" s="73"/>
      <c r="AD173" s="65">
        <v>52</v>
      </c>
      <c r="AE173" s="67">
        <f>+AD173/$Y$173</f>
        <v>5.0267023503888675E-2</v>
      </c>
      <c r="AF173" s="50" t="s">
        <v>1199</v>
      </c>
    </row>
    <row r="174" spans="1:32" ht="225">
      <c r="A174" s="47">
        <v>25</v>
      </c>
      <c r="B174" s="48" t="s">
        <v>508</v>
      </c>
      <c r="C174" s="48" t="s">
        <v>509</v>
      </c>
      <c r="D174" s="48" t="s">
        <v>524</v>
      </c>
      <c r="E174" s="48" t="s">
        <v>267</v>
      </c>
      <c r="F174" s="49" t="s">
        <v>40</v>
      </c>
      <c r="G174" s="49" t="s">
        <v>511</v>
      </c>
      <c r="H174" s="50" t="s">
        <v>512</v>
      </c>
      <c r="I174" s="48" t="s">
        <v>475</v>
      </c>
      <c r="J174" s="71"/>
      <c r="K174" s="71"/>
      <c r="L174" s="71"/>
      <c r="M174" s="71"/>
      <c r="N174" s="71"/>
      <c r="O174" s="39" t="s">
        <v>851</v>
      </c>
      <c r="P174" s="40"/>
      <c r="Q174" s="40"/>
      <c r="R174" s="40"/>
      <c r="S174" s="40"/>
      <c r="T174" s="40"/>
      <c r="U174" s="48" t="s">
        <v>541</v>
      </c>
      <c r="V174" s="56" t="s">
        <v>486</v>
      </c>
      <c r="W174" s="75"/>
      <c r="X174" s="69"/>
      <c r="Y174" s="80">
        <v>34573</v>
      </c>
      <c r="Z174" s="71"/>
      <c r="AA174" s="73" t="s">
        <v>560</v>
      </c>
      <c r="AB174" s="73" t="s">
        <v>543</v>
      </c>
      <c r="AC174" s="73"/>
      <c r="AD174" s="65">
        <v>27364</v>
      </c>
      <c r="AE174" s="67">
        <f>+AD174/$Y$174</f>
        <v>0.79148468458045296</v>
      </c>
      <c r="AF174" s="50" t="s">
        <v>1200</v>
      </c>
    </row>
    <row r="175" spans="1:32" ht="225">
      <c r="A175" s="47">
        <v>25</v>
      </c>
      <c r="B175" s="48" t="s">
        <v>508</v>
      </c>
      <c r="C175" s="48" t="s">
        <v>509</v>
      </c>
      <c r="D175" s="48" t="s">
        <v>524</v>
      </c>
      <c r="E175" s="48" t="s">
        <v>267</v>
      </c>
      <c r="F175" s="49" t="s">
        <v>40</v>
      </c>
      <c r="G175" s="49" t="s">
        <v>511</v>
      </c>
      <c r="H175" s="50" t="s">
        <v>512</v>
      </c>
      <c r="I175" s="48" t="s">
        <v>475</v>
      </c>
      <c r="J175" s="71"/>
      <c r="K175" s="71"/>
      <c r="L175" s="71"/>
      <c r="M175" s="71"/>
      <c r="N175" s="71"/>
      <c r="O175" s="39" t="s">
        <v>851</v>
      </c>
      <c r="P175" s="40"/>
      <c r="Q175" s="40"/>
      <c r="R175" s="40"/>
      <c r="S175" s="40"/>
      <c r="T175" s="40"/>
      <c r="U175" s="48" t="s">
        <v>541</v>
      </c>
      <c r="V175" s="56" t="s">
        <v>486</v>
      </c>
      <c r="W175" s="75"/>
      <c r="X175" s="69"/>
      <c r="Y175" s="80">
        <v>34573</v>
      </c>
      <c r="Z175" s="71"/>
      <c r="AA175" s="73" t="s">
        <v>560</v>
      </c>
      <c r="AB175" s="73" t="s">
        <v>543</v>
      </c>
      <c r="AC175" s="73"/>
      <c r="AD175" s="65">
        <v>0</v>
      </c>
      <c r="AE175" s="67">
        <f>+AD175/$Y$175</f>
        <v>0</v>
      </c>
      <c r="AF175" s="50"/>
    </row>
    <row r="176" spans="1:32" ht="225">
      <c r="A176" s="47">
        <v>25</v>
      </c>
      <c r="B176" s="48" t="s">
        <v>508</v>
      </c>
      <c r="C176" s="48" t="s">
        <v>509</v>
      </c>
      <c r="D176" s="48" t="s">
        <v>524</v>
      </c>
      <c r="E176" s="48" t="s">
        <v>267</v>
      </c>
      <c r="F176" s="49" t="s">
        <v>40</v>
      </c>
      <c r="G176" s="49" t="s">
        <v>511</v>
      </c>
      <c r="H176" s="50" t="s">
        <v>512</v>
      </c>
      <c r="I176" s="48" t="s">
        <v>475</v>
      </c>
      <c r="J176" s="71"/>
      <c r="K176" s="71"/>
      <c r="L176" s="71"/>
      <c r="M176" s="71"/>
      <c r="N176" s="71"/>
      <c r="O176" s="39" t="s">
        <v>851</v>
      </c>
      <c r="P176" s="40"/>
      <c r="Q176" s="40"/>
      <c r="R176" s="40"/>
      <c r="S176" s="40"/>
      <c r="T176" s="40"/>
      <c r="U176" s="48" t="s">
        <v>541</v>
      </c>
      <c r="V176" s="56" t="s">
        <v>486</v>
      </c>
      <c r="W176" s="75"/>
      <c r="X176" s="69"/>
      <c r="Y176" s="80">
        <v>34573</v>
      </c>
      <c r="Z176" s="71"/>
      <c r="AA176" s="73" t="s">
        <v>560</v>
      </c>
      <c r="AB176" s="73" t="s">
        <v>543</v>
      </c>
      <c r="AC176" s="73"/>
      <c r="AD176" s="65">
        <v>0</v>
      </c>
      <c r="AE176" s="67">
        <f>+AD176/$Y$176</f>
        <v>0</v>
      </c>
      <c r="AF176" s="50"/>
    </row>
    <row r="177" spans="1:32" ht="225">
      <c r="A177" s="47">
        <v>25</v>
      </c>
      <c r="B177" s="48" t="s">
        <v>508</v>
      </c>
      <c r="C177" s="48" t="s">
        <v>509</v>
      </c>
      <c r="D177" s="48" t="s">
        <v>524</v>
      </c>
      <c r="E177" s="48" t="s">
        <v>267</v>
      </c>
      <c r="F177" s="49" t="s">
        <v>40</v>
      </c>
      <c r="G177" s="49" t="s">
        <v>511</v>
      </c>
      <c r="H177" s="50" t="s">
        <v>512</v>
      </c>
      <c r="I177" s="48" t="s">
        <v>475</v>
      </c>
      <c r="J177" s="71"/>
      <c r="K177" s="71"/>
      <c r="L177" s="71"/>
      <c r="M177" s="71"/>
      <c r="N177" s="71"/>
      <c r="O177" s="39" t="s">
        <v>851</v>
      </c>
      <c r="P177" s="40"/>
      <c r="Q177" s="40"/>
      <c r="R177" s="40"/>
      <c r="S177" s="40"/>
      <c r="T177" s="40"/>
      <c r="U177" s="48" t="s">
        <v>541</v>
      </c>
      <c r="V177" s="56" t="s">
        <v>486</v>
      </c>
      <c r="W177" s="75"/>
      <c r="X177" s="69"/>
      <c r="Y177" s="80">
        <v>34573</v>
      </c>
      <c r="Z177" s="71"/>
      <c r="AA177" s="73" t="s">
        <v>560</v>
      </c>
      <c r="AB177" s="73" t="s">
        <v>543</v>
      </c>
      <c r="AC177" s="73"/>
      <c r="AD177" s="65">
        <v>0</v>
      </c>
      <c r="AE177" s="67">
        <f>+AD177/$Y$177</f>
        <v>0</v>
      </c>
      <c r="AF177" s="50"/>
    </row>
    <row r="178" spans="1:32" ht="225">
      <c r="A178" s="47">
        <v>25</v>
      </c>
      <c r="B178" s="48" t="s">
        <v>508</v>
      </c>
      <c r="C178" s="48" t="s">
        <v>509</v>
      </c>
      <c r="D178" s="48" t="s">
        <v>524</v>
      </c>
      <c r="E178" s="48" t="s">
        <v>267</v>
      </c>
      <c r="F178" s="49" t="s">
        <v>40</v>
      </c>
      <c r="G178" s="49" t="s">
        <v>511</v>
      </c>
      <c r="H178" s="50" t="s">
        <v>512</v>
      </c>
      <c r="I178" s="48" t="s">
        <v>475</v>
      </c>
      <c r="J178" s="71"/>
      <c r="K178" s="71"/>
      <c r="L178" s="71"/>
      <c r="M178" s="71"/>
      <c r="N178" s="71"/>
      <c r="O178" s="39" t="s">
        <v>851</v>
      </c>
      <c r="P178" s="40"/>
      <c r="Q178" s="40"/>
      <c r="R178" s="40"/>
      <c r="S178" s="40"/>
      <c r="T178" s="40"/>
      <c r="U178" s="48" t="s">
        <v>541</v>
      </c>
      <c r="V178" s="56" t="s">
        <v>486</v>
      </c>
      <c r="W178" s="75"/>
      <c r="X178" s="69"/>
      <c r="Y178" s="80">
        <v>2</v>
      </c>
      <c r="Z178" s="71"/>
      <c r="AA178" s="73" t="s">
        <v>544</v>
      </c>
      <c r="AB178" s="73" t="s">
        <v>545</v>
      </c>
      <c r="AC178" s="73"/>
      <c r="AD178" s="65">
        <v>0</v>
      </c>
      <c r="AE178" s="67">
        <f>+AD178/$Y$178</f>
        <v>0</v>
      </c>
      <c r="AF178" s="50" t="s">
        <v>1196</v>
      </c>
    </row>
    <row r="179" spans="1:32" ht="225">
      <c r="A179" s="47">
        <v>25</v>
      </c>
      <c r="B179" s="48" t="s">
        <v>508</v>
      </c>
      <c r="C179" s="48" t="s">
        <v>509</v>
      </c>
      <c r="D179" s="48" t="s">
        <v>524</v>
      </c>
      <c r="E179" s="48" t="s">
        <v>267</v>
      </c>
      <c r="F179" s="49" t="s">
        <v>40</v>
      </c>
      <c r="G179" s="49" t="s">
        <v>511</v>
      </c>
      <c r="H179" s="50" t="s">
        <v>512</v>
      </c>
      <c r="I179" s="48" t="s">
        <v>475</v>
      </c>
      <c r="J179" s="71"/>
      <c r="K179" s="71"/>
      <c r="L179" s="71"/>
      <c r="M179" s="71"/>
      <c r="N179" s="71"/>
      <c r="O179" s="39" t="s">
        <v>851</v>
      </c>
      <c r="P179" s="40"/>
      <c r="Q179" s="40"/>
      <c r="R179" s="40"/>
      <c r="S179" s="40"/>
      <c r="T179" s="40"/>
      <c r="U179" s="48" t="s">
        <v>541</v>
      </c>
      <c r="V179" s="56" t="s">
        <v>486</v>
      </c>
      <c r="W179" s="75"/>
      <c r="X179" s="69"/>
      <c r="Y179" s="80">
        <v>5</v>
      </c>
      <c r="Z179" s="71"/>
      <c r="AA179" s="73" t="s">
        <v>546</v>
      </c>
      <c r="AB179" s="73" t="s">
        <v>547</v>
      </c>
      <c r="AC179" s="73"/>
      <c r="AD179" s="65">
        <v>0</v>
      </c>
      <c r="AE179" s="67">
        <f>+AD179/$Y$179</f>
        <v>0</v>
      </c>
      <c r="AF179" s="50" t="s">
        <v>1201</v>
      </c>
    </row>
    <row r="180" spans="1:32" ht="225">
      <c r="A180" s="47">
        <v>25</v>
      </c>
      <c r="B180" s="48" t="s">
        <v>508</v>
      </c>
      <c r="C180" s="48" t="s">
        <v>509</v>
      </c>
      <c r="D180" s="48" t="s">
        <v>524</v>
      </c>
      <c r="E180" s="48" t="s">
        <v>267</v>
      </c>
      <c r="F180" s="49" t="s">
        <v>40</v>
      </c>
      <c r="G180" s="49" t="s">
        <v>511</v>
      </c>
      <c r="H180" s="50" t="s">
        <v>512</v>
      </c>
      <c r="I180" s="48" t="s">
        <v>475</v>
      </c>
      <c r="J180" s="71"/>
      <c r="K180" s="71"/>
      <c r="L180" s="71"/>
      <c r="M180" s="71"/>
      <c r="N180" s="71"/>
      <c r="O180" s="39" t="s">
        <v>851</v>
      </c>
      <c r="P180" s="40"/>
      <c r="Q180" s="40"/>
      <c r="R180" s="40"/>
      <c r="S180" s="40"/>
      <c r="T180" s="40"/>
      <c r="U180" s="48" t="s">
        <v>541</v>
      </c>
      <c r="V180" s="56" t="s">
        <v>486</v>
      </c>
      <c r="W180" s="75"/>
      <c r="X180" s="69"/>
      <c r="Y180" s="80">
        <v>22</v>
      </c>
      <c r="Z180" s="71"/>
      <c r="AA180" s="73" t="s">
        <v>548</v>
      </c>
      <c r="AB180" s="73" t="s">
        <v>561</v>
      </c>
      <c r="AC180" s="73"/>
      <c r="AD180" s="65">
        <v>19</v>
      </c>
      <c r="AE180" s="67">
        <f>+AD180/$Y$180</f>
        <v>0.86363636363636365</v>
      </c>
      <c r="AF180" s="50" t="s">
        <v>1202</v>
      </c>
    </row>
    <row r="181" spans="1:32" ht="225">
      <c r="A181" s="47">
        <v>25</v>
      </c>
      <c r="B181" s="48" t="s">
        <v>508</v>
      </c>
      <c r="C181" s="48" t="s">
        <v>509</v>
      </c>
      <c r="D181" s="48" t="s">
        <v>524</v>
      </c>
      <c r="E181" s="48" t="s">
        <v>267</v>
      </c>
      <c r="F181" s="49" t="s">
        <v>40</v>
      </c>
      <c r="G181" s="49" t="s">
        <v>511</v>
      </c>
      <c r="H181" s="50" t="s">
        <v>512</v>
      </c>
      <c r="I181" s="48" t="s">
        <v>475</v>
      </c>
      <c r="J181" s="71"/>
      <c r="K181" s="71"/>
      <c r="L181" s="71"/>
      <c r="M181" s="71"/>
      <c r="N181" s="71"/>
      <c r="O181" s="39" t="s">
        <v>851</v>
      </c>
      <c r="P181" s="40"/>
      <c r="Q181" s="40"/>
      <c r="R181" s="40"/>
      <c r="S181" s="40"/>
      <c r="T181" s="40"/>
      <c r="U181" s="48" t="s">
        <v>541</v>
      </c>
      <c r="V181" s="56" t="s">
        <v>487</v>
      </c>
      <c r="W181" s="75"/>
      <c r="X181" s="69"/>
      <c r="Y181" s="80">
        <v>6046</v>
      </c>
      <c r="Z181" s="71"/>
      <c r="AA181" s="73" t="s">
        <v>550</v>
      </c>
      <c r="AB181" s="73" t="s">
        <v>562</v>
      </c>
      <c r="AC181" s="73"/>
      <c r="AD181" s="65">
        <v>1372</v>
      </c>
      <c r="AE181" s="67">
        <f>+AD181/$Y$181</f>
        <v>0.22692689381409195</v>
      </c>
      <c r="AF181" s="50" t="s">
        <v>1203</v>
      </c>
    </row>
    <row r="182" spans="1:32" ht="225">
      <c r="A182" s="47">
        <v>25</v>
      </c>
      <c r="B182" s="48" t="s">
        <v>508</v>
      </c>
      <c r="C182" s="48" t="s">
        <v>509</v>
      </c>
      <c r="D182" s="48" t="s">
        <v>524</v>
      </c>
      <c r="E182" s="48" t="s">
        <v>267</v>
      </c>
      <c r="F182" s="49" t="s">
        <v>40</v>
      </c>
      <c r="G182" s="49" t="s">
        <v>511</v>
      </c>
      <c r="H182" s="50" t="s">
        <v>512</v>
      </c>
      <c r="I182" s="48" t="s">
        <v>475</v>
      </c>
      <c r="J182" s="71"/>
      <c r="K182" s="71"/>
      <c r="L182" s="71"/>
      <c r="M182" s="71"/>
      <c r="N182" s="71"/>
      <c r="O182" s="39" t="s">
        <v>851</v>
      </c>
      <c r="P182" s="40"/>
      <c r="Q182" s="40"/>
      <c r="R182" s="40"/>
      <c r="S182" s="40"/>
      <c r="T182" s="40"/>
      <c r="U182" s="48" t="s">
        <v>541</v>
      </c>
      <c r="V182" s="56" t="s">
        <v>487</v>
      </c>
      <c r="W182" s="75"/>
      <c r="X182" s="69"/>
      <c r="Y182" s="80">
        <v>9499</v>
      </c>
      <c r="Z182" s="71"/>
      <c r="AA182" s="73" t="s">
        <v>551</v>
      </c>
      <c r="AB182" s="73" t="s">
        <v>563</v>
      </c>
      <c r="AC182" s="73"/>
      <c r="AD182" s="65">
        <v>2840</v>
      </c>
      <c r="AE182" s="67">
        <f>+AD182/$Y$182</f>
        <v>0.29897883987788187</v>
      </c>
      <c r="AF182" s="50" t="s">
        <v>1204</v>
      </c>
    </row>
    <row r="183" spans="1:32" ht="225">
      <c r="A183" s="47">
        <v>25</v>
      </c>
      <c r="B183" s="48" t="s">
        <v>508</v>
      </c>
      <c r="C183" s="48" t="s">
        <v>509</v>
      </c>
      <c r="D183" s="48" t="s">
        <v>524</v>
      </c>
      <c r="E183" s="48" t="s">
        <v>267</v>
      </c>
      <c r="F183" s="49" t="s">
        <v>40</v>
      </c>
      <c r="G183" s="49" t="s">
        <v>511</v>
      </c>
      <c r="H183" s="50" t="s">
        <v>512</v>
      </c>
      <c r="I183" s="48" t="s">
        <v>475</v>
      </c>
      <c r="J183" s="71"/>
      <c r="K183" s="71"/>
      <c r="L183" s="71"/>
      <c r="M183" s="71"/>
      <c r="N183" s="71"/>
      <c r="O183" s="39" t="s">
        <v>851</v>
      </c>
      <c r="P183" s="40"/>
      <c r="Q183" s="40"/>
      <c r="R183" s="40"/>
      <c r="S183" s="40"/>
      <c r="T183" s="40"/>
      <c r="U183" s="48" t="s">
        <v>541</v>
      </c>
      <c r="V183" s="56" t="s">
        <v>486</v>
      </c>
      <c r="W183" s="75"/>
      <c r="X183" s="69"/>
      <c r="Y183" s="80">
        <v>16</v>
      </c>
      <c r="Z183" s="71"/>
      <c r="AA183" s="73" t="s">
        <v>552</v>
      </c>
      <c r="AB183" s="73" t="s">
        <v>564</v>
      </c>
      <c r="AC183" s="73"/>
      <c r="AD183" s="65">
        <v>12</v>
      </c>
      <c r="AE183" s="67">
        <f>+AD183/$Y$183</f>
        <v>0.75</v>
      </c>
      <c r="AF183" s="50" t="s">
        <v>1205</v>
      </c>
    </row>
    <row r="184" spans="1:32" ht="225">
      <c r="A184" s="47">
        <v>25</v>
      </c>
      <c r="B184" s="48" t="s">
        <v>508</v>
      </c>
      <c r="C184" s="48" t="s">
        <v>509</v>
      </c>
      <c r="D184" s="48" t="s">
        <v>524</v>
      </c>
      <c r="E184" s="48" t="s">
        <v>267</v>
      </c>
      <c r="F184" s="49" t="s">
        <v>40</v>
      </c>
      <c r="G184" s="49" t="s">
        <v>511</v>
      </c>
      <c r="H184" s="50" t="s">
        <v>512</v>
      </c>
      <c r="I184" s="48" t="s">
        <v>475</v>
      </c>
      <c r="J184" s="71"/>
      <c r="K184" s="71"/>
      <c r="L184" s="71"/>
      <c r="M184" s="71"/>
      <c r="N184" s="71"/>
      <c r="O184" s="39" t="s">
        <v>851</v>
      </c>
      <c r="P184" s="40"/>
      <c r="Q184" s="40"/>
      <c r="R184" s="40"/>
      <c r="S184" s="40"/>
      <c r="T184" s="40"/>
      <c r="U184" s="48" t="s">
        <v>541</v>
      </c>
      <c r="V184" s="56" t="s">
        <v>486</v>
      </c>
      <c r="W184" s="75"/>
      <c r="X184" s="69"/>
      <c r="Y184" s="80">
        <v>4</v>
      </c>
      <c r="Z184" s="71"/>
      <c r="AA184" s="73" t="s">
        <v>553</v>
      </c>
      <c r="AB184" s="73" t="s">
        <v>565</v>
      </c>
      <c r="AC184" s="73"/>
      <c r="AD184" s="65">
        <v>1</v>
      </c>
      <c r="AE184" s="67">
        <f>+AD184/$Y$184</f>
        <v>0.25</v>
      </c>
      <c r="AF184" s="50" t="s">
        <v>1206</v>
      </c>
    </row>
    <row r="185" spans="1:32" ht="225">
      <c r="A185" s="47">
        <v>25</v>
      </c>
      <c r="B185" s="48" t="s">
        <v>508</v>
      </c>
      <c r="C185" s="48" t="s">
        <v>509</v>
      </c>
      <c r="D185" s="48" t="s">
        <v>524</v>
      </c>
      <c r="E185" s="48" t="s">
        <v>267</v>
      </c>
      <c r="F185" s="49" t="s">
        <v>40</v>
      </c>
      <c r="G185" s="49" t="s">
        <v>511</v>
      </c>
      <c r="H185" s="50" t="s">
        <v>512</v>
      </c>
      <c r="I185" s="48" t="s">
        <v>475</v>
      </c>
      <c r="J185" s="71"/>
      <c r="K185" s="71"/>
      <c r="L185" s="71"/>
      <c r="M185" s="71"/>
      <c r="N185" s="71"/>
      <c r="O185" s="39" t="s">
        <v>851</v>
      </c>
      <c r="P185" s="40"/>
      <c r="Q185" s="40"/>
      <c r="R185" s="40"/>
      <c r="S185" s="40"/>
      <c r="T185" s="40"/>
      <c r="U185" s="48" t="s">
        <v>541</v>
      </c>
      <c r="V185" s="56" t="s">
        <v>486</v>
      </c>
      <c r="W185" s="75"/>
      <c r="X185" s="69"/>
      <c r="Y185" s="80">
        <v>2491</v>
      </c>
      <c r="Z185" s="71"/>
      <c r="AA185" s="73" t="s">
        <v>554</v>
      </c>
      <c r="AB185" s="73" t="s">
        <v>566</v>
      </c>
      <c r="AC185" s="73"/>
      <c r="AD185" s="65">
        <v>1729</v>
      </c>
      <c r="AE185" s="67">
        <f>+AD185/$Y$185</f>
        <v>0.69409875551987155</v>
      </c>
      <c r="AF185" s="50" t="s">
        <v>1205</v>
      </c>
    </row>
    <row r="186" spans="1:32" ht="225">
      <c r="A186" s="47">
        <v>25</v>
      </c>
      <c r="B186" s="48" t="s">
        <v>508</v>
      </c>
      <c r="C186" s="48" t="s">
        <v>509</v>
      </c>
      <c r="D186" s="48" t="s">
        <v>524</v>
      </c>
      <c r="E186" s="48" t="s">
        <v>267</v>
      </c>
      <c r="F186" s="49" t="s">
        <v>40</v>
      </c>
      <c r="G186" s="49" t="s">
        <v>511</v>
      </c>
      <c r="H186" s="50" t="s">
        <v>512</v>
      </c>
      <c r="I186" s="48" t="s">
        <v>475</v>
      </c>
      <c r="J186" s="71"/>
      <c r="K186" s="71"/>
      <c r="L186" s="71"/>
      <c r="M186" s="71"/>
      <c r="N186" s="71"/>
      <c r="O186" s="39" t="s">
        <v>851</v>
      </c>
      <c r="P186" s="40"/>
      <c r="Q186" s="40"/>
      <c r="R186" s="40"/>
      <c r="S186" s="40"/>
      <c r="T186" s="40"/>
      <c r="U186" s="48" t="s">
        <v>541</v>
      </c>
      <c r="V186" s="56" t="s">
        <v>486</v>
      </c>
      <c r="W186" s="75"/>
      <c r="X186" s="69"/>
      <c r="Y186" s="80">
        <v>0</v>
      </c>
      <c r="Z186" s="71"/>
      <c r="AA186" s="73" t="s">
        <v>557</v>
      </c>
      <c r="AB186" s="73" t="s">
        <v>567</v>
      </c>
      <c r="AC186" s="73"/>
      <c r="AD186" s="65"/>
      <c r="AE186" s="67"/>
      <c r="AF186" s="50" t="s">
        <v>1207</v>
      </c>
    </row>
    <row r="187" spans="1:32" ht="225">
      <c r="A187" s="81">
        <v>25</v>
      </c>
      <c r="B187" s="68" t="s">
        <v>508</v>
      </c>
      <c r="C187" s="68" t="s">
        <v>509</v>
      </c>
      <c r="D187" s="68" t="s">
        <v>524</v>
      </c>
      <c r="E187" s="68" t="s">
        <v>267</v>
      </c>
      <c r="F187" s="82" t="s">
        <v>40</v>
      </c>
      <c r="G187" s="82" t="s">
        <v>511</v>
      </c>
      <c r="H187" s="83" t="s">
        <v>512</v>
      </c>
      <c r="I187" s="68" t="s">
        <v>475</v>
      </c>
      <c r="J187" s="84"/>
      <c r="K187" s="84"/>
      <c r="L187" s="84"/>
      <c r="M187" s="84"/>
      <c r="N187" s="84"/>
      <c r="O187" s="39" t="s">
        <v>851</v>
      </c>
      <c r="P187" s="85"/>
      <c r="Q187" s="85"/>
      <c r="R187" s="85"/>
      <c r="S187" s="85"/>
      <c r="T187" s="85"/>
      <c r="U187" s="68" t="s">
        <v>541</v>
      </c>
      <c r="V187" s="56" t="s">
        <v>486</v>
      </c>
      <c r="W187" s="75"/>
      <c r="X187" s="69"/>
      <c r="Y187" s="80">
        <v>54006</v>
      </c>
      <c r="Z187" s="71"/>
      <c r="AA187" s="86" t="s">
        <v>555</v>
      </c>
      <c r="AB187" s="86" t="s">
        <v>559</v>
      </c>
      <c r="AC187" s="86"/>
      <c r="AD187" s="65">
        <v>22789</v>
      </c>
      <c r="AE187" s="67">
        <f>+AD187/$Y$187</f>
        <v>0.42197163278154282</v>
      </c>
      <c r="AF187" s="50" t="s">
        <v>1196</v>
      </c>
    </row>
    <row r="188" spans="1:32" ht="225">
      <c r="A188" s="47">
        <v>25</v>
      </c>
      <c r="B188" s="48" t="s">
        <v>508</v>
      </c>
      <c r="C188" s="48" t="s">
        <v>509</v>
      </c>
      <c r="D188" s="48" t="s">
        <v>524</v>
      </c>
      <c r="E188" s="48" t="s">
        <v>267</v>
      </c>
      <c r="F188" s="49" t="s">
        <v>40</v>
      </c>
      <c r="G188" s="49" t="s">
        <v>511</v>
      </c>
      <c r="H188" s="50" t="s">
        <v>512</v>
      </c>
      <c r="I188" s="48" t="s">
        <v>475</v>
      </c>
      <c r="J188" s="71"/>
      <c r="K188" s="71"/>
      <c r="L188" s="71"/>
      <c r="M188" s="71"/>
      <c r="N188" s="71"/>
      <c r="O188" s="39" t="s">
        <v>851</v>
      </c>
      <c r="P188" s="40"/>
      <c r="Q188" s="40"/>
      <c r="R188" s="40"/>
      <c r="S188" s="40"/>
      <c r="T188" s="40"/>
      <c r="U188" s="48" t="s">
        <v>541</v>
      </c>
      <c r="V188" s="56" t="s">
        <v>486</v>
      </c>
      <c r="W188" s="75"/>
      <c r="X188" s="69"/>
      <c r="Y188" s="80">
        <v>53245.590178671919</v>
      </c>
      <c r="Z188" s="71"/>
      <c r="AA188" s="73" t="s">
        <v>555</v>
      </c>
      <c r="AB188" s="73" t="s">
        <v>559</v>
      </c>
      <c r="AC188" s="73"/>
      <c r="AD188" s="65">
        <v>9627</v>
      </c>
      <c r="AE188" s="67">
        <f>+AD188/$Y$188</f>
        <v>0.18080370539035168</v>
      </c>
      <c r="AF188" s="50" t="s">
        <v>1196</v>
      </c>
    </row>
    <row r="189" spans="1:32" ht="225">
      <c r="A189" s="47">
        <v>25</v>
      </c>
      <c r="B189" s="48" t="s">
        <v>508</v>
      </c>
      <c r="C189" s="48" t="s">
        <v>509</v>
      </c>
      <c r="D189" s="48" t="s">
        <v>524</v>
      </c>
      <c r="E189" s="48" t="s">
        <v>267</v>
      </c>
      <c r="F189" s="49" t="s">
        <v>40</v>
      </c>
      <c r="G189" s="49" t="s">
        <v>511</v>
      </c>
      <c r="H189" s="50" t="s">
        <v>512</v>
      </c>
      <c r="I189" s="48" t="s">
        <v>475</v>
      </c>
      <c r="J189" s="71"/>
      <c r="K189" s="71"/>
      <c r="L189" s="71"/>
      <c r="M189" s="71"/>
      <c r="N189" s="71"/>
      <c r="O189" s="39" t="s">
        <v>851</v>
      </c>
      <c r="P189" s="40"/>
      <c r="Q189" s="40"/>
      <c r="R189" s="40"/>
      <c r="S189" s="40"/>
      <c r="T189" s="40"/>
      <c r="U189" s="48" t="s">
        <v>541</v>
      </c>
      <c r="V189" s="56" t="s">
        <v>485</v>
      </c>
      <c r="W189" s="55" t="s">
        <v>514</v>
      </c>
      <c r="X189" s="69">
        <v>0</v>
      </c>
      <c r="Y189" s="72">
        <v>10</v>
      </c>
      <c r="Z189" s="71"/>
      <c r="AA189" s="73" t="s">
        <v>568</v>
      </c>
      <c r="AB189" s="73" t="s">
        <v>569</v>
      </c>
      <c r="AC189" s="30" t="s">
        <v>1221</v>
      </c>
      <c r="AD189" s="65">
        <v>0</v>
      </c>
      <c r="AE189" s="67">
        <f>+AD189/$Y$189</f>
        <v>0</v>
      </c>
      <c r="AF189" s="50" t="s">
        <v>1208</v>
      </c>
    </row>
    <row r="190" spans="1:32" ht="225">
      <c r="A190" s="47">
        <v>25</v>
      </c>
      <c r="B190" s="48" t="s">
        <v>508</v>
      </c>
      <c r="C190" s="48" t="s">
        <v>509</v>
      </c>
      <c r="D190" s="48" t="s">
        <v>524</v>
      </c>
      <c r="E190" s="48" t="s">
        <v>267</v>
      </c>
      <c r="F190" s="49" t="s">
        <v>40</v>
      </c>
      <c r="G190" s="49" t="s">
        <v>511</v>
      </c>
      <c r="H190" s="50" t="s">
        <v>512</v>
      </c>
      <c r="I190" s="48" t="s">
        <v>475</v>
      </c>
      <c r="J190" s="71"/>
      <c r="K190" s="71"/>
      <c r="L190" s="71"/>
      <c r="M190" s="71"/>
      <c r="N190" s="71"/>
      <c r="O190" s="39" t="s">
        <v>851</v>
      </c>
      <c r="P190" s="40"/>
      <c r="Q190" s="40"/>
      <c r="R190" s="40"/>
      <c r="S190" s="40"/>
      <c r="T190" s="40"/>
      <c r="U190" s="48" t="s">
        <v>541</v>
      </c>
      <c r="V190" s="56" t="s">
        <v>485</v>
      </c>
      <c r="W190" s="75"/>
      <c r="X190" s="69">
        <v>0</v>
      </c>
      <c r="Y190" s="72">
        <v>1</v>
      </c>
      <c r="Z190" s="71"/>
      <c r="AA190" s="73" t="s">
        <v>570</v>
      </c>
      <c r="AB190" s="73" t="s">
        <v>549</v>
      </c>
      <c r="AC190" s="30" t="s">
        <v>1221</v>
      </c>
      <c r="AD190" s="65">
        <v>0</v>
      </c>
      <c r="AE190" s="67">
        <f>+AD190/$Y$190</f>
        <v>0</v>
      </c>
      <c r="AF190" s="50" t="s">
        <v>1209</v>
      </c>
    </row>
    <row r="191" spans="1:32" ht="225">
      <c r="A191" s="47">
        <v>25</v>
      </c>
      <c r="B191" s="48" t="s">
        <v>508</v>
      </c>
      <c r="C191" s="48" t="s">
        <v>509</v>
      </c>
      <c r="D191" s="48" t="s">
        <v>524</v>
      </c>
      <c r="E191" s="48" t="s">
        <v>267</v>
      </c>
      <c r="F191" s="49" t="s">
        <v>40</v>
      </c>
      <c r="G191" s="49" t="s">
        <v>511</v>
      </c>
      <c r="H191" s="50" t="s">
        <v>512</v>
      </c>
      <c r="I191" s="48" t="s">
        <v>475</v>
      </c>
      <c r="J191" s="71"/>
      <c r="K191" s="71"/>
      <c r="L191" s="71"/>
      <c r="M191" s="71"/>
      <c r="N191" s="71"/>
      <c r="O191" s="39" t="s">
        <v>851</v>
      </c>
      <c r="P191" s="40"/>
      <c r="Q191" s="40"/>
      <c r="R191" s="40"/>
      <c r="S191" s="40"/>
      <c r="T191" s="40"/>
      <c r="U191" s="48" t="s">
        <v>541</v>
      </c>
      <c r="V191" s="56" t="s">
        <v>489</v>
      </c>
      <c r="W191" s="75"/>
      <c r="X191" s="69">
        <v>0</v>
      </c>
      <c r="Y191" s="72">
        <v>52</v>
      </c>
      <c r="Z191" s="71"/>
      <c r="AA191" s="73" t="s">
        <v>571</v>
      </c>
      <c r="AB191" s="73" t="s">
        <v>549</v>
      </c>
      <c r="AC191" s="30" t="s">
        <v>1221</v>
      </c>
      <c r="AD191" s="65">
        <v>0</v>
      </c>
      <c r="AE191" s="67">
        <f>+AD191/$Y$191</f>
        <v>0</v>
      </c>
      <c r="AF191" s="50" t="s">
        <v>1210</v>
      </c>
    </row>
    <row r="192" spans="1:32" ht="225">
      <c r="A192" s="47">
        <v>25</v>
      </c>
      <c r="B192" s="48" t="s">
        <v>508</v>
      </c>
      <c r="C192" s="48" t="s">
        <v>509</v>
      </c>
      <c r="D192" s="48" t="s">
        <v>524</v>
      </c>
      <c r="E192" s="48" t="s">
        <v>267</v>
      </c>
      <c r="F192" s="49" t="s">
        <v>40</v>
      </c>
      <c r="G192" s="49" t="s">
        <v>511</v>
      </c>
      <c r="H192" s="50" t="s">
        <v>512</v>
      </c>
      <c r="I192" s="48" t="s">
        <v>475</v>
      </c>
      <c r="J192" s="71"/>
      <c r="K192" s="71"/>
      <c r="L192" s="71"/>
      <c r="M192" s="71"/>
      <c r="N192" s="71"/>
      <c r="O192" s="39" t="s">
        <v>851</v>
      </c>
      <c r="P192" s="40"/>
      <c r="Q192" s="40"/>
      <c r="R192" s="40"/>
      <c r="S192" s="40"/>
      <c r="T192" s="40"/>
      <c r="U192" s="48" t="s">
        <v>541</v>
      </c>
      <c r="V192" s="56" t="s">
        <v>488</v>
      </c>
      <c r="W192" s="75"/>
      <c r="X192" s="69">
        <v>0</v>
      </c>
      <c r="Y192" s="72">
        <v>700</v>
      </c>
      <c r="Z192" s="71"/>
      <c r="AA192" s="73" t="s">
        <v>572</v>
      </c>
      <c r="AB192" s="73" t="s">
        <v>549</v>
      </c>
      <c r="AC192" s="30" t="s">
        <v>1221</v>
      </c>
      <c r="AD192" s="65">
        <v>0</v>
      </c>
      <c r="AE192" s="67">
        <f>+AD192/$Y$192</f>
        <v>0</v>
      </c>
      <c r="AF192" s="50" t="s">
        <v>1211</v>
      </c>
    </row>
    <row r="193" spans="1:32" ht="225">
      <c r="A193" s="47">
        <v>25</v>
      </c>
      <c r="B193" s="48" t="s">
        <v>508</v>
      </c>
      <c r="C193" s="48" t="s">
        <v>509</v>
      </c>
      <c r="D193" s="48" t="s">
        <v>524</v>
      </c>
      <c r="E193" s="48" t="s">
        <v>267</v>
      </c>
      <c r="F193" s="49" t="s">
        <v>40</v>
      </c>
      <c r="G193" s="49" t="s">
        <v>511</v>
      </c>
      <c r="H193" s="50" t="s">
        <v>512</v>
      </c>
      <c r="I193" s="48" t="s">
        <v>475</v>
      </c>
      <c r="J193" s="71"/>
      <c r="K193" s="71"/>
      <c r="L193" s="71"/>
      <c r="M193" s="71"/>
      <c r="N193" s="71"/>
      <c r="O193" s="39" t="s">
        <v>851</v>
      </c>
      <c r="P193" s="40"/>
      <c r="Q193" s="40"/>
      <c r="R193" s="40"/>
      <c r="S193" s="40"/>
      <c r="T193" s="40"/>
      <c r="U193" s="48" t="s">
        <v>541</v>
      </c>
      <c r="V193" s="56" t="s">
        <v>485</v>
      </c>
      <c r="W193" s="75"/>
      <c r="X193" s="69">
        <v>0</v>
      </c>
      <c r="Y193" s="80">
        <v>19</v>
      </c>
      <c r="Z193" s="71"/>
      <c r="AA193" s="73" t="s">
        <v>568</v>
      </c>
      <c r="AB193" s="73" t="s">
        <v>569</v>
      </c>
      <c r="AC193" s="30" t="s">
        <v>1221</v>
      </c>
      <c r="AD193" s="65">
        <v>0</v>
      </c>
      <c r="AE193" s="67">
        <f>+AD193/$Y$193</f>
        <v>0</v>
      </c>
      <c r="AF193" s="50" t="s">
        <v>1196</v>
      </c>
    </row>
    <row r="194" spans="1:32" ht="180">
      <c r="A194" s="52">
        <v>996</v>
      </c>
      <c r="B194" s="30" t="s">
        <v>508</v>
      </c>
      <c r="C194" s="30" t="s">
        <v>509</v>
      </c>
      <c r="D194" s="30" t="s">
        <v>589</v>
      </c>
      <c r="E194" s="30" t="s">
        <v>267</v>
      </c>
      <c r="F194" s="30" t="s">
        <v>40</v>
      </c>
      <c r="G194" s="30" t="s">
        <v>511</v>
      </c>
      <c r="H194" s="30" t="s">
        <v>512</v>
      </c>
      <c r="I194" s="30" t="s">
        <v>475</v>
      </c>
      <c r="J194" s="52" t="s">
        <v>63</v>
      </c>
      <c r="K194" s="52"/>
      <c r="L194" s="52"/>
      <c r="M194" s="52"/>
      <c r="N194" s="52"/>
      <c r="O194" s="39" t="s">
        <v>851</v>
      </c>
      <c r="P194" s="52"/>
      <c r="Q194" s="36"/>
      <c r="R194" s="52"/>
      <c r="S194" s="52"/>
      <c r="T194" s="52"/>
      <c r="U194" s="30" t="s">
        <v>513</v>
      </c>
      <c r="V194" s="30" t="s">
        <v>500</v>
      </c>
      <c r="W194" s="30" t="s">
        <v>590</v>
      </c>
      <c r="X194" s="63">
        <v>0</v>
      </c>
      <c r="Y194" s="63">
        <v>1</v>
      </c>
      <c r="Z194" s="94"/>
      <c r="AA194" s="30"/>
      <c r="AB194" s="30" t="s">
        <v>591</v>
      </c>
      <c r="AC194" s="30" t="s">
        <v>1221</v>
      </c>
      <c r="AD194" s="99"/>
      <c r="AE194" s="67">
        <f>(AD194-$X$194)/($Y$194-$X$194)</f>
        <v>0</v>
      </c>
      <c r="AF194" s="52"/>
    </row>
    <row r="195" spans="1:32" ht="180">
      <c r="A195" s="52">
        <v>998</v>
      </c>
      <c r="B195" s="30" t="s">
        <v>508</v>
      </c>
      <c r="C195" s="30" t="s">
        <v>509</v>
      </c>
      <c r="D195" s="30" t="s">
        <v>589</v>
      </c>
      <c r="E195" s="30" t="s">
        <v>267</v>
      </c>
      <c r="F195" s="30" t="s">
        <v>40</v>
      </c>
      <c r="G195" s="30" t="s">
        <v>511</v>
      </c>
      <c r="H195" s="30" t="s">
        <v>512</v>
      </c>
      <c r="I195" s="30" t="s">
        <v>475</v>
      </c>
      <c r="J195" s="52" t="s">
        <v>63</v>
      </c>
      <c r="K195" s="52"/>
      <c r="L195" s="52"/>
      <c r="M195" s="52"/>
      <c r="N195" s="52"/>
      <c r="O195" s="39" t="s">
        <v>851</v>
      </c>
      <c r="P195" s="52"/>
      <c r="Q195" s="52"/>
      <c r="R195" s="52"/>
      <c r="S195" s="52"/>
      <c r="T195" s="52"/>
      <c r="U195" s="30" t="s">
        <v>592</v>
      </c>
      <c r="V195" s="30" t="s">
        <v>501</v>
      </c>
      <c r="W195" s="30" t="s">
        <v>593</v>
      </c>
      <c r="X195" s="63">
        <v>0</v>
      </c>
      <c r="Y195" s="63">
        <v>1</v>
      </c>
      <c r="Z195" s="94"/>
      <c r="AA195" s="30"/>
      <c r="AB195" s="30" t="s">
        <v>594</v>
      </c>
      <c r="AC195" s="30" t="s">
        <v>1221</v>
      </c>
      <c r="AD195" s="99"/>
      <c r="AE195" s="67">
        <f>(AD195-$X$195)/($Y$195-$X$195)</f>
        <v>0</v>
      </c>
      <c r="AF195" s="52"/>
    </row>
    <row r="196" spans="1:32" ht="180">
      <c r="A196" s="52">
        <v>1003</v>
      </c>
      <c r="B196" s="30" t="s">
        <v>508</v>
      </c>
      <c r="C196" s="30" t="s">
        <v>509</v>
      </c>
      <c r="D196" s="30" t="s">
        <v>589</v>
      </c>
      <c r="E196" s="30" t="s">
        <v>267</v>
      </c>
      <c r="F196" s="30" t="s">
        <v>40</v>
      </c>
      <c r="G196" s="30" t="s">
        <v>511</v>
      </c>
      <c r="H196" s="30" t="s">
        <v>512</v>
      </c>
      <c r="I196" s="30" t="s">
        <v>475</v>
      </c>
      <c r="J196" s="52" t="s">
        <v>63</v>
      </c>
      <c r="K196" s="52"/>
      <c r="L196" s="52"/>
      <c r="M196" s="52"/>
      <c r="N196" s="52"/>
      <c r="O196" s="39" t="s">
        <v>851</v>
      </c>
      <c r="P196" s="52"/>
      <c r="Q196" s="52"/>
      <c r="R196" s="52"/>
      <c r="S196" s="52"/>
      <c r="T196" s="52"/>
      <c r="U196" s="30" t="s">
        <v>592</v>
      </c>
      <c r="V196" s="30" t="s">
        <v>502</v>
      </c>
      <c r="W196" s="30" t="s">
        <v>593</v>
      </c>
      <c r="X196" s="63">
        <v>0</v>
      </c>
      <c r="Y196" s="63">
        <v>1</v>
      </c>
      <c r="Z196" s="94"/>
      <c r="AA196" s="30"/>
      <c r="AB196" s="30" t="s">
        <v>595</v>
      </c>
      <c r="AC196" s="30" t="s">
        <v>1221</v>
      </c>
      <c r="AD196" s="99"/>
      <c r="AE196" s="67">
        <f>(AD196-$X$196)/($Y$196-$X$196)</f>
        <v>0</v>
      </c>
      <c r="AF196" s="52"/>
    </row>
    <row r="197" spans="1:32" ht="180">
      <c r="A197" s="52">
        <v>1004</v>
      </c>
      <c r="B197" s="30" t="s">
        <v>508</v>
      </c>
      <c r="C197" s="30" t="s">
        <v>509</v>
      </c>
      <c r="D197" s="30" t="s">
        <v>589</v>
      </c>
      <c r="E197" s="30" t="s">
        <v>267</v>
      </c>
      <c r="F197" s="30" t="s">
        <v>40</v>
      </c>
      <c r="G197" s="30" t="s">
        <v>511</v>
      </c>
      <c r="H197" s="30" t="s">
        <v>512</v>
      </c>
      <c r="I197" s="30" t="s">
        <v>475</v>
      </c>
      <c r="J197" s="52" t="s">
        <v>63</v>
      </c>
      <c r="K197" s="52"/>
      <c r="L197" s="52"/>
      <c r="M197" s="52"/>
      <c r="N197" s="52"/>
      <c r="O197" s="39" t="s">
        <v>851</v>
      </c>
      <c r="P197" s="52"/>
      <c r="Q197" s="52"/>
      <c r="R197" s="52"/>
      <c r="S197" s="52"/>
      <c r="T197" s="52"/>
      <c r="U197" s="30" t="s">
        <v>592</v>
      </c>
      <c r="V197" s="30" t="s">
        <v>503</v>
      </c>
      <c r="W197" s="30" t="s">
        <v>593</v>
      </c>
      <c r="X197" s="63">
        <v>0</v>
      </c>
      <c r="Y197" s="63">
        <v>1</v>
      </c>
      <c r="Z197" s="94"/>
      <c r="AA197" s="30"/>
      <c r="AB197" s="30" t="s">
        <v>596</v>
      </c>
      <c r="AC197" s="30" t="s">
        <v>1221</v>
      </c>
      <c r="AD197" s="99"/>
      <c r="AE197" s="67">
        <f>(AD197-$X$197)/($Y$197-$X$197)</f>
        <v>0</v>
      </c>
      <c r="AF197" s="52"/>
    </row>
    <row r="198" spans="1:32" ht="180">
      <c r="A198" s="52">
        <v>1005</v>
      </c>
      <c r="B198" s="30" t="s">
        <v>508</v>
      </c>
      <c r="C198" s="30" t="s">
        <v>509</v>
      </c>
      <c r="D198" s="30" t="s">
        <v>589</v>
      </c>
      <c r="E198" s="30" t="s">
        <v>267</v>
      </c>
      <c r="F198" s="30" t="s">
        <v>40</v>
      </c>
      <c r="G198" s="30" t="s">
        <v>511</v>
      </c>
      <c r="H198" s="30" t="s">
        <v>512</v>
      </c>
      <c r="I198" s="30" t="s">
        <v>475</v>
      </c>
      <c r="J198" s="52" t="s">
        <v>63</v>
      </c>
      <c r="K198" s="52"/>
      <c r="L198" s="52"/>
      <c r="M198" s="52"/>
      <c r="N198" s="52"/>
      <c r="O198" s="39" t="s">
        <v>851</v>
      </c>
      <c r="P198" s="52"/>
      <c r="Q198" s="52"/>
      <c r="R198" s="52"/>
      <c r="S198" s="52"/>
      <c r="T198" s="52"/>
      <c r="U198" s="30" t="s">
        <v>592</v>
      </c>
      <c r="V198" s="30" t="s">
        <v>504</v>
      </c>
      <c r="W198" s="30" t="s">
        <v>593</v>
      </c>
      <c r="X198" s="63">
        <v>0</v>
      </c>
      <c r="Y198" s="63">
        <v>1</v>
      </c>
      <c r="Z198" s="94"/>
      <c r="AA198" s="30"/>
      <c r="AB198" s="30" t="s">
        <v>597</v>
      </c>
      <c r="AC198" s="30" t="s">
        <v>1221</v>
      </c>
      <c r="AD198" s="99"/>
      <c r="AE198" s="67">
        <f>(AD198-$X$198)/($Y$198-$X$198)</f>
        <v>0</v>
      </c>
      <c r="AF198" s="52"/>
    </row>
    <row r="199" spans="1:32" ht="180">
      <c r="A199" s="52">
        <v>1006</v>
      </c>
      <c r="B199" s="30" t="s">
        <v>508</v>
      </c>
      <c r="C199" s="30" t="s">
        <v>509</v>
      </c>
      <c r="D199" s="30" t="s">
        <v>589</v>
      </c>
      <c r="E199" s="30" t="s">
        <v>267</v>
      </c>
      <c r="F199" s="30" t="s">
        <v>40</v>
      </c>
      <c r="G199" s="30" t="s">
        <v>511</v>
      </c>
      <c r="H199" s="30" t="s">
        <v>512</v>
      </c>
      <c r="I199" s="30" t="s">
        <v>475</v>
      </c>
      <c r="J199" s="52" t="s">
        <v>63</v>
      </c>
      <c r="K199" s="52"/>
      <c r="L199" s="52"/>
      <c r="M199" s="52"/>
      <c r="N199" s="52"/>
      <c r="O199" s="39" t="s">
        <v>851</v>
      </c>
      <c r="P199" s="52"/>
      <c r="Q199" s="52"/>
      <c r="R199" s="52"/>
      <c r="S199" s="52"/>
      <c r="T199" s="52"/>
      <c r="U199" s="30" t="s">
        <v>592</v>
      </c>
      <c r="V199" s="30" t="s">
        <v>505</v>
      </c>
      <c r="W199" s="30" t="s">
        <v>593</v>
      </c>
      <c r="X199" s="63">
        <v>0</v>
      </c>
      <c r="Y199" s="63">
        <v>100</v>
      </c>
      <c r="Z199" s="94"/>
      <c r="AA199" s="30"/>
      <c r="AB199" s="30" t="s">
        <v>598</v>
      </c>
      <c r="AC199" s="30" t="s">
        <v>1221</v>
      </c>
      <c r="AD199" s="99"/>
      <c r="AE199" s="67">
        <f>(AD199-$X$199)/($Y$199-$X$199)</f>
        <v>0</v>
      </c>
      <c r="AF199" s="52"/>
    </row>
    <row r="200" spans="1:32" s="96" customFormat="1" ht="86.25" customHeight="1">
      <c r="A200" s="52">
        <v>996</v>
      </c>
      <c r="B200" s="30" t="s">
        <v>508</v>
      </c>
      <c r="C200" s="30" t="s">
        <v>509</v>
      </c>
      <c r="D200" s="30" t="s">
        <v>589</v>
      </c>
      <c r="E200" s="30" t="s">
        <v>267</v>
      </c>
      <c r="F200" s="30" t="s">
        <v>40</v>
      </c>
      <c r="G200" s="30" t="s">
        <v>511</v>
      </c>
      <c r="H200" s="30" t="s">
        <v>512</v>
      </c>
      <c r="I200" s="30" t="s">
        <v>475</v>
      </c>
      <c r="J200" s="52" t="s">
        <v>63</v>
      </c>
      <c r="K200" s="52"/>
      <c r="L200" s="52"/>
      <c r="M200" s="52"/>
      <c r="N200" s="52"/>
      <c r="O200" s="52" t="s">
        <v>621</v>
      </c>
      <c r="P200" s="52"/>
      <c r="Q200" s="36"/>
      <c r="R200" s="52"/>
      <c r="S200" s="52"/>
      <c r="T200" s="52"/>
      <c r="U200" s="30" t="s">
        <v>513</v>
      </c>
      <c r="V200" s="30" t="s">
        <v>500</v>
      </c>
      <c r="W200" s="30" t="s">
        <v>590</v>
      </c>
      <c r="X200" s="63">
        <v>0</v>
      </c>
      <c r="Y200" s="63">
        <v>1</v>
      </c>
      <c r="Z200" s="94"/>
      <c r="AA200" s="30"/>
      <c r="AB200" s="30" t="s">
        <v>591</v>
      </c>
      <c r="AC200" s="30" t="s">
        <v>1221</v>
      </c>
      <c r="AD200" s="99">
        <v>0.25</v>
      </c>
      <c r="AE200" s="67">
        <f>(AD200-$X$200)/($Y$200-$X$200)</f>
        <v>0.25</v>
      </c>
      <c r="AF200" s="52" t="s">
        <v>1212</v>
      </c>
    </row>
    <row r="201" spans="1:32" s="96" customFormat="1" ht="86.25" customHeight="1">
      <c r="A201" s="52">
        <v>998</v>
      </c>
      <c r="B201" s="30" t="s">
        <v>508</v>
      </c>
      <c r="C201" s="30" t="s">
        <v>509</v>
      </c>
      <c r="D201" s="30" t="s">
        <v>589</v>
      </c>
      <c r="E201" s="30" t="s">
        <v>267</v>
      </c>
      <c r="F201" s="30" t="s">
        <v>40</v>
      </c>
      <c r="G201" s="30" t="s">
        <v>511</v>
      </c>
      <c r="H201" s="30" t="s">
        <v>512</v>
      </c>
      <c r="I201" s="30" t="s">
        <v>475</v>
      </c>
      <c r="J201" s="52" t="s">
        <v>63</v>
      </c>
      <c r="K201" s="52"/>
      <c r="L201" s="52"/>
      <c r="M201" s="52"/>
      <c r="N201" s="52"/>
      <c r="O201" s="52" t="s">
        <v>621</v>
      </c>
      <c r="P201" s="52"/>
      <c r="Q201" s="52"/>
      <c r="R201" s="52"/>
      <c r="S201" s="52"/>
      <c r="T201" s="52"/>
      <c r="U201" s="30" t="s">
        <v>592</v>
      </c>
      <c r="V201" s="30" t="s">
        <v>501</v>
      </c>
      <c r="W201" s="30" t="s">
        <v>593</v>
      </c>
      <c r="X201" s="63">
        <v>0</v>
      </c>
      <c r="Y201" s="63">
        <v>1</v>
      </c>
      <c r="Z201" s="94"/>
      <c r="AA201" s="30"/>
      <c r="AB201" s="30" t="s">
        <v>594</v>
      </c>
      <c r="AC201" s="30" t="s">
        <v>1221</v>
      </c>
      <c r="AD201" s="99">
        <v>0.25</v>
      </c>
      <c r="AE201" s="67">
        <f>(AD201-$X$201)/($Y$201-$X$201)</f>
        <v>0.25</v>
      </c>
      <c r="AF201" s="52" t="s">
        <v>1213</v>
      </c>
    </row>
    <row r="202" spans="1:32" s="96" customFormat="1" ht="86.25" customHeight="1">
      <c r="A202" s="52">
        <v>1003</v>
      </c>
      <c r="B202" s="30" t="s">
        <v>508</v>
      </c>
      <c r="C202" s="30" t="s">
        <v>509</v>
      </c>
      <c r="D202" s="30" t="s">
        <v>589</v>
      </c>
      <c r="E202" s="30" t="s">
        <v>267</v>
      </c>
      <c r="F202" s="30" t="s">
        <v>40</v>
      </c>
      <c r="G202" s="30" t="s">
        <v>511</v>
      </c>
      <c r="H202" s="30" t="s">
        <v>512</v>
      </c>
      <c r="I202" s="30" t="s">
        <v>475</v>
      </c>
      <c r="J202" s="52" t="s">
        <v>63</v>
      </c>
      <c r="K202" s="52"/>
      <c r="L202" s="52"/>
      <c r="M202" s="52"/>
      <c r="N202" s="52"/>
      <c r="O202" s="52" t="s">
        <v>621</v>
      </c>
      <c r="P202" s="52"/>
      <c r="Q202" s="52"/>
      <c r="R202" s="52"/>
      <c r="S202" s="52"/>
      <c r="T202" s="52"/>
      <c r="U202" s="30" t="s">
        <v>592</v>
      </c>
      <c r="V202" s="30" t="s">
        <v>502</v>
      </c>
      <c r="W202" s="30" t="s">
        <v>593</v>
      </c>
      <c r="X202" s="63">
        <v>0</v>
      </c>
      <c r="Y202" s="63">
        <v>1</v>
      </c>
      <c r="Z202" s="94"/>
      <c r="AA202" s="30"/>
      <c r="AB202" s="30" t="s">
        <v>595</v>
      </c>
      <c r="AC202" s="30" t="s">
        <v>1221</v>
      </c>
      <c r="AD202" s="99">
        <v>0</v>
      </c>
      <c r="AE202" s="67">
        <f>(AD202-$X$202)/($Y$202-$X$202)</f>
        <v>0</v>
      </c>
      <c r="AF202" s="52" t="s">
        <v>1214</v>
      </c>
    </row>
    <row r="203" spans="1:32" s="96" customFormat="1" ht="86.25" customHeight="1">
      <c r="A203" s="52">
        <v>1004</v>
      </c>
      <c r="B203" s="30" t="s">
        <v>508</v>
      </c>
      <c r="C203" s="30" t="s">
        <v>509</v>
      </c>
      <c r="D203" s="30" t="s">
        <v>589</v>
      </c>
      <c r="E203" s="30" t="s">
        <v>267</v>
      </c>
      <c r="F203" s="30" t="s">
        <v>40</v>
      </c>
      <c r="G203" s="30" t="s">
        <v>511</v>
      </c>
      <c r="H203" s="30" t="s">
        <v>512</v>
      </c>
      <c r="I203" s="30" t="s">
        <v>475</v>
      </c>
      <c r="J203" s="52" t="s">
        <v>63</v>
      </c>
      <c r="K203" s="52"/>
      <c r="L203" s="52"/>
      <c r="M203" s="52"/>
      <c r="N203" s="52"/>
      <c r="O203" s="52" t="s">
        <v>621</v>
      </c>
      <c r="P203" s="52"/>
      <c r="Q203" s="52"/>
      <c r="R203" s="52"/>
      <c r="S203" s="52"/>
      <c r="T203" s="52"/>
      <c r="U203" s="30" t="s">
        <v>592</v>
      </c>
      <c r="V203" s="30" t="s">
        <v>503</v>
      </c>
      <c r="W203" s="30" t="s">
        <v>593</v>
      </c>
      <c r="X203" s="63">
        <v>0</v>
      </c>
      <c r="Y203" s="63">
        <v>1</v>
      </c>
      <c r="Z203" s="94"/>
      <c r="AA203" s="30"/>
      <c r="AB203" s="30" t="s">
        <v>596</v>
      </c>
      <c r="AC203" s="30" t="s">
        <v>1221</v>
      </c>
      <c r="AD203" s="99">
        <v>0.25</v>
      </c>
      <c r="AE203" s="67">
        <f>(AD203-$X$203)/($Y$203-$X$203)</f>
        <v>0.25</v>
      </c>
      <c r="AF203" s="52" t="s">
        <v>1215</v>
      </c>
    </row>
    <row r="204" spans="1:32" s="96" customFormat="1" ht="86.25" customHeight="1">
      <c r="A204" s="52">
        <v>1005</v>
      </c>
      <c r="B204" s="30" t="s">
        <v>508</v>
      </c>
      <c r="C204" s="30" t="s">
        <v>509</v>
      </c>
      <c r="D204" s="30" t="s">
        <v>589</v>
      </c>
      <c r="E204" s="30" t="s">
        <v>267</v>
      </c>
      <c r="F204" s="30" t="s">
        <v>40</v>
      </c>
      <c r="G204" s="30" t="s">
        <v>511</v>
      </c>
      <c r="H204" s="30" t="s">
        <v>512</v>
      </c>
      <c r="I204" s="30" t="s">
        <v>475</v>
      </c>
      <c r="J204" s="52" t="s">
        <v>63</v>
      </c>
      <c r="K204" s="52"/>
      <c r="L204" s="52"/>
      <c r="M204" s="52"/>
      <c r="N204" s="52"/>
      <c r="O204" s="52" t="s">
        <v>621</v>
      </c>
      <c r="P204" s="52"/>
      <c r="Q204" s="52"/>
      <c r="R204" s="52"/>
      <c r="S204" s="52"/>
      <c r="T204" s="52"/>
      <c r="U204" s="30" t="s">
        <v>592</v>
      </c>
      <c r="V204" s="30" t="s">
        <v>504</v>
      </c>
      <c r="W204" s="30" t="s">
        <v>593</v>
      </c>
      <c r="X204" s="63">
        <v>0</v>
      </c>
      <c r="Y204" s="63">
        <v>1</v>
      </c>
      <c r="Z204" s="94"/>
      <c r="AA204" s="30"/>
      <c r="AB204" s="30" t="s">
        <v>597</v>
      </c>
      <c r="AC204" s="30" t="s">
        <v>1221</v>
      </c>
      <c r="AD204" s="99">
        <f>449/3000</f>
        <v>0.14966666666666667</v>
      </c>
      <c r="AE204" s="67">
        <f>(AD204-$X$204)/($Y$204-$X$204)</f>
        <v>0.14966666666666667</v>
      </c>
      <c r="AF204" s="52" t="s">
        <v>1216</v>
      </c>
    </row>
    <row r="205" spans="1:32" s="96" customFormat="1" ht="86.25" customHeight="1">
      <c r="A205" s="52">
        <v>1006</v>
      </c>
      <c r="B205" s="30" t="s">
        <v>508</v>
      </c>
      <c r="C205" s="30" t="s">
        <v>509</v>
      </c>
      <c r="D205" s="30" t="s">
        <v>589</v>
      </c>
      <c r="E205" s="30" t="s">
        <v>267</v>
      </c>
      <c r="F205" s="30" t="s">
        <v>40</v>
      </c>
      <c r="G205" s="30" t="s">
        <v>511</v>
      </c>
      <c r="H205" s="30" t="s">
        <v>512</v>
      </c>
      <c r="I205" s="30" t="s">
        <v>475</v>
      </c>
      <c r="J205" s="52" t="s">
        <v>63</v>
      </c>
      <c r="K205" s="52"/>
      <c r="L205" s="52"/>
      <c r="M205" s="52"/>
      <c r="N205" s="52"/>
      <c r="O205" s="52" t="s">
        <v>621</v>
      </c>
      <c r="P205" s="52"/>
      <c r="Q205" s="52"/>
      <c r="R205" s="52"/>
      <c r="S205" s="52"/>
      <c r="T205" s="52"/>
      <c r="U205" s="30" t="s">
        <v>592</v>
      </c>
      <c r="V205" s="30" t="s">
        <v>505</v>
      </c>
      <c r="W205" s="30" t="s">
        <v>593</v>
      </c>
      <c r="X205" s="63">
        <v>0</v>
      </c>
      <c r="Y205" s="63">
        <v>100</v>
      </c>
      <c r="Z205" s="94"/>
      <c r="AA205" s="30"/>
      <c r="AB205" s="30" t="s">
        <v>598</v>
      </c>
      <c r="AC205" s="30" t="s">
        <v>1221</v>
      </c>
      <c r="AD205" s="99">
        <v>0</v>
      </c>
      <c r="AE205" s="67">
        <f>(AD205-$X$205)/($Y$205-$X$205)</f>
        <v>0</v>
      </c>
      <c r="AF205" s="52" t="s">
        <v>1217</v>
      </c>
    </row>
  </sheetData>
  <protectedRanges>
    <protectedRange algorithmName="SHA-512" hashValue="VfdVsKGl5qE2tikkmfXD4ednvebSaBOMzoXueDKO3NEuF2Z+Q++ksvuI9ZhjGmGLuVBgVNFtJxUd9GtIpfEBBw==" saltValue="MPQF+EnLD5kb7JtrVZ0D3A==" spinCount="100000" sqref="V16" name="Rango1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18" name="Rango1_3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20" name="Rango1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22" name="Rango1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49 X147:Z148 X158:Z193" name="Rango1_8_1_2_3_1_4_1_2_1" securityDescriptor="O:WDG:WDD:(A;;CC;;;S-1-5-21-797332336-63391822-1267956476-1103)(A;;CC;;;S-1-5-21-797332336-63391822-1267956476-50923)"/>
  </protectedRanges>
  <autoFilter ref="A5:XCM205" xr:uid="{AE5CC011-004D-4791-9FA7-F927E4DDF243}"/>
  <mergeCells count="3">
    <mergeCell ref="B1:Q3"/>
    <mergeCell ref="AD2:AF3"/>
    <mergeCell ref="U4:AF4"/>
  </mergeCells>
  <conditionalFormatting sqref="Q9">
    <cfRule type="cellIs" dxfId="10" priority="596" operator="between">
      <formula>-0.1</formula>
      <formula>-100000</formula>
    </cfRule>
    <cfRule type="iconSet" priority="597">
      <iconSet iconSet="3Arrows">
        <cfvo type="percent" val="0"/>
        <cfvo type="num" val="0.27"/>
        <cfvo type="num" val="0.33"/>
      </iconSet>
    </cfRule>
  </conditionalFormatting>
  <conditionalFormatting sqref="Q82">
    <cfRule type="cellIs" dxfId="9" priority="450" operator="between">
      <formula>-0.1</formula>
      <formula>-100000</formula>
    </cfRule>
    <cfRule type="iconSet" priority="451">
      <iconSet iconSet="3Arrows">
        <cfvo type="percent" val="0"/>
        <cfvo type="num" val="0.1"/>
        <cfvo type="num" val="0.2"/>
      </iconSet>
    </cfRule>
  </conditionalFormatting>
  <conditionalFormatting sqref="Q92:Q123 Q87:Q88 Q126:Q133 Q135:Q136">
    <cfRule type="iconSet" priority="417">
      <iconSet iconSet="3Arrows">
        <cfvo type="percent" val="0"/>
        <cfvo type="num" val="0.1"/>
        <cfvo type="num" val="0.2"/>
      </iconSet>
    </cfRule>
  </conditionalFormatting>
  <conditionalFormatting sqref="Q89">
    <cfRule type="iconSet" priority="416">
      <iconSet iconSet="3Arrows">
        <cfvo type="percent" val="0"/>
        <cfvo type="num" val="0.1"/>
        <cfvo type="num" val="0.2"/>
      </iconSet>
    </cfRule>
  </conditionalFormatting>
  <conditionalFormatting sqref="Q90">
    <cfRule type="iconSet" priority="415">
      <iconSet iconSet="3Arrows">
        <cfvo type="percent" val="0"/>
        <cfvo type="num" val="0.1"/>
        <cfvo type="num" val="0.2"/>
      </iconSet>
    </cfRule>
  </conditionalFormatting>
  <conditionalFormatting sqref="Q91">
    <cfRule type="iconSet" priority="414">
      <iconSet iconSet="3Arrows">
        <cfvo type="percent" val="0"/>
        <cfvo type="num" val="0.1"/>
        <cfvo type="num" val="0.2"/>
      </iconSet>
    </cfRule>
  </conditionalFormatting>
  <conditionalFormatting sqref="Q124">
    <cfRule type="iconSet" priority="413">
      <iconSet iconSet="3Arrows">
        <cfvo type="percent" val="0"/>
        <cfvo type="num" val="0.1"/>
        <cfvo type="num" val="0.2"/>
      </iconSet>
    </cfRule>
  </conditionalFormatting>
  <conditionalFormatting sqref="Q125">
    <cfRule type="iconSet" priority="412">
      <iconSet iconSet="3Arrows">
        <cfvo type="percent" val="0"/>
        <cfvo type="num" val="0.1"/>
        <cfvo type="num" val="0.2"/>
      </iconSet>
    </cfRule>
  </conditionalFormatting>
  <conditionalFormatting sqref="Q134">
    <cfRule type="iconSet" priority="411">
      <iconSet iconSet="3Arrows">
        <cfvo type="percent" val="0"/>
        <cfvo type="num" val="0.1"/>
        <cfvo type="num" val="0.2"/>
      </iconSet>
    </cfRule>
  </conditionalFormatting>
  <conditionalFormatting sqref="Q147">
    <cfRule type="cellIs" dxfId="8" priority="387" operator="between">
      <formula>-0.1</formula>
      <formula>-100000</formula>
    </cfRule>
    <cfRule type="iconSet" priority="388">
      <iconSet iconSet="3Arrows">
        <cfvo type="percent" val="0"/>
        <cfvo type="num" val="0.27"/>
        <cfvo type="num" val="0.33"/>
      </iconSet>
    </cfRule>
  </conditionalFormatting>
  <conditionalFormatting sqref="Q149">
    <cfRule type="cellIs" dxfId="7" priority="385" operator="between">
      <formula>-0.1</formula>
      <formula>-100000</formula>
    </cfRule>
    <cfRule type="iconSet" priority="386">
      <iconSet iconSet="3Arrows">
        <cfvo type="percent" val="0"/>
        <cfvo type="num" val="0.27"/>
        <cfvo type="num" val="0.33"/>
      </iconSet>
    </cfRule>
  </conditionalFormatting>
  <conditionalFormatting sqref="Q153">
    <cfRule type="cellIs" dxfId="6" priority="383" operator="between">
      <formula>-0.1</formula>
      <formula>-100000</formula>
    </cfRule>
    <cfRule type="iconSet" priority="384">
      <iconSet iconSet="3Arrows">
        <cfvo type="percent" val="0"/>
        <cfvo type="num" val="0.27"/>
        <cfvo type="num" val="0.33"/>
      </iconSet>
    </cfRule>
  </conditionalFormatting>
  <conditionalFormatting sqref="Q138">
    <cfRule type="cellIs" dxfId="5" priority="372" operator="between">
      <formula>-0.1</formula>
      <formula>-100000</formula>
    </cfRule>
    <cfRule type="iconSet" priority="373">
      <iconSet iconSet="3Arrows">
        <cfvo type="percent" val="0"/>
        <cfvo type="num" val="0.27"/>
        <cfvo type="num" val="0.33"/>
      </iconSet>
    </cfRule>
  </conditionalFormatting>
  <conditionalFormatting sqref="Q86">
    <cfRule type="cellIs" dxfId="4" priority="374" operator="between">
      <formula>-0.1</formula>
      <formula>-100000</formula>
    </cfRule>
    <cfRule type="iconSet" priority="375">
      <iconSet iconSet="3Arrows">
        <cfvo type="percent" val="0"/>
        <cfvo type="num" val="0.27"/>
        <cfvo type="num" val="0.33"/>
      </iconSet>
    </cfRule>
  </conditionalFormatting>
  <conditionalFormatting sqref="Q200">
    <cfRule type="cellIs" dxfId="3" priority="902" operator="between">
      <formula>-0.1</formula>
      <formula>-100000</formula>
    </cfRule>
    <cfRule type="iconSet" priority="903">
      <iconSet iconSet="3Arrows">
        <cfvo type="percent" val="0"/>
        <cfvo type="num" val="0.27"/>
        <cfvo type="num" val="0.33"/>
      </iconSet>
    </cfRule>
  </conditionalFormatting>
  <conditionalFormatting sqref="Q194">
    <cfRule type="cellIs" dxfId="2" priority="910" operator="between">
      <formula>-0.1</formula>
      <formula>-100000</formula>
    </cfRule>
    <cfRule type="iconSet" priority="911">
      <iconSet iconSet="3Arrows">
        <cfvo type="percent" val="0"/>
        <cfvo type="num" val="0.27"/>
        <cfvo type="num" val="0.33"/>
      </iconSet>
    </cfRule>
  </conditionalFormatting>
  <conditionalFormatting sqref="Q154:Q157 Q148 Q150:Q152">
    <cfRule type="iconSet" priority="931">
      <iconSet iconSet="3Arrows">
        <cfvo type="percent" val="0"/>
        <cfvo type="num" val="0.1"/>
        <cfvo type="num" val="0.2"/>
      </iconSet>
    </cfRule>
  </conditionalFormatting>
  <conditionalFormatting sqref="Q81 Q83:Q85">
    <cfRule type="cellIs" dxfId="1" priority="982" operator="between">
      <formula>-0.1</formula>
      <formula>-100000</formula>
    </cfRule>
    <cfRule type="iconSet" priority="983">
      <iconSet iconSet="3Arrows">
        <cfvo type="percent" val="0"/>
        <cfvo type="num" val="0.1"/>
        <cfvo type="num" val="0.2"/>
      </iconSet>
    </cfRule>
  </conditionalFormatting>
  <conditionalFormatting sqref="Q69:Q80">
    <cfRule type="iconSet" priority="1106">
      <iconSet iconSet="3Arrows">
        <cfvo type="percent" val="0"/>
        <cfvo type="num" val="0.1"/>
        <cfvo type="num" val="0.2"/>
      </iconSet>
    </cfRule>
  </conditionalFormatting>
  <dataValidations count="4">
    <dataValidation type="textLength" allowBlank="1" showInputMessage="1" showErrorMessage="1" sqref="AF36:AF38 R36:R38 AF9:AF31 R9:R31" xr:uid="{A0D38A33-9526-4A88-808D-425721F428DF}">
      <formula1>100</formula1>
      <formula2>1000</formula2>
    </dataValidation>
    <dataValidation type="textLength" allowBlank="1" showInputMessage="1" showErrorMessage="1" errorTitle="NO COINCIDE CON EL RANGO" error="Recuerda que debes escribir mínimo 100 caracteres máximo 1000" sqref="AF67 R194:R205 AF194:AF205 R83:R85 AF84:AF85 AF78:AF81 R67:R81 AF69:AF75 AF48:AF59 R39:R59 AF39:AF46 R32:R35 AF32:AF35 AF6:AF8 R6:R8" xr:uid="{139CDEE6-27A9-4098-AEA1-AE7DB213895F}">
      <formula1>100</formula1>
      <formula2>1000</formula2>
    </dataValidation>
    <dataValidation type="textLength" allowBlank="1" showInputMessage="1" showErrorMessage="1" errorTitle="NO COINCIDE CON EL RANGO " error="Recuerda que debes escribir mínimo 100 caracteres máximo 1000" sqref="R60:R66 AF60:AF66" xr:uid="{3F44FC56-F96C-43B1-883C-11516258F54E}">
      <formula1>100</formula1>
      <formula2>1000</formula2>
    </dataValidation>
    <dataValidation type="list" allowBlank="1" showInputMessage="1" showErrorMessage="1" sqref="S7:S8" xr:uid="{5CDDF59F-C38E-4BD5-843D-A98CC2460102}">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D44CF812-770F-4E8F-957E-7D2EAA40314E}">
          <x14:formula1>
            <xm:f>'C:\Users\mtamayo\mineducacion.gov.co\PAI2019 - Documentos\DM\Oficina Asesora de Cooperación\[PAI-OCAI.xlsx]Hoja1'!#REF!</xm:f>
          </x14:formula1>
          <xm:sqref>S6</xm:sqref>
        </x14:dataValidation>
        <x14:dataValidation type="list" allowBlank="1" showInputMessage="1" showErrorMessage="1" xr:uid="{7441EA91-ABB6-4DF4-933B-082243DA820B}">
          <x14:formula1>
            <xm:f>'C:\Users\mtamayo\mineducacion.gov.co\PAI2019 - Documentos\SG\Sub Administrativa\[ADMINISTRATIVA.xlsx]Hoja13'!#REF!</xm:f>
          </x14:formula1>
          <xm:sqref>S39:S47</xm:sqref>
        </x14:dataValidation>
        <x14:dataValidation type="list" allowBlank="1" showInputMessage="1" showErrorMessage="1" xr:uid="{A08EC35F-0606-449A-BB0A-E876327BBC9D}">
          <x14:formula1>
            <xm:f>'\Users\lumejia\Desktop\MEN 2019 \04. Posconflicto \C:\Users\mtamayo\AppData\Local\Microsoft\Windows\INetCache\Content.Outlook\JXW2RFA0\[PAI-COBERTURA VPBM INFRAESTRUCTURA Abril.xlsx]Hoja13'!#REF!</xm:f>
          </x14:formula1>
          <xm:sqref>S81 S83 S85</xm:sqref>
        </x14:dataValidation>
        <x14:dataValidation type="list" allowBlank="1" showInputMessage="1" showErrorMessage="1" xr:uid="{C8D2B4D3-DBF0-4448-B432-6A3C28597369}">
          <x14:formula1>
            <xm:f>'C:\Users\mtamayo\mineducacion.gov.co\PAI2019 - Documentos\SG\Unidad de Atención al ciudadano\[PAI-UAC.xlsx]Hoja2'!#REF!</xm:f>
          </x14:formula1>
          <xm:sqref>S67:S68</xm:sqref>
        </x14:dataValidation>
        <x14:dataValidation type="list" allowBlank="1" showInputMessage="1" showErrorMessage="1" xr:uid="{DDDA4C24-1477-4CA0-A08B-D5FA045F3311}">
          <x14:formula1>
            <xm:f>'C:\Users\mtamayo\AppData\Local\Temp\Rar$DIa4392.37464\[PAI-Subd. Desarrollo Sectorial.xlsx]Hoja13'!#REF!</xm:f>
          </x14:formula1>
          <xm:sqref>S200:S205</xm:sqref>
        </x14:dataValidation>
        <x14:dataValidation type="list" allowBlank="1" showInputMessage="1" showErrorMessage="1" xr:uid="{5024DDD6-FD1B-4D80-BD7A-DD58CDCBDF84}">
          <x14:formula1>
            <xm:f>'C:\Users\mtamayo\mineducacion.gov.co\PAI2019 - Documentos\VES\DIRECCIÓN DE FOMENTO\[PAI-Subd. Desarrollo Sectorial.xlsx]Hoja13'!#REF!</xm:f>
          </x14:formula1>
          <xm:sqref>S194:S199</xm:sqref>
        </x14:dataValidation>
        <x14:dataValidation type="list" allowBlank="1" showInputMessage="1" showErrorMessage="1" xr:uid="{B4EB6C3A-73E0-47E9-A22B-C3FF1C2D9869}">
          <x14:formula1>
            <xm:f>'[PAI-infraestructura VPBM OAPF.xlsb]Hoja13'!#REF!</xm:f>
          </x14:formula1>
          <xm:sqref>S69:S80</xm:sqref>
        </x14:dataValidation>
        <x14:dataValidation type="list" allowBlank="1" showInputMessage="1" showErrorMessage="1" xr:uid="{18BDCFFF-6BCD-4F5F-93A9-283EEF23856E}">
          <x14:formula1>
            <xm:f>'C:\Users\mtamayo\mineducacion.gov.co\PAI2019 - Documentos\SG\Sub Financiera\[PAI-FINANCIERA.xlsx]Hoja1'!#REF!</xm:f>
          </x14:formula1>
          <xm:sqref>S60:S66</xm:sqref>
        </x14:dataValidation>
        <x14:dataValidation type="list" allowBlank="1" showInputMessage="1" showErrorMessage="1" xr:uid="{65DC2263-3117-4966-9E73-928F128CF61B}">
          <x14:formula1>
            <xm:f>'C:\Users\mtamayo\mineducacion.gov.co\PAI2019 - Documentos\SG\Sub de Desarrollo Organizacional\[PAI-SDO.xlsx]Hoja13'!#REF!</xm:f>
          </x14:formula1>
          <xm:sqref>S53:S59</xm:sqref>
        </x14:dataValidation>
        <x14:dataValidation type="list" allowBlank="1" showInputMessage="1" showErrorMessage="1" xr:uid="{B0EB7DA4-E72F-44C6-A2AE-AA5BB1E9AD80}">
          <x14:formula1>
            <xm:f>'C:\Users\mtamayo\mineducacion.gov.co\PAI2019 - Documentos\SG\Sub de Contratación\[PAI-CONTRATACIÓN.xlsx]Hoja1'!#REF!</xm:f>
          </x14:formula1>
          <xm:sqref>S48:S52</xm:sqref>
        </x14:dataValidation>
        <x14:dataValidation type="list" allowBlank="1" showInputMessage="1" showErrorMessage="1" xr:uid="{766118AD-31FA-446F-A982-2FDD720F88B8}">
          <x14:formula1>
            <xm:f>'C:\Users\ebenavides\AppData\Local\Microsoft\Windows\INetCache\Content.Outlook\78TE3GJ4\[PAI feb 2019 (Áreas Gabriela).xlsx]Hoja1'!#REF!</xm:f>
          </x14:formula1>
          <xm:sqref>S36:S38</xm:sqref>
        </x14:dataValidation>
        <x14:dataValidation type="list" allowBlank="1" showInputMessage="1" showErrorMessage="1" xr:uid="{4DD6C0CA-4478-4F90-97D5-D2FE0B24F383}">
          <x14:formula1>
            <xm:f>'C:\Users\mtamayo\Downloads\[PAI-OTSI.xlsx]Hoja13'!#REF!</xm:f>
          </x14:formula1>
          <xm:sqref>S32:S35</xm:sqref>
        </x14:dataValidation>
        <x14:dataValidation type="list" allowBlank="1" showInputMessage="1" showErrorMessage="1" xr:uid="{AB450941-CAB1-44E4-A2BB-38ADAC6FBF48}">
          <x14:formula1>
            <xm:f>'C:\Users\mtamayo\mineducacion.gov.co\PAI2019 - Documentos\DM\Oficina Asesora Jurídica\[PAI-OAJ.xlsx]Hoja1'!#REF!</xm:f>
          </x14:formula1>
          <xm:sqref>S9:S31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BA625-5144-45E0-883E-CD67B719CBC3}">
  <sheetPr>
    <tabColor theme="8" tint="0.39997558519241921"/>
  </sheetPr>
  <dimension ref="A1:BQ12"/>
  <sheetViews>
    <sheetView topLeftCell="U1" zoomScale="80" zoomScaleNormal="80" workbookViewId="0">
      <selection activeCell="AD2" sqref="AD2:AF3"/>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23.140625" customWidth="1"/>
    <col min="7" max="7" width="27.7109375" customWidth="1"/>
    <col min="8" max="8" width="29.28515625" customWidth="1"/>
    <col min="9" max="9" width="24.5703125" customWidth="1"/>
    <col min="10" max="10" width="15.7109375" customWidth="1"/>
    <col min="11" max="11" width="18.85546875" hidden="1" customWidth="1"/>
    <col min="12" max="12" width="22" customWidth="1"/>
    <col min="13" max="14" width="16.85546875" customWidth="1"/>
    <col min="15" max="15" width="11.42578125" style="22"/>
    <col min="16" max="16" width="18" style="22" customWidth="1"/>
    <col min="17" max="17" width="17.7109375" style="22" customWidth="1"/>
    <col min="18" max="18" width="11.42578125" style="22" customWidth="1"/>
    <col min="19" max="19" width="20.5703125" style="22" hidden="1" customWidth="1"/>
    <col min="20" max="20" width="11.42578125"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7" max="27" width="15.140625" customWidth="1"/>
    <col min="28" max="29" width="21.42578125" customWidth="1"/>
    <col min="30" max="30" width="20.7109375" style="22" bestFit="1" customWidth="1"/>
    <col min="31" max="31" width="13" style="22" customWidth="1"/>
    <col min="32" max="32" width="61" style="22" customWidth="1"/>
    <col min="33" max="33" width="18.85546875" hidden="1" customWidth="1"/>
    <col min="34" max="34" width="42.85546875" hidden="1" customWidth="1"/>
    <col min="35" max="35" width="21.42578125" hidden="1" customWidth="1"/>
    <col min="36" max="39" width="11.42578125" hidden="1" customWidth="1"/>
    <col min="40" max="41" width="21.42578125" hidden="1" customWidth="1"/>
    <col min="42" max="43" width="11.42578125" style="22" hidden="1" customWidth="1"/>
    <col min="44" max="46" width="42.85546875" style="22" hidden="1" customWidth="1"/>
    <col min="47" max="47" width="16.7109375" style="22" hidden="1" customWidth="1"/>
    <col min="48" max="48" width="18.85546875" style="22" hidden="1" customWidth="1"/>
    <col min="49" max="49" width="11.42578125" style="22" hidden="1" customWidth="1"/>
    <col min="50" max="50" width="21" style="22" hidden="1" customWidth="1"/>
    <col min="51" max="51" width="11.42578125" style="22" hidden="1" customWidth="1"/>
    <col min="52" max="52" width="18.42578125" style="22" hidden="1" customWidth="1"/>
    <col min="53" max="53" width="27.85546875" style="22" hidden="1" customWidth="1"/>
    <col min="54" max="54" width="13.5703125" style="22" hidden="1" customWidth="1"/>
    <col min="55" max="55" width="23.140625" style="22" hidden="1" customWidth="1"/>
    <col min="56" max="56" width="22.5703125" style="22" hidden="1" customWidth="1"/>
    <col min="57" max="57" width="18.85546875" style="22" hidden="1" customWidth="1"/>
    <col min="58" max="58" width="17.85546875" style="22" hidden="1" customWidth="1"/>
    <col min="59" max="60" width="19.5703125" style="22" hidden="1" customWidth="1"/>
    <col min="61" max="61" width="20.5703125" style="206" hidden="1" customWidth="1"/>
    <col min="62" max="62" width="26.5703125" style="22" hidden="1" customWidth="1"/>
    <col min="63" max="63" width="19.28515625" style="22" hidden="1" customWidth="1"/>
    <col min="64" max="64" width="14" style="22" hidden="1" customWidth="1"/>
    <col min="65" max="65" width="25.28515625" style="22" hidden="1" customWidth="1"/>
    <col min="66" max="66" width="21.140625" style="22" hidden="1" customWidth="1"/>
    <col min="67" max="67" width="21" style="22" hidden="1" customWidth="1"/>
    <col min="68" max="68" width="29.28515625" style="22" hidden="1" customWidth="1"/>
    <col min="69" max="69" width="36.5703125" style="22" hidden="1" customWidth="1"/>
    <col min="70" max="70" width="14.7109375" style="22" bestFit="1" customWidth="1"/>
    <col min="71" max="16384" width="11.42578125" style="22"/>
  </cols>
  <sheetData>
    <row r="1" spans="1:69" customFormat="1" ht="33.75" customHeight="1">
      <c r="A1" s="213"/>
      <c r="B1" s="354" t="s">
        <v>1239</v>
      </c>
      <c r="C1" s="354"/>
      <c r="D1" s="354"/>
      <c r="E1" s="354"/>
      <c r="F1" s="354"/>
      <c r="G1" s="354"/>
      <c r="H1" s="354"/>
      <c r="I1" s="354"/>
      <c r="J1" s="354"/>
      <c r="K1" s="354"/>
      <c r="L1" s="354"/>
      <c r="M1" s="354"/>
      <c r="N1" s="354"/>
      <c r="O1" s="354"/>
      <c r="P1" s="354"/>
      <c r="Q1" s="354"/>
      <c r="R1" s="214"/>
    </row>
    <row r="2" spans="1:69" customFormat="1" ht="51" customHeight="1">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69" customFormat="1" ht="51" customHeight="1">
      <c r="A3" s="215"/>
      <c r="B3" s="354"/>
      <c r="C3" s="354"/>
      <c r="D3" s="354"/>
      <c r="E3" s="354"/>
      <c r="F3" s="354"/>
      <c r="G3" s="354"/>
      <c r="H3" s="354"/>
      <c r="I3" s="354"/>
      <c r="J3" s="354"/>
      <c r="K3" s="354"/>
      <c r="L3" s="354"/>
      <c r="M3" s="354"/>
      <c r="N3" s="354"/>
      <c r="O3" s="354"/>
      <c r="P3" s="354"/>
      <c r="Q3" s="354"/>
      <c r="R3" s="22"/>
      <c r="S3" s="22"/>
      <c r="T3" s="22"/>
      <c r="AD3" s="351"/>
      <c r="AE3" s="351"/>
      <c r="AF3" s="351"/>
    </row>
    <row r="4" spans="1:69"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c r="AG4" s="353"/>
      <c r="AH4" s="353"/>
      <c r="AI4" s="353"/>
      <c r="AJ4" s="353"/>
      <c r="AK4" s="353"/>
      <c r="AL4" s="353"/>
      <c r="AM4" s="353"/>
      <c r="AN4" s="353"/>
      <c r="AO4" s="353"/>
      <c r="AP4" s="355"/>
      <c r="AQ4" s="106" t="s">
        <v>3</v>
      </c>
      <c r="AR4" s="107"/>
      <c r="AS4" s="107"/>
      <c r="AT4" s="107"/>
      <c r="AU4" s="107"/>
      <c r="AV4" s="107"/>
      <c r="AW4" s="107"/>
      <c r="AX4" s="107"/>
      <c r="AY4" s="107"/>
      <c r="AZ4" s="107"/>
      <c r="BA4" s="107"/>
      <c r="BB4" s="107"/>
      <c r="BC4" s="107"/>
      <c r="BD4" s="107"/>
      <c r="BE4" s="356" t="s">
        <v>1232</v>
      </c>
      <c r="BF4" s="357"/>
      <c r="BG4" s="357"/>
      <c r="BH4" s="357"/>
      <c r="BI4" s="357"/>
      <c r="BJ4" s="357"/>
      <c r="BK4" s="357"/>
      <c r="BL4" s="357"/>
      <c r="BM4" s="357"/>
      <c r="BN4" s="357"/>
      <c r="BO4" s="357"/>
      <c r="BP4" s="357"/>
      <c r="BQ4" s="357"/>
    </row>
    <row r="5" spans="1:69"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109" t="s">
        <v>198</v>
      </c>
      <c r="P5" s="109" t="s">
        <v>14</v>
      </c>
      <c r="Q5" s="109" t="s">
        <v>199</v>
      </c>
      <c r="R5" s="109" t="s">
        <v>15</v>
      </c>
      <c r="S5" s="109" t="s">
        <v>16</v>
      </c>
      <c r="T5" s="109" t="s">
        <v>17</v>
      </c>
      <c r="U5" s="110" t="s">
        <v>18</v>
      </c>
      <c r="V5" s="110" t="s">
        <v>200</v>
      </c>
      <c r="W5" s="110" t="s">
        <v>10</v>
      </c>
      <c r="X5" s="110" t="s">
        <v>12</v>
      </c>
      <c r="Y5" s="110" t="s">
        <v>13</v>
      </c>
      <c r="Z5" s="110" t="s">
        <v>197</v>
      </c>
      <c r="AA5" s="110" t="s">
        <v>19</v>
      </c>
      <c r="AB5" s="110" t="s">
        <v>20</v>
      </c>
      <c r="AC5" s="239" t="s">
        <v>1219</v>
      </c>
      <c r="AD5" s="109" t="s">
        <v>14</v>
      </c>
      <c r="AE5" s="111" t="s">
        <v>199</v>
      </c>
      <c r="AF5" s="109" t="s">
        <v>15</v>
      </c>
      <c r="AG5" s="109" t="s">
        <v>16</v>
      </c>
      <c r="AH5" s="109" t="s">
        <v>17</v>
      </c>
      <c r="AI5" s="240" t="s">
        <v>21</v>
      </c>
      <c r="AJ5" s="234" t="s">
        <v>22</v>
      </c>
      <c r="AK5" s="234" t="s">
        <v>23</v>
      </c>
      <c r="AL5" s="234" t="s">
        <v>24</v>
      </c>
      <c r="AM5" s="234" t="s">
        <v>25</v>
      </c>
      <c r="AN5" s="240" t="s">
        <v>26</v>
      </c>
      <c r="AO5" s="240" t="s">
        <v>27</v>
      </c>
      <c r="AP5" s="234" t="s">
        <v>28</v>
      </c>
      <c r="AQ5" s="112" t="s">
        <v>201</v>
      </c>
      <c r="AR5" s="112" t="s">
        <v>202</v>
      </c>
      <c r="AS5" s="112" t="s">
        <v>603</v>
      </c>
      <c r="AT5" s="112" t="s">
        <v>604</v>
      </c>
      <c r="AU5" s="112" t="s">
        <v>29</v>
      </c>
      <c r="AV5" s="112" t="s">
        <v>30</v>
      </c>
      <c r="AW5" s="112" t="s">
        <v>22</v>
      </c>
      <c r="AX5" s="241" t="s">
        <v>31</v>
      </c>
      <c r="AY5" s="242" t="s">
        <v>32</v>
      </c>
      <c r="AZ5" s="243" t="s">
        <v>33</v>
      </c>
      <c r="BA5" s="208" t="s">
        <v>34</v>
      </c>
      <c r="BB5" s="208" t="s">
        <v>35</v>
      </c>
      <c r="BC5" s="112" t="s">
        <v>203</v>
      </c>
      <c r="BD5" s="244" t="s">
        <v>204</v>
      </c>
      <c r="BE5" s="245" t="s">
        <v>605</v>
      </c>
      <c r="BF5" s="244" t="s">
        <v>606</v>
      </c>
      <c r="BG5" s="244" t="s">
        <v>607</v>
      </c>
      <c r="BH5" s="244" t="s">
        <v>608</v>
      </c>
      <c r="BI5" s="244" t="s">
        <v>609</v>
      </c>
      <c r="BJ5" s="244" t="s">
        <v>610</v>
      </c>
      <c r="BK5" s="244" t="s">
        <v>333</v>
      </c>
      <c r="BL5" s="244" t="s">
        <v>611</v>
      </c>
      <c r="BM5" s="244" t="s">
        <v>612</v>
      </c>
      <c r="BN5" s="244" t="s">
        <v>613</v>
      </c>
      <c r="BO5" s="244" t="s">
        <v>614</v>
      </c>
      <c r="BP5" s="244" t="s">
        <v>17</v>
      </c>
      <c r="BQ5" s="244" t="s">
        <v>615</v>
      </c>
    </row>
    <row r="6" spans="1:69" ht="114" customHeight="1">
      <c r="A6" s="52">
        <v>916</v>
      </c>
      <c r="B6" s="30" t="s">
        <v>616</v>
      </c>
      <c r="C6" s="30" t="s">
        <v>657</v>
      </c>
      <c r="D6" s="30" t="s">
        <v>657</v>
      </c>
      <c r="E6" s="30" t="s">
        <v>658</v>
      </c>
      <c r="F6" s="30" t="s">
        <v>659</v>
      </c>
      <c r="G6" s="30" t="s">
        <v>402</v>
      </c>
      <c r="H6" s="93" t="s">
        <v>619</v>
      </c>
      <c r="I6" s="30" t="s">
        <v>620</v>
      </c>
      <c r="J6" s="52"/>
      <c r="K6" s="52"/>
      <c r="L6" s="52">
        <v>0</v>
      </c>
      <c r="M6" s="52">
        <v>0</v>
      </c>
      <c r="N6" s="52">
        <v>0</v>
      </c>
      <c r="O6" s="52" t="s">
        <v>621</v>
      </c>
      <c r="P6" s="219"/>
      <c r="Q6" s="219"/>
      <c r="R6" s="219"/>
      <c r="S6" s="219"/>
      <c r="T6" s="219"/>
      <c r="U6" s="30" t="s">
        <v>661</v>
      </c>
      <c r="V6" s="30" t="s">
        <v>662</v>
      </c>
      <c r="W6" s="30" t="s">
        <v>646</v>
      </c>
      <c r="X6" s="63">
        <v>0</v>
      </c>
      <c r="Y6" s="63">
        <v>100</v>
      </c>
      <c r="Z6" s="63"/>
      <c r="AA6" s="30" t="s">
        <v>624</v>
      </c>
      <c r="AB6" s="30" t="s">
        <v>663</v>
      </c>
      <c r="AC6" s="30" t="s">
        <v>1221</v>
      </c>
      <c r="AD6" s="77">
        <v>100</v>
      </c>
      <c r="AE6" s="36">
        <f>(AD6-$X$6)/($Y$6-$X$6)</f>
        <v>1</v>
      </c>
      <c r="AF6" s="4" t="s">
        <v>664</v>
      </c>
      <c r="AG6" s="129"/>
      <c r="AH6" s="129"/>
      <c r="AI6" s="30" t="s">
        <v>665</v>
      </c>
      <c r="AJ6" s="52" t="s">
        <v>48</v>
      </c>
      <c r="AK6" s="52">
        <v>2299</v>
      </c>
      <c r="AL6" s="52" t="s">
        <v>49</v>
      </c>
      <c r="AM6" s="52" t="s">
        <v>338</v>
      </c>
      <c r="AN6" s="30" t="s">
        <v>666</v>
      </c>
      <c r="AO6" s="30" t="s">
        <v>667</v>
      </c>
      <c r="AP6" s="52">
        <v>2299054</v>
      </c>
      <c r="AQ6" s="135">
        <v>120</v>
      </c>
      <c r="AR6" s="2" t="s">
        <v>668</v>
      </c>
      <c r="AS6" s="1" t="s">
        <v>506</v>
      </c>
      <c r="AT6" s="7" t="str">
        <f t="shared" ref="AT6:AT8" si="0">+AQ6&amp;"-"&amp;AZ6</f>
        <v>120-C-2299-0700-9-0-2299054-02</v>
      </c>
      <c r="AU6" s="1">
        <v>159919</v>
      </c>
      <c r="AV6" s="2" t="s">
        <v>56</v>
      </c>
      <c r="AW6" s="52" t="s">
        <v>274</v>
      </c>
      <c r="AX6" s="88">
        <v>9300000</v>
      </c>
      <c r="AY6" s="89">
        <v>12</v>
      </c>
      <c r="AZ6" s="46" t="str">
        <f t="shared" ref="AZ6:AZ8" si="1">+AJ6&amp;"-"&amp;AK6&amp;"-"&amp;AL6&amp;"-"&amp;AM6&amp;"-"&amp;AP6&amp;"-"&amp;AS6&amp;""</f>
        <v>C-2299-0700-9-0-2299054-02</v>
      </c>
      <c r="BA6" s="89" t="s">
        <v>627</v>
      </c>
      <c r="BB6" s="89" t="s">
        <v>280</v>
      </c>
      <c r="BC6" s="90">
        <v>47895000</v>
      </c>
      <c r="BD6" s="90">
        <v>47895000</v>
      </c>
      <c r="BE6" s="207">
        <v>0</v>
      </c>
      <c r="BF6" s="207">
        <v>0</v>
      </c>
      <c r="BG6" s="207">
        <v>0</v>
      </c>
      <c r="BH6" s="207">
        <f>(VLOOKUP(BJ6,'[23]Datos PLC a 04072019'!$C$2:$T$1437,9,0))/1000000</f>
        <v>47.895000000000003</v>
      </c>
      <c r="BI6" s="118" t="str">
        <f>VLOOKUP(AT6,'[23]Datos PLC a 04072019'!$B$2:$T$1437,19,0)</f>
        <v>ET4</v>
      </c>
      <c r="BJ6" s="7" t="str">
        <f t="shared" ref="BJ6:BJ8" si="2">+AQ6&amp;"-"&amp;AZ6&amp;BI6</f>
        <v>120-C-2299-0700-9-0-2299054-02ET4</v>
      </c>
      <c r="BK6" s="207">
        <v>0</v>
      </c>
      <c r="BL6" s="207">
        <v>0</v>
      </c>
      <c r="BM6" s="207">
        <v>0</v>
      </c>
      <c r="BN6" s="207">
        <v>0</v>
      </c>
      <c r="BO6" s="207">
        <v>0</v>
      </c>
      <c r="BP6" s="4"/>
      <c r="BQ6" s="4"/>
    </row>
    <row r="7" spans="1:69" ht="135" customHeight="1">
      <c r="A7" s="52">
        <v>917</v>
      </c>
      <c r="B7" s="30" t="s">
        <v>616</v>
      </c>
      <c r="C7" s="30" t="s">
        <v>657</v>
      </c>
      <c r="D7" s="30" t="s">
        <v>657</v>
      </c>
      <c r="E7" s="30" t="s">
        <v>658</v>
      </c>
      <c r="F7" s="30" t="s">
        <v>659</v>
      </c>
      <c r="G7" s="30" t="s">
        <v>402</v>
      </c>
      <c r="H7" s="93" t="s">
        <v>619</v>
      </c>
      <c r="I7" s="30" t="s">
        <v>620</v>
      </c>
      <c r="J7" s="52"/>
      <c r="K7" s="52"/>
      <c r="L7" s="52"/>
      <c r="M7" s="52"/>
      <c r="N7" s="52"/>
      <c r="O7" s="52" t="s">
        <v>621</v>
      </c>
      <c r="P7" s="219"/>
      <c r="Q7" s="219"/>
      <c r="R7" s="219"/>
      <c r="S7" s="219"/>
      <c r="T7" s="219"/>
      <c r="U7" s="30" t="s">
        <v>661</v>
      </c>
      <c r="V7" s="30" t="s">
        <v>669</v>
      </c>
      <c r="W7" s="30" t="s">
        <v>646</v>
      </c>
      <c r="X7" s="63">
        <v>0</v>
      </c>
      <c r="Y7" s="63">
        <v>100</v>
      </c>
      <c r="Z7" s="63"/>
      <c r="AA7" s="30" t="s">
        <v>624</v>
      </c>
      <c r="AB7" s="30" t="s">
        <v>670</v>
      </c>
      <c r="AC7" s="30" t="s">
        <v>1221</v>
      </c>
      <c r="AD7" s="77">
        <v>50</v>
      </c>
      <c r="AE7" s="36">
        <f>(AD7-$X$7)/($Y$7-$X$7)</f>
        <v>0.5</v>
      </c>
      <c r="AF7" s="4" t="s">
        <v>671</v>
      </c>
      <c r="AG7" s="129"/>
      <c r="AH7" s="129"/>
      <c r="AI7" s="30" t="s">
        <v>665</v>
      </c>
      <c r="AJ7" s="52" t="s">
        <v>48</v>
      </c>
      <c r="AK7" s="52">
        <v>2299</v>
      </c>
      <c r="AL7" s="52" t="s">
        <v>49</v>
      </c>
      <c r="AM7" s="52" t="s">
        <v>338</v>
      </c>
      <c r="AN7" s="30" t="s">
        <v>666</v>
      </c>
      <c r="AO7" s="30" t="s">
        <v>667</v>
      </c>
      <c r="AP7" s="52">
        <v>2299054</v>
      </c>
      <c r="AQ7" s="136">
        <v>224</v>
      </c>
      <c r="AR7" s="2" t="s">
        <v>668</v>
      </c>
      <c r="AS7" s="1" t="s">
        <v>506</v>
      </c>
      <c r="AT7" s="7" t="str">
        <f t="shared" si="0"/>
        <v>224-C-2299-0700-9-0-2299054-02</v>
      </c>
      <c r="AU7" s="1"/>
      <c r="AV7" s="2" t="s">
        <v>56</v>
      </c>
      <c r="AW7" s="52" t="s">
        <v>274</v>
      </c>
      <c r="AX7" s="88">
        <v>9905000</v>
      </c>
      <c r="AY7" s="89">
        <v>6</v>
      </c>
      <c r="AZ7" s="46" t="str">
        <f t="shared" si="1"/>
        <v>C-2299-0700-9-0-2299054-02</v>
      </c>
      <c r="BA7" s="89" t="s">
        <v>627</v>
      </c>
      <c r="BB7" s="89" t="s">
        <v>280</v>
      </c>
      <c r="BC7" s="90">
        <v>59430000</v>
      </c>
      <c r="BD7" s="90">
        <v>59430000</v>
      </c>
      <c r="BE7" s="207">
        <v>0</v>
      </c>
      <c r="BF7" s="207">
        <v>0</v>
      </c>
      <c r="BG7" s="207">
        <f>(VLOOKUP(BJ7,'[23]Datos PLC a 04072019'!$C$2:$T$1437,9,0))/1000000</f>
        <v>59.43</v>
      </c>
      <c r="BH7" s="207">
        <v>0</v>
      </c>
      <c r="BI7" s="118" t="str">
        <f>VLOOKUP(AT7,'[23]Datos PLC a 04072019'!$B$2:$T$1437,19,0)</f>
        <v>ET3</v>
      </c>
      <c r="BJ7" s="7" t="str">
        <f t="shared" si="2"/>
        <v>224-C-2299-0700-9-0-2299054-02ET3</v>
      </c>
      <c r="BK7" s="207">
        <v>0</v>
      </c>
      <c r="BL7" s="207">
        <v>0</v>
      </c>
      <c r="BM7" s="207">
        <v>0</v>
      </c>
      <c r="BN7" s="207">
        <v>0</v>
      </c>
      <c r="BO7" s="207">
        <v>0</v>
      </c>
      <c r="BP7" s="4"/>
      <c r="BQ7" s="4"/>
    </row>
    <row r="8" spans="1:69" ht="78.75" customHeight="1">
      <c r="A8" s="52">
        <v>918</v>
      </c>
      <c r="B8" s="30" t="s">
        <v>616</v>
      </c>
      <c r="C8" s="30" t="s">
        <v>657</v>
      </c>
      <c r="D8" s="30" t="s">
        <v>657</v>
      </c>
      <c r="E8" s="30" t="s">
        <v>658</v>
      </c>
      <c r="F8" s="30" t="s">
        <v>659</v>
      </c>
      <c r="G8" s="30" t="s">
        <v>402</v>
      </c>
      <c r="H8" s="93" t="s">
        <v>619</v>
      </c>
      <c r="I8" s="30" t="s">
        <v>620</v>
      </c>
      <c r="J8" s="52"/>
      <c r="K8" s="52"/>
      <c r="L8" s="52"/>
      <c r="M8" s="52"/>
      <c r="N8" s="52"/>
      <c r="O8" s="52" t="s">
        <v>621</v>
      </c>
      <c r="P8" s="219"/>
      <c r="Q8" s="219"/>
      <c r="R8" s="219"/>
      <c r="S8" s="219"/>
      <c r="T8" s="219"/>
      <c r="U8" s="30" t="s">
        <v>661</v>
      </c>
      <c r="V8" s="30" t="s">
        <v>672</v>
      </c>
      <c r="W8" s="30" t="s">
        <v>646</v>
      </c>
      <c r="X8" s="63">
        <v>0</v>
      </c>
      <c r="Y8" s="63">
        <v>100</v>
      </c>
      <c r="Z8" s="63"/>
      <c r="AA8" s="30" t="s">
        <v>624</v>
      </c>
      <c r="AB8" s="30" t="s">
        <v>673</v>
      </c>
      <c r="AC8" s="30" t="s">
        <v>1221</v>
      </c>
      <c r="AD8" s="77">
        <v>0</v>
      </c>
      <c r="AE8" s="36">
        <f>(AD8-$X$8)/($Y$8-$X$8)</f>
        <v>0</v>
      </c>
      <c r="AF8" s="2" t="s">
        <v>674</v>
      </c>
      <c r="AG8" s="129"/>
      <c r="AH8" s="129"/>
      <c r="AI8" s="30" t="s">
        <v>665</v>
      </c>
      <c r="AJ8" s="52" t="s">
        <v>48</v>
      </c>
      <c r="AK8" s="52">
        <v>2299</v>
      </c>
      <c r="AL8" s="52" t="s">
        <v>49</v>
      </c>
      <c r="AM8" s="52" t="s">
        <v>338</v>
      </c>
      <c r="AN8" s="30" t="s">
        <v>666</v>
      </c>
      <c r="AO8" s="30" t="s">
        <v>667</v>
      </c>
      <c r="AP8" s="52">
        <v>2299054</v>
      </c>
      <c r="AQ8" s="136">
        <v>225</v>
      </c>
      <c r="AR8" s="137" t="s">
        <v>675</v>
      </c>
      <c r="AS8" s="1" t="s">
        <v>506</v>
      </c>
      <c r="AT8" s="7" t="str">
        <f t="shared" si="0"/>
        <v>225-C-2299-0700-9-0-2299054-02</v>
      </c>
      <c r="AU8" s="1"/>
      <c r="AV8" s="2" t="s">
        <v>56</v>
      </c>
      <c r="AW8" s="52" t="s">
        <v>274</v>
      </c>
      <c r="AX8" s="88">
        <v>14054350</v>
      </c>
      <c r="AY8" s="89">
        <v>3</v>
      </c>
      <c r="AZ8" s="46" t="str">
        <f t="shared" si="1"/>
        <v>C-2299-0700-9-0-2299054-02</v>
      </c>
      <c r="BA8" s="89" t="s">
        <v>627</v>
      </c>
      <c r="BB8" s="89" t="s">
        <v>280</v>
      </c>
      <c r="BC8" s="90">
        <v>42163050</v>
      </c>
      <c r="BD8" s="90">
        <v>42163050</v>
      </c>
      <c r="BE8" s="207">
        <f>((VLOOKUP(BJ8,'[23]Datos PLC a 04072019'!$C$2:$T$1437,9,0))/1000000)/1000000</f>
        <v>4.2163049999999999E-5</v>
      </c>
      <c r="BF8" s="207">
        <v>0</v>
      </c>
      <c r="BG8" s="207">
        <v>0</v>
      </c>
      <c r="BH8" s="207">
        <v>0</v>
      </c>
      <c r="BI8" s="118" t="str">
        <f>VLOOKUP(AT8,'[23]Datos PLC a 04072019'!$B$2:$T$1437,19,0)</f>
        <v>ET1</v>
      </c>
      <c r="BJ8" s="7" t="str">
        <f t="shared" si="2"/>
        <v>225-C-2299-0700-9-0-2299054-02ET1</v>
      </c>
      <c r="BK8" s="207">
        <v>0</v>
      </c>
      <c r="BL8" s="207">
        <v>0</v>
      </c>
      <c r="BM8" s="207">
        <v>0</v>
      </c>
      <c r="BN8" s="207">
        <v>0</v>
      </c>
      <c r="BO8" s="207">
        <v>0</v>
      </c>
      <c r="BP8" s="4"/>
      <c r="BQ8" s="4"/>
    </row>
    <row r="11" spans="1:69">
      <c r="BD11" s="205"/>
      <c r="BE11" s="205"/>
    </row>
    <row r="12" spans="1:69">
      <c r="BD12" s="205"/>
      <c r="BE12" s="205"/>
    </row>
  </sheetData>
  <autoFilter ref="A5:XEX8" xr:uid="{00A7722C-EE0E-4E2E-A9EA-0B092239E053}"/>
  <mergeCells count="4">
    <mergeCell ref="B1:Q3"/>
    <mergeCell ref="AD2:AF3"/>
    <mergeCell ref="U4:AP4"/>
    <mergeCell ref="BE4:BQ4"/>
  </mergeCells>
  <dataValidations count="2">
    <dataValidation type="textLength" allowBlank="1" showInputMessage="1" showErrorMessage="1" sqref="R6:R8 AF6:AF8" xr:uid="{F6165823-8D0B-4AD2-898F-E46061C96AEF}">
      <formula1>100</formula1>
      <formula2>1000</formula2>
    </dataValidation>
    <dataValidation type="list" allowBlank="1" showInputMessage="1" showErrorMessage="1" sqref="AG6:AG8 S6:S8" xr:uid="{5D018735-8B9F-45AA-998F-EC5A97712AD7}">
      <formula1>#REF!</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2CE08-3E4B-4F52-BDE9-026343B06B2F}">
  <sheetPr>
    <tabColor theme="8" tint="0.39997558519241921"/>
  </sheetPr>
  <dimension ref="A1:AF17"/>
  <sheetViews>
    <sheetView topLeftCell="U1" zoomScale="80" zoomScaleNormal="80" workbookViewId="0">
      <selection activeCell="AF6" sqref="AF6"/>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14.28515625" customWidth="1"/>
    <col min="7" max="7" width="30.28515625" customWidth="1"/>
    <col min="8" max="8" width="29.28515625" customWidth="1"/>
    <col min="9" max="9" width="24.5703125" customWidth="1"/>
    <col min="10" max="10" width="15.7109375" customWidth="1"/>
    <col min="11" max="11" width="18.85546875" hidden="1" customWidth="1"/>
    <col min="12" max="12" width="22" customWidth="1"/>
    <col min="13" max="14" width="16.85546875" customWidth="1"/>
    <col min="15" max="15" width="11.42578125" style="22" customWidth="1"/>
    <col min="16" max="16" width="18" style="22" customWidth="1"/>
    <col min="17" max="17" width="17.7109375" style="22" customWidth="1"/>
    <col min="18" max="18" width="11.42578125" style="22" customWidth="1"/>
    <col min="19" max="19" width="20.5703125" style="22" hidden="1" customWidth="1"/>
    <col min="20" max="20" width="11.42578125"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8" max="29" width="21.42578125" customWidth="1"/>
    <col min="30" max="30" width="20.7109375" style="22" bestFit="1" customWidth="1"/>
    <col min="31" max="31" width="13" style="22" customWidth="1"/>
    <col min="32" max="32" width="61" style="22" customWidth="1"/>
    <col min="33" max="33" width="14.7109375" style="22" bestFit="1" customWidth="1"/>
    <col min="34" max="16384" width="11.42578125" style="22"/>
  </cols>
  <sheetData>
    <row r="1" spans="1:32" customFormat="1" ht="33.75" customHeight="1">
      <c r="A1" s="213"/>
      <c r="B1" s="354" t="s">
        <v>1239</v>
      </c>
      <c r="C1" s="354"/>
      <c r="D1" s="354"/>
      <c r="E1" s="354"/>
      <c r="F1" s="354"/>
      <c r="G1" s="354"/>
      <c r="H1" s="354"/>
      <c r="I1" s="354"/>
      <c r="J1" s="354"/>
      <c r="K1" s="354"/>
      <c r="L1" s="354"/>
      <c r="M1" s="354"/>
      <c r="N1" s="354"/>
      <c r="O1" s="354"/>
      <c r="P1" s="354"/>
      <c r="Q1" s="354"/>
      <c r="R1" s="214"/>
    </row>
    <row r="2" spans="1:32" customFormat="1" ht="33.75">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32" customFormat="1" ht="33.75">
      <c r="A3" s="215"/>
      <c r="B3" s="354"/>
      <c r="C3" s="354"/>
      <c r="D3" s="354"/>
      <c r="E3" s="354"/>
      <c r="F3" s="354"/>
      <c r="G3" s="354"/>
      <c r="H3" s="354"/>
      <c r="I3" s="354"/>
      <c r="J3" s="354"/>
      <c r="K3" s="354"/>
      <c r="L3" s="354"/>
      <c r="M3" s="354"/>
      <c r="N3" s="354"/>
      <c r="O3" s="354"/>
      <c r="P3" s="354"/>
      <c r="Q3" s="354"/>
      <c r="R3" s="22"/>
      <c r="S3" s="22"/>
      <c r="T3" s="22"/>
      <c r="AD3" s="351"/>
      <c r="AE3" s="351"/>
      <c r="AF3" s="351"/>
    </row>
    <row r="4" spans="1:32"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row>
    <row r="5" spans="1:32"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109" t="s">
        <v>198</v>
      </c>
      <c r="P5" s="109" t="s">
        <v>14</v>
      </c>
      <c r="Q5" s="109" t="s">
        <v>199</v>
      </c>
      <c r="R5" s="109" t="s">
        <v>15</v>
      </c>
      <c r="S5" s="109" t="s">
        <v>16</v>
      </c>
      <c r="T5" s="109" t="s">
        <v>17</v>
      </c>
      <c r="U5" s="110" t="s">
        <v>18</v>
      </c>
      <c r="V5" s="110" t="s">
        <v>200</v>
      </c>
      <c r="W5" s="110" t="s">
        <v>10</v>
      </c>
      <c r="X5" s="110" t="s">
        <v>12</v>
      </c>
      <c r="Y5" s="110" t="s">
        <v>13</v>
      </c>
      <c r="Z5" s="110" t="s">
        <v>197</v>
      </c>
      <c r="AA5" s="110" t="s">
        <v>19</v>
      </c>
      <c r="AB5" s="110" t="s">
        <v>20</v>
      </c>
      <c r="AC5" s="239" t="s">
        <v>1219</v>
      </c>
      <c r="AD5" s="109" t="s">
        <v>14</v>
      </c>
      <c r="AE5" s="111" t="s">
        <v>199</v>
      </c>
      <c r="AF5" s="109" t="s">
        <v>15</v>
      </c>
    </row>
    <row r="6" spans="1:32" s="23" customFormat="1" ht="124.5" customHeight="1">
      <c r="A6" s="52">
        <v>1</v>
      </c>
      <c r="B6" s="30" t="s">
        <v>616</v>
      </c>
      <c r="C6" s="30" t="s">
        <v>617</v>
      </c>
      <c r="D6" s="30" t="s">
        <v>617</v>
      </c>
      <c r="E6" s="52" t="s">
        <v>618</v>
      </c>
      <c r="F6" s="30" t="s">
        <v>396</v>
      </c>
      <c r="G6" s="30" t="s">
        <v>402</v>
      </c>
      <c r="H6" s="93" t="s">
        <v>619</v>
      </c>
      <c r="I6" s="30" t="s">
        <v>620</v>
      </c>
      <c r="J6" s="52" t="s">
        <v>402</v>
      </c>
      <c r="K6" s="52"/>
      <c r="L6" s="52">
        <v>0</v>
      </c>
      <c r="M6" s="52">
        <v>0</v>
      </c>
      <c r="N6" s="52">
        <v>0</v>
      </c>
      <c r="O6" s="52" t="s">
        <v>621</v>
      </c>
      <c r="P6" s="216"/>
      <c r="Q6" s="217"/>
      <c r="R6" s="216"/>
      <c r="S6" s="216"/>
      <c r="T6" s="216"/>
      <c r="U6" s="30" t="s">
        <v>402</v>
      </c>
      <c r="V6" s="30" t="s">
        <v>622</v>
      </c>
      <c r="W6" s="30" t="s">
        <v>623</v>
      </c>
      <c r="X6" s="113">
        <v>0</v>
      </c>
      <c r="Y6" s="114">
        <v>20100000</v>
      </c>
      <c r="Z6" s="114"/>
      <c r="AA6" s="30" t="s">
        <v>624</v>
      </c>
      <c r="AB6" s="30" t="s">
        <v>625</v>
      </c>
      <c r="AC6" s="30" t="s">
        <v>1221</v>
      </c>
      <c r="AD6" s="115">
        <v>11030372</v>
      </c>
      <c r="AE6" s="36">
        <f>(AD6-$X$6)/($Y$6-$X$6)</f>
        <v>0.54877472636815916</v>
      </c>
      <c r="AF6" s="116" t="s">
        <v>626</v>
      </c>
    </row>
    <row r="7" spans="1:32" s="23" customFormat="1" ht="136.5" customHeight="1">
      <c r="A7" s="52">
        <f t="shared" ref="A7" si="0">A6+1</f>
        <v>2</v>
      </c>
      <c r="B7" s="30" t="s">
        <v>616</v>
      </c>
      <c r="C7" s="30" t="s">
        <v>617</v>
      </c>
      <c r="D7" s="30" t="s">
        <v>617</v>
      </c>
      <c r="E7" s="52" t="s">
        <v>618</v>
      </c>
      <c r="F7" s="30" t="s">
        <v>396</v>
      </c>
      <c r="G7" s="30" t="s">
        <v>402</v>
      </c>
      <c r="H7" s="93" t="s">
        <v>619</v>
      </c>
      <c r="I7" s="30" t="s">
        <v>620</v>
      </c>
      <c r="J7" s="52" t="s">
        <v>402</v>
      </c>
      <c r="K7" s="52"/>
      <c r="L7" s="52"/>
      <c r="M7" s="52"/>
      <c r="N7" s="52"/>
      <c r="O7" s="52" t="s">
        <v>621</v>
      </c>
      <c r="P7" s="216"/>
      <c r="Q7" s="216"/>
      <c r="R7" s="216"/>
      <c r="S7" s="216"/>
      <c r="T7" s="216"/>
      <c r="U7" s="30" t="s">
        <v>402</v>
      </c>
      <c r="V7" s="30" t="s">
        <v>628</v>
      </c>
      <c r="W7" s="30" t="s">
        <v>623</v>
      </c>
      <c r="X7" s="119">
        <v>888000</v>
      </c>
      <c r="Y7" s="114">
        <v>1000000</v>
      </c>
      <c r="Z7" s="114"/>
      <c r="AA7" s="30" t="s">
        <v>624</v>
      </c>
      <c r="AB7" s="120" t="s">
        <v>629</v>
      </c>
      <c r="AC7" s="120" t="s">
        <v>1221</v>
      </c>
      <c r="AD7" s="115">
        <v>920092</v>
      </c>
      <c r="AE7" s="36">
        <f>($AD$7-$X$7)/($Y$7-$X$7)</f>
        <v>0.28653571428571428</v>
      </c>
      <c r="AF7" s="121" t="s">
        <v>630</v>
      </c>
    </row>
    <row r="8" spans="1:32" s="23" customFormat="1" ht="198.75" customHeight="1">
      <c r="A8" s="52">
        <v>9</v>
      </c>
      <c r="B8" s="30" t="s">
        <v>616</v>
      </c>
      <c r="C8" s="30" t="s">
        <v>617</v>
      </c>
      <c r="D8" s="30" t="s">
        <v>617</v>
      </c>
      <c r="E8" s="52" t="s">
        <v>618</v>
      </c>
      <c r="F8" s="30" t="s">
        <v>396</v>
      </c>
      <c r="G8" s="30" t="s">
        <v>402</v>
      </c>
      <c r="H8" s="93" t="s">
        <v>619</v>
      </c>
      <c r="I8" s="30" t="s">
        <v>620</v>
      </c>
      <c r="J8" s="52" t="s">
        <v>402</v>
      </c>
      <c r="K8" s="52"/>
      <c r="L8" s="52"/>
      <c r="M8" s="52"/>
      <c r="N8" s="52"/>
      <c r="O8" s="52" t="s">
        <v>621</v>
      </c>
      <c r="P8" s="216"/>
      <c r="Q8" s="216"/>
      <c r="R8" s="216"/>
      <c r="S8" s="216"/>
      <c r="T8" s="216"/>
      <c r="U8" s="30" t="s">
        <v>402</v>
      </c>
      <c r="V8" s="30" t="s">
        <v>631</v>
      </c>
      <c r="W8" s="30" t="s">
        <v>623</v>
      </c>
      <c r="X8" s="113">
        <v>0</v>
      </c>
      <c r="Y8" s="6">
        <v>2430</v>
      </c>
      <c r="Z8" s="6"/>
      <c r="AA8" s="30"/>
      <c r="AB8" s="93" t="s">
        <v>632</v>
      </c>
      <c r="AC8" s="93" t="s">
        <v>1221</v>
      </c>
      <c r="AD8" s="115">
        <v>1312</v>
      </c>
      <c r="AE8" s="36">
        <f>(AD8-$X$8)/($Y$8-$X$8)</f>
        <v>0.53991769547325108</v>
      </c>
      <c r="AF8" s="122" t="s">
        <v>633</v>
      </c>
    </row>
    <row r="9" spans="1:32" s="23" customFormat="1" ht="150">
      <c r="A9" s="117">
        <v>19</v>
      </c>
      <c r="B9" s="93" t="s">
        <v>616</v>
      </c>
      <c r="C9" s="93" t="s">
        <v>617</v>
      </c>
      <c r="D9" s="93" t="s">
        <v>617</v>
      </c>
      <c r="E9" s="117" t="s">
        <v>618</v>
      </c>
      <c r="F9" s="93" t="s">
        <v>396</v>
      </c>
      <c r="G9" s="93" t="s">
        <v>402</v>
      </c>
      <c r="H9" s="93" t="s">
        <v>619</v>
      </c>
      <c r="I9" s="30" t="s">
        <v>620</v>
      </c>
      <c r="J9" s="117" t="s">
        <v>402</v>
      </c>
      <c r="K9" s="117"/>
      <c r="L9" s="117"/>
      <c r="M9" s="117"/>
      <c r="N9" s="117"/>
      <c r="O9" s="52" t="s">
        <v>621</v>
      </c>
      <c r="P9" s="216"/>
      <c r="Q9" s="216"/>
      <c r="R9" s="216"/>
      <c r="S9" s="216"/>
      <c r="T9" s="216"/>
      <c r="U9" s="93" t="s">
        <v>402</v>
      </c>
      <c r="V9" s="93" t="s">
        <v>634</v>
      </c>
      <c r="W9" s="93" t="s">
        <v>623</v>
      </c>
      <c r="X9" s="123">
        <v>0</v>
      </c>
      <c r="Y9" s="124">
        <v>1</v>
      </c>
      <c r="Z9" s="114"/>
      <c r="AA9" s="93"/>
      <c r="AB9" s="93" t="s">
        <v>635</v>
      </c>
      <c r="AC9" s="93" t="s">
        <v>1221</v>
      </c>
      <c r="AD9" s="125">
        <v>0.49980000000000002</v>
      </c>
      <c r="AE9" s="126">
        <f>(AD9-$X$9)/(Y9-$X$9)</f>
        <v>0.49980000000000002</v>
      </c>
      <c r="AF9" s="127" t="s">
        <v>636</v>
      </c>
    </row>
    <row r="10" spans="1:32" s="23" customFormat="1" ht="105">
      <c r="A10" s="52">
        <v>24</v>
      </c>
      <c r="B10" s="30" t="s">
        <v>616</v>
      </c>
      <c r="C10" s="30" t="s">
        <v>617</v>
      </c>
      <c r="D10" s="30" t="s">
        <v>617</v>
      </c>
      <c r="E10" s="52" t="s">
        <v>618</v>
      </c>
      <c r="F10" s="30" t="s">
        <v>396</v>
      </c>
      <c r="G10" s="30" t="s">
        <v>402</v>
      </c>
      <c r="H10" s="93" t="s">
        <v>619</v>
      </c>
      <c r="I10" s="30" t="s">
        <v>620</v>
      </c>
      <c r="J10" s="52" t="s">
        <v>402</v>
      </c>
      <c r="K10" s="52"/>
      <c r="L10" s="52"/>
      <c r="M10" s="52"/>
      <c r="N10" s="52"/>
      <c r="O10" s="52" t="s">
        <v>621</v>
      </c>
      <c r="P10" s="216"/>
      <c r="Q10" s="216"/>
      <c r="R10" s="216"/>
      <c r="S10" s="216"/>
      <c r="T10" s="216"/>
      <c r="U10" s="30" t="s">
        <v>402</v>
      </c>
      <c r="V10" s="93" t="s">
        <v>637</v>
      </c>
      <c r="W10" s="30" t="s">
        <v>623</v>
      </c>
      <c r="X10" s="113">
        <v>0</v>
      </c>
      <c r="Y10" s="6">
        <v>215</v>
      </c>
      <c r="Z10" s="6"/>
      <c r="AA10" s="30"/>
      <c r="AB10" s="93" t="s">
        <v>638</v>
      </c>
      <c r="AC10" s="93" t="s">
        <v>1221</v>
      </c>
      <c r="AD10" s="52">
        <v>81</v>
      </c>
      <c r="AE10" s="36">
        <f>(AD10-$X$10)/(Y10-$X$10)</f>
        <v>0.37674418604651161</v>
      </c>
      <c r="AF10" s="121" t="s">
        <v>639</v>
      </c>
    </row>
    <row r="11" spans="1:32" s="23" customFormat="1" ht="153" customHeight="1">
      <c r="A11" s="52" t="e">
        <f>#REF!+1</f>
        <v>#REF!</v>
      </c>
      <c r="B11" s="30" t="s">
        <v>616</v>
      </c>
      <c r="C11" s="30" t="s">
        <v>617</v>
      </c>
      <c r="D11" s="30" t="s">
        <v>617</v>
      </c>
      <c r="E11" s="52" t="s">
        <v>618</v>
      </c>
      <c r="F11" s="30" t="s">
        <v>396</v>
      </c>
      <c r="G11" s="30" t="s">
        <v>402</v>
      </c>
      <c r="H11" s="93" t="s">
        <v>619</v>
      </c>
      <c r="I11" s="30" t="s">
        <v>620</v>
      </c>
      <c r="J11" s="52" t="s">
        <v>402</v>
      </c>
      <c r="K11" s="52"/>
      <c r="L11" s="52"/>
      <c r="M11" s="52"/>
      <c r="N11" s="52"/>
      <c r="O11" s="52" t="s">
        <v>621</v>
      </c>
      <c r="P11" s="216"/>
      <c r="Q11" s="216"/>
      <c r="R11" s="216"/>
      <c r="S11" s="216"/>
      <c r="T11" s="216"/>
      <c r="U11" s="30" t="s">
        <v>402</v>
      </c>
      <c r="V11" s="30" t="s">
        <v>640</v>
      </c>
      <c r="W11" s="30" t="s">
        <v>623</v>
      </c>
      <c r="X11" s="113">
        <v>0</v>
      </c>
      <c r="Y11" s="6">
        <v>1300</v>
      </c>
      <c r="Z11" s="6"/>
      <c r="AA11" s="30"/>
      <c r="AB11" s="93" t="s">
        <v>641</v>
      </c>
      <c r="AC11" s="93" t="s">
        <v>1221</v>
      </c>
      <c r="AD11" s="76">
        <v>747</v>
      </c>
      <c r="AE11" s="36">
        <f>(AD11-$X$11)/($Y$11-$X$11)</f>
        <v>0.57461538461538464</v>
      </c>
      <c r="AF11" s="116" t="s">
        <v>642</v>
      </c>
    </row>
    <row r="12" spans="1:32" customFormat="1" ht="208.5" customHeight="1">
      <c r="A12" s="117">
        <v>200</v>
      </c>
      <c r="B12" s="93" t="s">
        <v>616</v>
      </c>
      <c r="C12" s="93" t="s">
        <v>848</v>
      </c>
      <c r="D12" s="93" t="s">
        <v>848</v>
      </c>
      <c r="E12" s="93" t="s">
        <v>618</v>
      </c>
      <c r="F12" s="93" t="s">
        <v>697</v>
      </c>
      <c r="G12" s="93" t="s">
        <v>402</v>
      </c>
      <c r="H12" s="93" t="s">
        <v>619</v>
      </c>
      <c r="I12" s="30" t="s">
        <v>620</v>
      </c>
      <c r="J12" s="117"/>
      <c r="K12" s="117"/>
      <c r="L12" s="117"/>
      <c r="M12" s="117"/>
      <c r="N12" s="117"/>
      <c r="O12" s="117" t="s">
        <v>851</v>
      </c>
      <c r="P12" s="218"/>
      <c r="Q12" s="218"/>
      <c r="R12" s="216"/>
      <c r="S12" s="216"/>
      <c r="T12" s="218"/>
      <c r="U12" s="93" t="s">
        <v>869</v>
      </c>
      <c r="V12" s="93" t="s">
        <v>870</v>
      </c>
      <c r="W12" s="93" t="s">
        <v>867</v>
      </c>
      <c r="X12" s="124">
        <v>0</v>
      </c>
      <c r="Y12" s="124">
        <v>0.99</v>
      </c>
      <c r="Z12" s="124"/>
      <c r="AA12" s="93" t="s">
        <v>855</v>
      </c>
      <c r="AB12" s="93" t="s">
        <v>871</v>
      </c>
      <c r="AC12" s="149" t="s">
        <v>1221</v>
      </c>
      <c r="AD12" s="125">
        <v>0.99990000000000001</v>
      </c>
      <c r="AE12" s="36">
        <f>(AD12-$X$12)/($Y$12-$X$12)</f>
        <v>1.01</v>
      </c>
      <c r="AF12" s="116" t="s">
        <v>872</v>
      </c>
    </row>
    <row r="13" spans="1:32" customFormat="1" ht="121.5" customHeight="1">
      <c r="A13" s="117">
        <v>208</v>
      </c>
      <c r="B13" s="93" t="s">
        <v>616</v>
      </c>
      <c r="C13" s="93" t="s">
        <v>848</v>
      </c>
      <c r="D13" s="93" t="s">
        <v>848</v>
      </c>
      <c r="E13" s="93" t="s">
        <v>618</v>
      </c>
      <c r="F13" s="93" t="s">
        <v>697</v>
      </c>
      <c r="G13" s="93" t="s">
        <v>402</v>
      </c>
      <c r="H13" s="93" t="s">
        <v>619</v>
      </c>
      <c r="I13" s="30" t="s">
        <v>620</v>
      </c>
      <c r="J13" s="117"/>
      <c r="K13" s="117"/>
      <c r="L13" s="117"/>
      <c r="M13" s="117"/>
      <c r="N13" s="117"/>
      <c r="O13" s="117" t="s">
        <v>851</v>
      </c>
      <c r="P13" s="218"/>
      <c r="Q13" s="218"/>
      <c r="R13" s="216"/>
      <c r="S13" s="216"/>
      <c r="T13" s="218"/>
      <c r="U13" s="149" t="s">
        <v>869</v>
      </c>
      <c r="V13" s="148" t="s">
        <v>873</v>
      </c>
      <c r="W13" s="149" t="s">
        <v>867</v>
      </c>
      <c r="X13" s="150">
        <v>0.9</v>
      </c>
      <c r="Y13" s="150">
        <v>0.5</v>
      </c>
      <c r="Z13" s="150"/>
      <c r="AA13" s="149" t="s">
        <v>855</v>
      </c>
      <c r="AB13" s="149" t="s">
        <v>874</v>
      </c>
      <c r="AC13" s="149" t="s">
        <v>1221</v>
      </c>
      <c r="AD13" s="159">
        <v>0.48899999999999999</v>
      </c>
      <c r="AE13" s="100">
        <f>(AD13-$X$13)/($Y$13-$X$13)</f>
        <v>1.0275000000000001</v>
      </c>
      <c r="AF13" s="162" t="s">
        <v>875</v>
      </c>
    </row>
    <row r="14" spans="1:32" s="96" customFormat="1" ht="74.25" customHeight="1">
      <c r="A14" s="161">
        <v>338</v>
      </c>
      <c r="B14" s="177" t="s">
        <v>879</v>
      </c>
      <c r="C14" s="93" t="s">
        <v>1011</v>
      </c>
      <c r="D14" s="93" t="s">
        <v>1011</v>
      </c>
      <c r="E14" s="93" t="s">
        <v>618</v>
      </c>
      <c r="F14" s="93" t="s">
        <v>849</v>
      </c>
      <c r="G14" s="117" t="s">
        <v>402</v>
      </c>
      <c r="H14" s="93" t="s">
        <v>619</v>
      </c>
      <c r="I14" s="30" t="s">
        <v>620</v>
      </c>
      <c r="J14" s="117"/>
      <c r="K14" s="117"/>
      <c r="L14" s="117"/>
      <c r="M14" s="117"/>
      <c r="N14" s="117"/>
      <c r="O14" s="52" t="s">
        <v>621</v>
      </c>
      <c r="P14" s="216"/>
      <c r="Q14" s="216"/>
      <c r="R14" s="216"/>
      <c r="S14" s="216"/>
      <c r="T14" s="216"/>
      <c r="U14" s="93" t="s">
        <v>1016</v>
      </c>
      <c r="V14" s="93" t="s">
        <v>1020</v>
      </c>
      <c r="W14" s="93" t="s">
        <v>1021</v>
      </c>
      <c r="X14" s="160">
        <v>0</v>
      </c>
      <c r="Y14" s="124">
        <v>1</v>
      </c>
      <c r="Z14" s="124"/>
      <c r="AA14" s="93" t="s">
        <v>624</v>
      </c>
      <c r="AB14" s="93" t="s">
        <v>1022</v>
      </c>
      <c r="AC14" s="93" t="s">
        <v>1221</v>
      </c>
      <c r="AD14" s="165">
        <v>0.11</v>
      </c>
      <c r="AE14" s="36">
        <f>(AD14-$X$14)/($Y$14-$X$14)</f>
        <v>0.11</v>
      </c>
      <c r="AF14" s="116" t="s">
        <v>1023</v>
      </c>
    </row>
    <row r="15" spans="1:32" s="96" customFormat="1" ht="74.25" customHeight="1">
      <c r="A15" s="161">
        <v>339</v>
      </c>
      <c r="B15" s="177" t="s">
        <v>879</v>
      </c>
      <c r="C15" s="93" t="s">
        <v>1011</v>
      </c>
      <c r="D15" s="93" t="s">
        <v>1011</v>
      </c>
      <c r="E15" s="93" t="s">
        <v>618</v>
      </c>
      <c r="F15" s="93" t="s">
        <v>849</v>
      </c>
      <c r="G15" s="117" t="s">
        <v>402</v>
      </c>
      <c r="H15" s="93" t="s">
        <v>619</v>
      </c>
      <c r="I15" s="30" t="s">
        <v>620</v>
      </c>
      <c r="J15" s="117"/>
      <c r="K15" s="117"/>
      <c r="L15" s="117"/>
      <c r="M15" s="117"/>
      <c r="N15" s="117"/>
      <c r="O15" s="52" t="s">
        <v>621</v>
      </c>
      <c r="P15" s="216"/>
      <c r="Q15" s="216"/>
      <c r="R15" s="216"/>
      <c r="S15" s="216"/>
      <c r="T15" s="216"/>
      <c r="U15" s="93" t="s">
        <v>1016</v>
      </c>
      <c r="V15" s="93" t="s">
        <v>1024</v>
      </c>
      <c r="W15" s="93" t="s">
        <v>1021</v>
      </c>
      <c r="X15" s="160">
        <v>0</v>
      </c>
      <c r="Y15" s="124">
        <v>1</v>
      </c>
      <c r="Z15" s="124"/>
      <c r="AA15" s="93" t="s">
        <v>624</v>
      </c>
      <c r="AB15" s="93" t="s">
        <v>1025</v>
      </c>
      <c r="AC15" s="93" t="s">
        <v>1221</v>
      </c>
      <c r="AD15" s="117">
        <v>0</v>
      </c>
      <c r="AE15" s="36">
        <f>(AD15-$X$15)/($Y$15-$X$15)</f>
        <v>0</v>
      </c>
      <c r="AF15" s="116" t="s">
        <v>1026</v>
      </c>
    </row>
    <row r="16" spans="1:32" s="96" customFormat="1" ht="152.25" customHeight="1">
      <c r="A16" s="161">
        <v>340</v>
      </c>
      <c r="B16" s="177" t="s">
        <v>879</v>
      </c>
      <c r="C16" s="93" t="s">
        <v>1011</v>
      </c>
      <c r="D16" s="93" t="s">
        <v>1011</v>
      </c>
      <c r="E16" s="93" t="s">
        <v>618</v>
      </c>
      <c r="F16" s="93" t="s">
        <v>849</v>
      </c>
      <c r="G16" s="117" t="s">
        <v>402</v>
      </c>
      <c r="H16" s="93" t="s">
        <v>619</v>
      </c>
      <c r="I16" s="30" t="s">
        <v>620</v>
      </c>
      <c r="J16" s="117"/>
      <c r="K16" s="117"/>
      <c r="L16" s="117"/>
      <c r="M16" s="117"/>
      <c r="N16" s="117"/>
      <c r="O16" s="52" t="s">
        <v>621</v>
      </c>
      <c r="P16" s="216"/>
      <c r="Q16" s="216"/>
      <c r="R16" s="216"/>
      <c r="S16" s="216"/>
      <c r="T16" s="216"/>
      <c r="U16" s="93" t="s">
        <v>1016</v>
      </c>
      <c r="V16" s="93" t="s">
        <v>1027</v>
      </c>
      <c r="W16" s="93" t="s">
        <v>1021</v>
      </c>
      <c r="X16" s="160">
        <v>0</v>
      </c>
      <c r="Y16" s="124">
        <v>1</v>
      </c>
      <c r="Z16" s="124"/>
      <c r="AA16" s="93" t="s">
        <v>624</v>
      </c>
      <c r="AB16" s="93" t="s">
        <v>1028</v>
      </c>
      <c r="AC16" s="93" t="s">
        <v>1221</v>
      </c>
      <c r="AD16" s="117">
        <v>0</v>
      </c>
      <c r="AE16" s="36">
        <f>(AD16-$X$16)/($Y$16-$X$16)</f>
        <v>0</v>
      </c>
      <c r="AF16" s="116" t="s">
        <v>1029</v>
      </c>
    </row>
    <row r="17" spans="1:32" s="96" customFormat="1" ht="33.75" customHeight="1">
      <c r="A17" s="161">
        <v>341</v>
      </c>
      <c r="B17" s="177" t="s">
        <v>879</v>
      </c>
      <c r="C17" s="93" t="s">
        <v>1011</v>
      </c>
      <c r="D17" s="93" t="s">
        <v>1011</v>
      </c>
      <c r="E17" s="93" t="s">
        <v>618</v>
      </c>
      <c r="F17" s="93" t="s">
        <v>849</v>
      </c>
      <c r="G17" s="117" t="s">
        <v>402</v>
      </c>
      <c r="H17" s="93" t="s">
        <v>619</v>
      </c>
      <c r="I17" s="30" t="s">
        <v>620</v>
      </c>
      <c r="J17" s="117"/>
      <c r="K17" s="117"/>
      <c r="L17" s="117"/>
      <c r="M17" s="117"/>
      <c r="N17" s="117"/>
      <c r="O17" s="52" t="s">
        <v>621</v>
      </c>
      <c r="P17" s="216"/>
      <c r="Q17" s="216"/>
      <c r="R17" s="216"/>
      <c r="S17" s="216"/>
      <c r="T17" s="216"/>
      <c r="U17" s="93" t="s">
        <v>1016</v>
      </c>
      <c r="V17" s="93" t="s">
        <v>1030</v>
      </c>
      <c r="W17" s="93" t="s">
        <v>1021</v>
      </c>
      <c r="X17" s="160">
        <v>0</v>
      </c>
      <c r="Y17" s="160">
        <v>1</v>
      </c>
      <c r="Z17" s="160"/>
      <c r="AA17" s="93" t="s">
        <v>624</v>
      </c>
      <c r="AB17" s="93" t="s">
        <v>1031</v>
      </c>
      <c r="AC17" s="93" t="s">
        <v>1225</v>
      </c>
      <c r="AD17" s="117">
        <v>0</v>
      </c>
      <c r="AE17" s="36">
        <f>(AD17-$X$17)/($Y$17-$X$17)</f>
        <v>0</v>
      </c>
      <c r="AF17" s="116" t="s">
        <v>1032</v>
      </c>
    </row>
  </sheetData>
  <autoFilter ref="A5:XDM17" xr:uid="{E96F884A-18C9-4599-8655-79C556A3E826}"/>
  <mergeCells count="3">
    <mergeCell ref="B1:Q3"/>
    <mergeCell ref="AD2:AF3"/>
    <mergeCell ref="U4:AF4"/>
  </mergeCells>
  <conditionalFormatting sqref="Q6">
    <cfRule type="cellIs" dxfId="0" priority="600" operator="between">
      <formula>-0.1</formula>
      <formula>-100000</formula>
    </cfRule>
    <cfRule type="iconSet" priority="601">
      <iconSet iconSet="3Arrows">
        <cfvo type="percent" val="0"/>
        <cfvo type="num" val="0.27"/>
        <cfvo type="num" val="0.33"/>
      </iconSet>
    </cfRule>
  </conditionalFormatting>
  <dataValidations count="2">
    <dataValidation type="textLength" allowBlank="1" showInputMessage="1" showErrorMessage="1" errorTitle="NO COINCIDE CON EL RANGO" error="Recuerda que debes escribir mínimo 100 caracteres máximo 1000" sqref="AF14:AF17 R12:R17" xr:uid="{FBC07CF1-0D9C-4479-AE93-E9B155B0CD7F}">
      <formula1>100</formula1>
      <formula2>1000</formula2>
    </dataValidation>
    <dataValidation type="textLength" allowBlank="1" showInputMessage="1" showErrorMessage="1" sqref="AF6:AF11 R6:R11" xr:uid="{C7C0DA21-0533-4A8E-8806-053E4C64566C}">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7340FE48-5B13-49EA-A9D4-230815FB0C16}">
          <x14:formula1>
            <xm:f>'C:\Users\mtamayo\mineducacion.gov.co\PAI2019 - Documentos\SG\Unidad de Atención al ciudadano\[PAI-UAC.xlsx]Hoja2'!#REF!</xm:f>
          </x14:formula1>
          <xm:sqref>S14:S17</xm:sqref>
        </x14:dataValidation>
        <x14:dataValidation type="list" allowBlank="1" showInputMessage="1" showErrorMessage="1" xr:uid="{D1656FA9-9578-4124-9EF7-63BA92167F5D}">
          <x14:formula1>
            <xm:f>'C:\Users\mtamayo\Downloads\[PAI-OTSI.xlsx]Hoja13'!#REF!</xm:f>
          </x14:formula1>
          <xm:sqref>S12:S13</xm:sqref>
        </x14:dataValidation>
        <x14:dataValidation type="list" allowBlank="1" showInputMessage="1" showErrorMessage="1" xr:uid="{B222E9A2-BDC5-4991-B88B-1E00E49CA4F4}">
          <x14:formula1>
            <xm:f>'C:\Users\mtamayo\Downloads\[Consolidado Junio 2019 17 julio.xlsx]Hoja1'!#REF!</xm:f>
          </x14:formula1>
          <xm:sqref>S6:S11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77537-AD0F-4B4E-ABCE-7999208C7B09}">
  <sheetPr>
    <tabColor theme="8" tint="0.39997558519241921"/>
  </sheetPr>
  <dimension ref="A1:AF11"/>
  <sheetViews>
    <sheetView topLeftCell="U1" zoomScale="80" zoomScaleNormal="80" workbookViewId="0">
      <selection activeCell="L7" sqref="L7"/>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22.28515625" customWidth="1"/>
    <col min="7" max="7" width="30.28515625" customWidth="1"/>
    <col min="8" max="8" width="29.28515625" customWidth="1"/>
    <col min="9" max="9" width="24.5703125" customWidth="1"/>
    <col min="10" max="10" width="15.7109375" customWidth="1"/>
    <col min="11" max="11" width="18.85546875" hidden="1" customWidth="1"/>
    <col min="12" max="12" width="22" customWidth="1"/>
    <col min="13" max="14" width="16.85546875" customWidth="1"/>
    <col min="15" max="15" width="11.42578125" style="22"/>
    <col min="16" max="16" width="18" style="22" customWidth="1"/>
    <col min="17" max="17" width="17.7109375" style="22" hidden="1" customWidth="1"/>
    <col min="18" max="18" width="0" style="22" hidden="1" customWidth="1"/>
    <col min="19" max="19" width="20.5703125" style="22" hidden="1" customWidth="1"/>
    <col min="20" max="20" width="0"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8" max="29" width="21.42578125" customWidth="1"/>
    <col min="30" max="30" width="20.7109375" style="22" bestFit="1" customWidth="1"/>
    <col min="31" max="31" width="13" style="22" customWidth="1"/>
    <col min="32" max="32" width="61" style="22" customWidth="1"/>
    <col min="33" max="33" width="14.7109375" style="22" bestFit="1" customWidth="1"/>
    <col min="34" max="16384" width="11.42578125" style="22"/>
  </cols>
  <sheetData>
    <row r="1" spans="1:32" customFormat="1" ht="33.75" customHeight="1">
      <c r="A1" s="213"/>
      <c r="B1" s="354" t="s">
        <v>1239</v>
      </c>
      <c r="C1" s="354"/>
      <c r="D1" s="354"/>
      <c r="E1" s="354"/>
      <c r="F1" s="354"/>
      <c r="G1" s="354"/>
      <c r="H1" s="354"/>
      <c r="I1" s="354"/>
      <c r="J1" s="354"/>
      <c r="K1" s="354"/>
      <c r="L1" s="354"/>
      <c r="M1" s="354"/>
      <c r="N1" s="354"/>
      <c r="O1" s="354"/>
      <c r="P1" s="354"/>
      <c r="Q1" s="354"/>
      <c r="R1" s="214"/>
    </row>
    <row r="2" spans="1:32" customFormat="1" ht="33.75">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32" customFormat="1" ht="33.75">
      <c r="A3" s="215"/>
      <c r="B3" s="354"/>
      <c r="C3" s="354"/>
      <c r="D3" s="354"/>
      <c r="E3" s="354"/>
      <c r="F3" s="354"/>
      <c r="G3" s="354"/>
      <c r="H3" s="354"/>
      <c r="I3" s="354"/>
      <c r="J3" s="354"/>
      <c r="K3" s="354"/>
      <c r="L3" s="354"/>
      <c r="M3" s="354"/>
      <c r="N3" s="354"/>
      <c r="O3" s="354"/>
      <c r="P3" s="354"/>
      <c r="Q3" s="354"/>
      <c r="R3" s="22"/>
      <c r="S3" s="22"/>
      <c r="T3" s="22"/>
      <c r="AD3" s="351"/>
      <c r="AE3" s="351"/>
      <c r="AF3" s="351"/>
    </row>
    <row r="4" spans="1:32"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row>
    <row r="5" spans="1:32"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247" t="s">
        <v>198</v>
      </c>
      <c r="P5" s="247" t="s">
        <v>14</v>
      </c>
      <c r="Q5" s="247" t="s">
        <v>199</v>
      </c>
      <c r="R5" s="247" t="s">
        <v>15</v>
      </c>
      <c r="S5" s="247" t="s">
        <v>16</v>
      </c>
      <c r="T5" s="247" t="s">
        <v>17</v>
      </c>
      <c r="U5" s="110" t="s">
        <v>18</v>
      </c>
      <c r="V5" s="110" t="s">
        <v>200</v>
      </c>
      <c r="W5" s="110" t="s">
        <v>10</v>
      </c>
      <c r="X5" s="110" t="s">
        <v>12</v>
      </c>
      <c r="Y5" s="110" t="s">
        <v>13</v>
      </c>
      <c r="Z5" s="110" t="s">
        <v>197</v>
      </c>
      <c r="AA5" s="110" t="s">
        <v>19</v>
      </c>
      <c r="AB5" s="110" t="s">
        <v>20</v>
      </c>
      <c r="AC5" s="239" t="s">
        <v>1219</v>
      </c>
      <c r="AD5" s="247" t="s">
        <v>14</v>
      </c>
      <c r="AE5" s="248" t="s">
        <v>199</v>
      </c>
      <c r="AF5" s="247" t="s">
        <v>15</v>
      </c>
    </row>
    <row r="6" spans="1:32" ht="105">
      <c r="A6" s="249">
        <v>135</v>
      </c>
      <c r="B6" s="250" t="s">
        <v>616</v>
      </c>
      <c r="C6" s="250" t="s">
        <v>823</v>
      </c>
      <c r="D6" s="251" t="s">
        <v>823</v>
      </c>
      <c r="E6" s="251" t="s">
        <v>824</v>
      </c>
      <c r="F6" s="251" t="s">
        <v>40</v>
      </c>
      <c r="G6" s="249" t="s">
        <v>402</v>
      </c>
      <c r="H6" s="252" t="s">
        <v>619</v>
      </c>
      <c r="I6" s="250" t="s">
        <v>620</v>
      </c>
      <c r="J6" s="249" t="s">
        <v>402</v>
      </c>
      <c r="K6" s="249"/>
      <c r="L6" s="249">
        <v>0</v>
      </c>
      <c r="M6" s="249">
        <v>0</v>
      </c>
      <c r="N6" s="249">
        <v>0</v>
      </c>
      <c r="O6" s="249" t="s">
        <v>621</v>
      </c>
      <c r="P6" s="253"/>
      <c r="Q6" s="253"/>
      <c r="R6" s="253"/>
      <c r="S6" s="253"/>
      <c r="T6" s="253"/>
      <c r="U6" s="250" t="s">
        <v>825</v>
      </c>
      <c r="V6" s="250" t="s">
        <v>826</v>
      </c>
      <c r="W6" s="250" t="s">
        <v>401</v>
      </c>
      <c r="X6" s="63">
        <v>0</v>
      </c>
      <c r="Y6" s="63">
        <v>50</v>
      </c>
      <c r="Z6" s="63"/>
      <c r="AA6" s="250" t="s">
        <v>827</v>
      </c>
      <c r="AB6" s="250" t="s">
        <v>828</v>
      </c>
      <c r="AC6" s="250" t="s">
        <v>1221</v>
      </c>
      <c r="AD6" s="101">
        <v>1</v>
      </c>
      <c r="AE6" s="36">
        <f>(AD6-$X$6)/($Y$6-$X$6)</f>
        <v>0.02</v>
      </c>
      <c r="AF6" s="251" t="s">
        <v>829</v>
      </c>
    </row>
    <row r="7" spans="1:32" ht="165">
      <c r="A7" s="249">
        <v>136</v>
      </c>
      <c r="B7" s="250" t="s">
        <v>616</v>
      </c>
      <c r="C7" s="250" t="s">
        <v>823</v>
      </c>
      <c r="D7" s="251" t="s">
        <v>823</v>
      </c>
      <c r="E7" s="251" t="s">
        <v>824</v>
      </c>
      <c r="F7" s="251" t="s">
        <v>40</v>
      </c>
      <c r="G7" s="249" t="s">
        <v>402</v>
      </c>
      <c r="H7" s="252" t="s">
        <v>619</v>
      </c>
      <c r="I7" s="250" t="s">
        <v>620</v>
      </c>
      <c r="J7" s="249"/>
      <c r="K7" s="249"/>
      <c r="L7" s="249"/>
      <c r="M7" s="249"/>
      <c r="N7" s="249"/>
      <c r="O7" s="249" t="s">
        <v>621</v>
      </c>
      <c r="P7" s="253"/>
      <c r="Q7" s="253"/>
      <c r="R7" s="253"/>
      <c r="S7" s="253"/>
      <c r="T7" s="253"/>
      <c r="U7" s="250" t="s">
        <v>825</v>
      </c>
      <c r="V7" s="250" t="s">
        <v>830</v>
      </c>
      <c r="W7" s="250" t="s">
        <v>383</v>
      </c>
      <c r="X7" s="6">
        <v>0</v>
      </c>
      <c r="Y7" s="6">
        <v>1840</v>
      </c>
      <c r="Z7" s="6"/>
      <c r="AA7" s="250" t="s">
        <v>831</v>
      </c>
      <c r="AB7" s="250" t="s">
        <v>832</v>
      </c>
      <c r="AC7" s="250" t="s">
        <v>1221</v>
      </c>
      <c r="AD7" s="101">
        <v>21</v>
      </c>
      <c r="AE7" s="36">
        <f>(AD7-$X$7)/($Y$7-$X$7)</f>
        <v>1.141304347826087E-2</v>
      </c>
      <c r="AF7" s="251" t="s">
        <v>833</v>
      </c>
    </row>
    <row r="8" spans="1:32" ht="150">
      <c r="A8" s="249">
        <v>138</v>
      </c>
      <c r="B8" s="250" t="s">
        <v>616</v>
      </c>
      <c r="C8" s="250" t="s">
        <v>823</v>
      </c>
      <c r="D8" s="251" t="s">
        <v>823</v>
      </c>
      <c r="E8" s="251" t="s">
        <v>824</v>
      </c>
      <c r="F8" s="251" t="s">
        <v>40</v>
      </c>
      <c r="G8" s="249" t="s">
        <v>402</v>
      </c>
      <c r="H8" s="252" t="s">
        <v>619</v>
      </c>
      <c r="I8" s="250" t="s">
        <v>620</v>
      </c>
      <c r="J8" s="249"/>
      <c r="K8" s="249"/>
      <c r="L8" s="249"/>
      <c r="M8" s="249"/>
      <c r="N8" s="249"/>
      <c r="O8" s="249" t="s">
        <v>621</v>
      </c>
      <c r="P8" s="253"/>
      <c r="Q8" s="253"/>
      <c r="R8" s="253"/>
      <c r="S8" s="253"/>
      <c r="T8" s="253"/>
      <c r="U8" s="250" t="s">
        <v>825</v>
      </c>
      <c r="V8" s="250" t="s">
        <v>834</v>
      </c>
      <c r="W8" s="250" t="s">
        <v>383</v>
      </c>
      <c r="X8" s="63">
        <v>0</v>
      </c>
      <c r="Y8" s="63">
        <f>200+220+50</f>
        <v>470</v>
      </c>
      <c r="Z8" s="63"/>
      <c r="AA8" s="250" t="s">
        <v>835</v>
      </c>
      <c r="AB8" s="250" t="s">
        <v>836</v>
      </c>
      <c r="AC8" s="250" t="s">
        <v>1221</v>
      </c>
      <c r="AD8" s="101">
        <v>0</v>
      </c>
      <c r="AE8" s="36">
        <f>(AD8-$X$8)/($Y$8-$X$8)</f>
        <v>0</v>
      </c>
      <c r="AF8" s="251" t="s">
        <v>837</v>
      </c>
    </row>
    <row r="9" spans="1:32" ht="270">
      <c r="A9" s="249">
        <v>142</v>
      </c>
      <c r="B9" s="250" t="s">
        <v>616</v>
      </c>
      <c r="C9" s="250" t="s">
        <v>823</v>
      </c>
      <c r="D9" s="251" t="s">
        <v>823</v>
      </c>
      <c r="E9" s="251" t="s">
        <v>824</v>
      </c>
      <c r="F9" s="251" t="s">
        <v>40</v>
      </c>
      <c r="G9" s="250" t="s">
        <v>402</v>
      </c>
      <c r="H9" s="252" t="s">
        <v>619</v>
      </c>
      <c r="I9" s="250" t="s">
        <v>620</v>
      </c>
      <c r="J9" s="249"/>
      <c r="K9" s="249"/>
      <c r="L9" s="249"/>
      <c r="M9" s="249"/>
      <c r="N9" s="249"/>
      <c r="O9" s="249" t="s">
        <v>621</v>
      </c>
      <c r="P9" s="253"/>
      <c r="Q9" s="253"/>
      <c r="R9" s="253"/>
      <c r="S9" s="253"/>
      <c r="T9" s="253"/>
      <c r="U9" s="250" t="s">
        <v>825</v>
      </c>
      <c r="V9" s="250" t="s">
        <v>838</v>
      </c>
      <c r="W9" s="250" t="s">
        <v>401</v>
      </c>
      <c r="X9" s="63">
        <v>0</v>
      </c>
      <c r="Y9" s="63">
        <v>450</v>
      </c>
      <c r="Z9" s="63"/>
      <c r="AA9" s="250" t="s">
        <v>827</v>
      </c>
      <c r="AB9" s="250" t="s">
        <v>839</v>
      </c>
      <c r="AC9" s="250" t="s">
        <v>1221</v>
      </c>
      <c r="AD9" s="101">
        <v>69</v>
      </c>
      <c r="AE9" s="36">
        <f>(AD9-$X$9)/($Y$9-$X$9)</f>
        <v>0.15333333333333332</v>
      </c>
      <c r="AF9" s="251" t="s">
        <v>840</v>
      </c>
    </row>
    <row r="10" spans="1:32" ht="180">
      <c r="A10" s="249">
        <v>152</v>
      </c>
      <c r="B10" s="250" t="s">
        <v>616</v>
      </c>
      <c r="C10" s="250" t="s">
        <v>823</v>
      </c>
      <c r="D10" s="251" t="s">
        <v>823</v>
      </c>
      <c r="E10" s="251" t="s">
        <v>824</v>
      </c>
      <c r="F10" s="251" t="s">
        <v>40</v>
      </c>
      <c r="G10" s="250" t="s">
        <v>402</v>
      </c>
      <c r="H10" s="252" t="s">
        <v>619</v>
      </c>
      <c r="I10" s="250" t="s">
        <v>620</v>
      </c>
      <c r="J10" s="249"/>
      <c r="K10" s="249"/>
      <c r="L10" s="249"/>
      <c r="M10" s="249"/>
      <c r="N10" s="249"/>
      <c r="O10" s="249" t="s">
        <v>621</v>
      </c>
      <c r="P10" s="253"/>
      <c r="Q10" s="253"/>
      <c r="R10" s="253"/>
      <c r="S10" s="253"/>
      <c r="T10" s="253"/>
      <c r="U10" s="250" t="s">
        <v>825</v>
      </c>
      <c r="V10" s="250" t="s">
        <v>841</v>
      </c>
      <c r="W10" s="250" t="s">
        <v>401</v>
      </c>
      <c r="X10" s="63">
        <v>0</v>
      </c>
      <c r="Y10" s="63">
        <v>100</v>
      </c>
      <c r="Z10" s="63"/>
      <c r="AA10" s="250" t="s">
        <v>402</v>
      </c>
      <c r="AB10" s="250" t="s">
        <v>842</v>
      </c>
      <c r="AC10" s="250" t="s">
        <v>1221</v>
      </c>
      <c r="AD10" s="101">
        <v>10</v>
      </c>
      <c r="AE10" s="36">
        <f>(AD10-$X$10)/($Y$10-$X$10)</f>
        <v>0.1</v>
      </c>
      <c r="AF10" s="251" t="s">
        <v>843</v>
      </c>
    </row>
    <row r="11" spans="1:32" ht="210">
      <c r="A11" s="254" t="s">
        <v>844</v>
      </c>
      <c r="B11" s="250" t="s">
        <v>616</v>
      </c>
      <c r="C11" s="250" t="s">
        <v>823</v>
      </c>
      <c r="D11" s="251" t="s">
        <v>823</v>
      </c>
      <c r="E11" s="251" t="s">
        <v>824</v>
      </c>
      <c r="F11" s="251" t="s">
        <v>40</v>
      </c>
      <c r="G11" s="250" t="s">
        <v>402</v>
      </c>
      <c r="H11" s="252" t="s">
        <v>619</v>
      </c>
      <c r="I11" s="250" t="s">
        <v>620</v>
      </c>
      <c r="J11" s="249"/>
      <c r="K11" s="249"/>
      <c r="L11" s="249"/>
      <c r="M11" s="249"/>
      <c r="N11" s="249"/>
      <c r="O11" s="249" t="s">
        <v>621</v>
      </c>
      <c r="P11" s="253"/>
      <c r="Q11" s="253"/>
      <c r="R11" s="253"/>
      <c r="S11" s="253"/>
      <c r="T11" s="253"/>
      <c r="U11" s="250" t="s">
        <v>825</v>
      </c>
      <c r="V11" s="250" t="s">
        <v>845</v>
      </c>
      <c r="W11" s="250" t="s">
        <v>401</v>
      </c>
      <c r="X11" s="63">
        <v>0</v>
      </c>
      <c r="Y11" s="63">
        <v>100</v>
      </c>
      <c r="Z11" s="63"/>
      <c r="AA11" s="250" t="s">
        <v>402</v>
      </c>
      <c r="AB11" s="250" t="s">
        <v>846</v>
      </c>
      <c r="AC11" s="250" t="s">
        <v>1221</v>
      </c>
      <c r="AD11" s="101">
        <v>10</v>
      </c>
      <c r="AE11" s="36">
        <f>(AD11-$X$11)/($Y$11-$X$11)</f>
        <v>0.1</v>
      </c>
      <c r="AF11" s="251" t="s">
        <v>847</v>
      </c>
    </row>
  </sheetData>
  <autoFilter ref="A5:XDM11" xr:uid="{30CF4C06-6265-48E2-8A5F-A028E852BB28}"/>
  <mergeCells count="3">
    <mergeCell ref="B1:Q3"/>
    <mergeCell ref="AD2:AF3"/>
    <mergeCell ref="U4:AF4"/>
  </mergeCells>
  <dataValidations count="1">
    <dataValidation type="textLength" allowBlank="1" showInputMessage="1" showErrorMessage="1" sqref="R6:R11" xr:uid="{FEDCD8FC-D4DE-412A-B880-4F46C8A9B5A8}">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ECF3B21-FA73-46C3-97A2-FB40694B4DF5}">
          <x14:formula1>
            <xm:f>'C:\Users\mtamayo\mineducacion.gov.co\PAI2019 - Documentos\DM\Oficina de Innovación\[PAI-INNOVACIÓN.xlsx]Hoja1'!#REF!</xm:f>
          </x14:formula1>
          <xm:sqref>S6:S11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756F-1407-4FB6-BD42-1DD7532F3478}">
  <sheetPr>
    <tabColor theme="4" tint="0.39997558519241921"/>
  </sheetPr>
  <dimension ref="A1:AF12"/>
  <sheetViews>
    <sheetView zoomScale="70" zoomScaleNormal="70" workbookViewId="0">
      <selection activeCell="A5" sqref="A5"/>
    </sheetView>
  </sheetViews>
  <sheetFormatPr baseColWidth="10" defaultColWidth="11.42578125" defaultRowHeight="15"/>
  <cols>
    <col min="1" max="1" width="11.140625" customWidth="1"/>
    <col min="2" max="2" width="12.7109375" customWidth="1"/>
    <col min="3" max="3" width="30.28515625" customWidth="1"/>
    <col min="4" max="5" width="21.42578125" customWidth="1"/>
    <col min="6" max="6" width="21.7109375" customWidth="1"/>
    <col min="7" max="7" width="30.28515625" customWidth="1"/>
    <col min="8" max="8" width="29.28515625" customWidth="1"/>
    <col min="9" max="9" width="24.5703125" customWidth="1"/>
    <col min="10" max="10" width="15.7109375" customWidth="1"/>
    <col min="11" max="11" width="18.85546875" hidden="1" customWidth="1"/>
    <col min="12" max="12" width="22" customWidth="1"/>
    <col min="13" max="14" width="16.85546875" customWidth="1"/>
    <col min="15" max="15" width="11.42578125" style="22" hidden="1" customWidth="1"/>
    <col min="16" max="16" width="18" style="22" customWidth="1"/>
    <col min="17" max="17" width="17.7109375" style="22" bestFit="1" customWidth="1"/>
    <col min="18" max="18" width="0" style="22" hidden="1" customWidth="1"/>
    <col min="19" max="19" width="20.5703125" style="22" hidden="1" customWidth="1"/>
    <col min="20" max="20" width="0" style="22" hidden="1" customWidth="1"/>
    <col min="21" max="21" width="21.42578125" customWidth="1"/>
    <col min="22" max="22" width="25.7109375" customWidth="1"/>
    <col min="23" max="23" width="33.28515625" customWidth="1"/>
    <col min="24" max="24" width="24.85546875" bestFit="1" customWidth="1"/>
    <col min="25" max="25" width="23" bestFit="1" customWidth="1"/>
    <col min="26" max="26" width="17.140625" customWidth="1"/>
    <col min="28" max="29" width="21.42578125" customWidth="1"/>
    <col min="30" max="30" width="20.7109375" style="22" bestFit="1" customWidth="1"/>
    <col min="31" max="31" width="13" style="22" customWidth="1"/>
    <col min="32" max="32" width="61" style="22" customWidth="1"/>
    <col min="33" max="33" width="14.7109375" style="22" bestFit="1" customWidth="1"/>
    <col min="34" max="16384" width="11.42578125" style="22"/>
  </cols>
  <sheetData>
    <row r="1" spans="1:32" customFormat="1" ht="33.75" customHeight="1">
      <c r="A1" s="213"/>
      <c r="B1" s="354" t="s">
        <v>1239</v>
      </c>
      <c r="C1" s="354"/>
      <c r="D1" s="354"/>
      <c r="E1" s="354"/>
      <c r="F1" s="354"/>
      <c r="G1" s="354"/>
      <c r="H1" s="354"/>
      <c r="I1" s="354"/>
      <c r="J1" s="354"/>
      <c r="K1" s="354"/>
      <c r="L1" s="354"/>
      <c r="M1" s="354"/>
      <c r="N1" s="354"/>
      <c r="O1" s="354"/>
      <c r="P1" s="354"/>
      <c r="Q1" s="354"/>
      <c r="R1" s="214"/>
    </row>
    <row r="2" spans="1:32" customFormat="1" ht="33.75">
      <c r="A2" s="215"/>
      <c r="B2" s="354"/>
      <c r="C2" s="354"/>
      <c r="D2" s="354"/>
      <c r="E2" s="354"/>
      <c r="F2" s="354"/>
      <c r="G2" s="354"/>
      <c r="H2" s="354"/>
      <c r="I2" s="354"/>
      <c r="J2" s="354"/>
      <c r="K2" s="354"/>
      <c r="L2" s="354"/>
      <c r="M2" s="354"/>
      <c r="N2" s="354"/>
      <c r="O2" s="354"/>
      <c r="P2" s="354"/>
      <c r="Q2" s="354"/>
      <c r="R2" s="22"/>
      <c r="S2" s="22"/>
      <c r="T2" s="22"/>
      <c r="AD2" s="350" t="s">
        <v>1240</v>
      </c>
      <c r="AE2" s="350"/>
      <c r="AF2" s="350"/>
    </row>
    <row r="3" spans="1:32" customFormat="1" ht="33.75">
      <c r="A3" s="215"/>
      <c r="B3" s="354"/>
      <c r="C3" s="354"/>
      <c r="D3" s="354"/>
      <c r="E3" s="354"/>
      <c r="F3" s="354"/>
      <c r="G3" s="354"/>
      <c r="H3" s="354"/>
      <c r="I3" s="354"/>
      <c r="J3" s="354"/>
      <c r="K3" s="354"/>
      <c r="L3" s="354"/>
      <c r="M3" s="354"/>
      <c r="N3" s="354"/>
      <c r="O3" s="354"/>
      <c r="P3" s="354"/>
      <c r="Q3" s="354"/>
      <c r="R3" s="22"/>
      <c r="S3" s="22"/>
      <c r="T3" s="22"/>
      <c r="AD3" s="351"/>
      <c r="AE3" s="351"/>
      <c r="AF3" s="351"/>
    </row>
    <row r="4" spans="1:32" s="108" customFormat="1" ht="30.75" hidden="1" customHeight="1">
      <c r="A4" s="103" t="s">
        <v>192</v>
      </c>
      <c r="B4" s="103"/>
      <c r="C4" s="103"/>
      <c r="D4" s="103"/>
      <c r="E4" s="103"/>
      <c r="F4" s="104"/>
      <c r="G4" s="105" t="s">
        <v>0</v>
      </c>
      <c r="H4" s="210" t="s">
        <v>1</v>
      </c>
      <c r="I4" s="211"/>
      <c r="J4" s="211"/>
      <c r="K4" s="211"/>
      <c r="L4" s="211"/>
      <c r="M4" s="211"/>
      <c r="N4" s="211"/>
      <c r="O4" s="211"/>
      <c r="P4" s="211"/>
      <c r="Q4" s="211"/>
      <c r="R4" s="211"/>
      <c r="S4" s="211"/>
      <c r="T4" s="212"/>
      <c r="U4" s="352" t="s">
        <v>2</v>
      </c>
      <c r="V4" s="353"/>
      <c r="W4" s="353"/>
      <c r="X4" s="353"/>
      <c r="Y4" s="353"/>
      <c r="Z4" s="353"/>
      <c r="AA4" s="353"/>
      <c r="AB4" s="353"/>
      <c r="AC4" s="353"/>
      <c r="AD4" s="353"/>
      <c r="AE4" s="353"/>
      <c r="AF4" s="353"/>
    </row>
    <row r="5" spans="1:32" s="246" customFormat="1" ht="52.5" customHeight="1">
      <c r="A5" s="234" t="s">
        <v>4</v>
      </c>
      <c r="B5" s="235" t="s">
        <v>193</v>
      </c>
      <c r="C5" s="235" t="s">
        <v>194</v>
      </c>
      <c r="D5" s="235" t="s">
        <v>5</v>
      </c>
      <c r="E5" s="235" t="s">
        <v>195</v>
      </c>
      <c r="F5" s="235" t="s">
        <v>6</v>
      </c>
      <c r="G5" s="236" t="s">
        <v>7</v>
      </c>
      <c r="H5" s="237" t="s">
        <v>8</v>
      </c>
      <c r="I5" s="237" t="s">
        <v>9</v>
      </c>
      <c r="J5" s="237" t="s">
        <v>10</v>
      </c>
      <c r="K5" s="237" t="s">
        <v>1227</v>
      </c>
      <c r="L5" s="237" t="s">
        <v>11</v>
      </c>
      <c r="M5" s="237" t="s">
        <v>12</v>
      </c>
      <c r="N5" s="237" t="s">
        <v>196</v>
      </c>
      <c r="O5" s="109" t="s">
        <v>198</v>
      </c>
      <c r="P5" s="109" t="s">
        <v>14</v>
      </c>
      <c r="Q5" s="109" t="s">
        <v>199</v>
      </c>
      <c r="R5" s="109" t="s">
        <v>15</v>
      </c>
      <c r="S5" s="109" t="s">
        <v>16</v>
      </c>
      <c r="T5" s="109" t="s">
        <v>17</v>
      </c>
      <c r="U5" s="110" t="s">
        <v>18</v>
      </c>
      <c r="V5" s="110" t="s">
        <v>200</v>
      </c>
      <c r="W5" s="110" t="s">
        <v>10</v>
      </c>
      <c r="X5" s="110" t="s">
        <v>12</v>
      </c>
      <c r="Y5" s="110" t="s">
        <v>13</v>
      </c>
      <c r="Z5" s="110" t="s">
        <v>197</v>
      </c>
      <c r="AA5" s="110" t="s">
        <v>19</v>
      </c>
      <c r="AB5" s="110" t="s">
        <v>20</v>
      </c>
      <c r="AC5" s="239" t="s">
        <v>1219</v>
      </c>
      <c r="AD5" s="109" t="s">
        <v>14</v>
      </c>
      <c r="AE5" s="111" t="s">
        <v>199</v>
      </c>
      <c r="AF5" s="109" t="s">
        <v>15</v>
      </c>
    </row>
    <row r="6" spans="1:32" ht="198.75" customHeight="1">
      <c r="A6" s="52">
        <v>109</v>
      </c>
      <c r="B6" s="30" t="s">
        <v>616</v>
      </c>
      <c r="C6" s="30" t="s">
        <v>799</v>
      </c>
      <c r="D6" s="2" t="s">
        <v>799</v>
      </c>
      <c r="E6" s="2" t="s">
        <v>800</v>
      </c>
      <c r="F6" s="2" t="s">
        <v>801</v>
      </c>
      <c r="G6" s="30" t="s">
        <v>402</v>
      </c>
      <c r="H6" s="93" t="s">
        <v>619</v>
      </c>
      <c r="I6" s="30" t="s">
        <v>620</v>
      </c>
      <c r="J6" s="52" t="s">
        <v>402</v>
      </c>
      <c r="K6" s="52"/>
      <c r="L6" s="52">
        <v>0</v>
      </c>
      <c r="M6" s="52">
        <v>0</v>
      </c>
      <c r="N6" s="52">
        <v>0</v>
      </c>
      <c r="O6" s="52" t="s">
        <v>621</v>
      </c>
      <c r="P6" s="226"/>
      <c r="Q6" s="226"/>
      <c r="R6" s="226"/>
      <c r="S6" s="226"/>
      <c r="T6" s="226"/>
      <c r="U6" s="30" t="s">
        <v>402</v>
      </c>
      <c r="V6" s="30" t="s">
        <v>802</v>
      </c>
      <c r="W6" s="30" t="s">
        <v>803</v>
      </c>
      <c r="X6" s="63">
        <v>0</v>
      </c>
      <c r="Y6" s="63">
        <v>100</v>
      </c>
      <c r="Z6" s="63"/>
      <c r="AA6" s="30" t="s">
        <v>804</v>
      </c>
      <c r="AB6" s="30" t="s">
        <v>805</v>
      </c>
      <c r="AC6" s="30" t="s">
        <v>1235</v>
      </c>
      <c r="AD6" s="146">
        <v>100</v>
      </c>
      <c r="AE6" s="36">
        <f>(AD6-$X$6)/($Y$6-$X$6)</f>
        <v>1</v>
      </c>
      <c r="AF6" s="2" t="s">
        <v>806</v>
      </c>
    </row>
    <row r="7" spans="1:32" ht="162.75" customHeight="1">
      <c r="A7" s="52">
        <v>105</v>
      </c>
      <c r="B7" s="30" t="s">
        <v>616</v>
      </c>
      <c r="C7" s="30" t="s">
        <v>799</v>
      </c>
      <c r="D7" s="2" t="s">
        <v>799</v>
      </c>
      <c r="E7" s="2" t="s">
        <v>800</v>
      </c>
      <c r="F7" s="2" t="s">
        <v>801</v>
      </c>
      <c r="G7" s="30" t="s">
        <v>402</v>
      </c>
      <c r="H7" s="93" t="s">
        <v>619</v>
      </c>
      <c r="I7" s="30" t="s">
        <v>620</v>
      </c>
      <c r="J7" s="52" t="s">
        <v>402</v>
      </c>
      <c r="K7" s="52"/>
      <c r="L7" s="52">
        <v>0</v>
      </c>
      <c r="M7" s="52">
        <v>0</v>
      </c>
      <c r="N7" s="52">
        <v>0</v>
      </c>
      <c r="O7" s="52" t="s">
        <v>621</v>
      </c>
      <c r="P7" s="226"/>
      <c r="Q7" s="226"/>
      <c r="R7" s="226"/>
      <c r="S7" s="226"/>
      <c r="T7" s="226"/>
      <c r="U7" s="30" t="s">
        <v>402</v>
      </c>
      <c r="V7" s="30" t="s">
        <v>807</v>
      </c>
      <c r="W7" s="30" t="s">
        <v>803</v>
      </c>
      <c r="X7" s="63">
        <v>0</v>
      </c>
      <c r="Y7" s="63">
        <v>2</v>
      </c>
      <c r="Z7" s="63"/>
      <c r="AA7" s="30" t="s">
        <v>804</v>
      </c>
      <c r="AB7" s="30" t="s">
        <v>808</v>
      </c>
      <c r="AC7" s="30" t="s">
        <v>1235</v>
      </c>
      <c r="AD7" s="77">
        <v>1</v>
      </c>
      <c r="AE7" s="36">
        <f>(AD7-$X$7)/($Y$7-$X$7)</f>
        <v>0.5</v>
      </c>
      <c r="AF7" s="4" t="s">
        <v>809</v>
      </c>
    </row>
    <row r="8" spans="1:32" ht="105">
      <c r="A8" s="52">
        <v>107</v>
      </c>
      <c r="B8" s="30" t="s">
        <v>616</v>
      </c>
      <c r="C8" s="30" t="s">
        <v>799</v>
      </c>
      <c r="D8" s="2" t="s">
        <v>799</v>
      </c>
      <c r="E8" s="2" t="s">
        <v>800</v>
      </c>
      <c r="F8" s="2" t="s">
        <v>801</v>
      </c>
      <c r="G8" s="30" t="s">
        <v>402</v>
      </c>
      <c r="H8" s="93" t="s">
        <v>619</v>
      </c>
      <c r="I8" s="30" t="s">
        <v>620</v>
      </c>
      <c r="J8" s="52" t="s">
        <v>402</v>
      </c>
      <c r="K8" s="52"/>
      <c r="L8" s="52">
        <v>0</v>
      </c>
      <c r="M8" s="52">
        <v>0</v>
      </c>
      <c r="N8" s="52">
        <v>0</v>
      </c>
      <c r="O8" s="52" t="s">
        <v>621</v>
      </c>
      <c r="P8" s="226"/>
      <c r="Q8" s="226"/>
      <c r="R8" s="226"/>
      <c r="S8" s="226"/>
      <c r="T8" s="226"/>
      <c r="U8" s="30" t="s">
        <v>402</v>
      </c>
      <c r="V8" s="30" t="s">
        <v>810</v>
      </c>
      <c r="W8" s="30" t="s">
        <v>803</v>
      </c>
      <c r="X8" s="63">
        <v>0</v>
      </c>
      <c r="Y8" s="63">
        <v>2</v>
      </c>
      <c r="Z8" s="63"/>
      <c r="AA8" s="30" t="s">
        <v>804</v>
      </c>
      <c r="AB8" s="30" t="s">
        <v>808</v>
      </c>
      <c r="AC8" s="30" t="s">
        <v>1235</v>
      </c>
      <c r="AD8" s="77">
        <v>0</v>
      </c>
      <c r="AE8" s="36">
        <f>(AD8-$X$8)/($Y$8-$X$8)</f>
        <v>0</v>
      </c>
      <c r="AF8" s="2" t="s">
        <v>811</v>
      </c>
    </row>
    <row r="9" spans="1:32" ht="105">
      <c r="A9" s="52">
        <v>106</v>
      </c>
      <c r="B9" s="30" t="s">
        <v>616</v>
      </c>
      <c r="C9" s="30" t="s">
        <v>799</v>
      </c>
      <c r="D9" s="2" t="s">
        <v>799</v>
      </c>
      <c r="E9" s="2" t="s">
        <v>800</v>
      </c>
      <c r="F9" s="2" t="s">
        <v>801</v>
      </c>
      <c r="G9" s="30" t="s">
        <v>402</v>
      </c>
      <c r="H9" s="93" t="s">
        <v>619</v>
      </c>
      <c r="I9" s="30" t="s">
        <v>620</v>
      </c>
      <c r="J9" s="52" t="s">
        <v>402</v>
      </c>
      <c r="K9" s="52"/>
      <c r="L9" s="52">
        <v>0</v>
      </c>
      <c r="M9" s="52">
        <v>0</v>
      </c>
      <c r="N9" s="52">
        <v>0</v>
      </c>
      <c r="O9" s="52" t="s">
        <v>621</v>
      </c>
      <c r="P9" s="226"/>
      <c r="Q9" s="226"/>
      <c r="R9" s="226"/>
      <c r="S9" s="226"/>
      <c r="T9" s="226"/>
      <c r="U9" s="30" t="s">
        <v>402</v>
      </c>
      <c r="V9" s="30" t="s">
        <v>812</v>
      </c>
      <c r="W9" s="30" t="s">
        <v>803</v>
      </c>
      <c r="X9" s="63">
        <v>0</v>
      </c>
      <c r="Y9" s="63">
        <v>2</v>
      </c>
      <c r="Z9" s="63"/>
      <c r="AA9" s="30" t="s">
        <v>804</v>
      </c>
      <c r="AB9" s="30" t="s">
        <v>371</v>
      </c>
      <c r="AC9" s="30" t="s">
        <v>1235</v>
      </c>
      <c r="AD9" s="77">
        <v>0</v>
      </c>
      <c r="AE9" s="36">
        <f>(AD9-$X$9)/($Y$9-$X$9)</f>
        <v>0</v>
      </c>
      <c r="AF9" s="4" t="s">
        <v>813</v>
      </c>
    </row>
    <row r="10" spans="1:32" ht="105">
      <c r="A10" s="52">
        <v>111</v>
      </c>
      <c r="B10" s="30" t="s">
        <v>616</v>
      </c>
      <c r="C10" s="30" t="s">
        <v>799</v>
      </c>
      <c r="D10" s="2" t="s">
        <v>799</v>
      </c>
      <c r="E10" s="2" t="s">
        <v>800</v>
      </c>
      <c r="F10" s="2" t="s">
        <v>801</v>
      </c>
      <c r="G10" s="30" t="s">
        <v>402</v>
      </c>
      <c r="H10" s="93" t="s">
        <v>619</v>
      </c>
      <c r="I10" s="30" t="s">
        <v>620</v>
      </c>
      <c r="J10" s="52" t="s">
        <v>402</v>
      </c>
      <c r="K10" s="52"/>
      <c r="L10" s="52">
        <v>0</v>
      </c>
      <c r="M10" s="52">
        <v>0</v>
      </c>
      <c r="N10" s="52">
        <v>0</v>
      </c>
      <c r="O10" s="52" t="s">
        <v>621</v>
      </c>
      <c r="P10" s="226"/>
      <c r="Q10" s="226"/>
      <c r="R10" s="226"/>
      <c r="S10" s="226"/>
      <c r="T10" s="226"/>
      <c r="U10" s="30" t="s">
        <v>402</v>
      </c>
      <c r="V10" s="30" t="s">
        <v>814</v>
      </c>
      <c r="W10" s="30" t="s">
        <v>803</v>
      </c>
      <c r="X10" s="63">
        <v>0</v>
      </c>
      <c r="Y10" s="63">
        <v>100</v>
      </c>
      <c r="Z10" s="63"/>
      <c r="AA10" s="30" t="s">
        <v>804</v>
      </c>
      <c r="AB10" s="30" t="s">
        <v>815</v>
      </c>
      <c r="AC10" s="30" t="s">
        <v>1235</v>
      </c>
      <c r="AD10" s="77">
        <f>19/39</f>
        <v>0.48717948717948717</v>
      </c>
      <c r="AE10" s="36">
        <f>(AD10-$X$10)/($Y$10-$X$10)</f>
        <v>4.871794871794872E-3</v>
      </c>
      <c r="AF10" s="2" t="s">
        <v>816</v>
      </c>
    </row>
    <row r="11" spans="1:32" ht="105">
      <c r="A11" s="52">
        <v>108</v>
      </c>
      <c r="B11" s="30" t="s">
        <v>616</v>
      </c>
      <c r="C11" s="30" t="s">
        <v>799</v>
      </c>
      <c r="D11" s="2" t="s">
        <v>799</v>
      </c>
      <c r="E11" s="2" t="s">
        <v>800</v>
      </c>
      <c r="F11" s="2" t="s">
        <v>801</v>
      </c>
      <c r="G11" s="30" t="s">
        <v>402</v>
      </c>
      <c r="H11" s="93" t="s">
        <v>619</v>
      </c>
      <c r="I11" s="30" t="s">
        <v>620</v>
      </c>
      <c r="J11" s="52" t="s">
        <v>402</v>
      </c>
      <c r="K11" s="52"/>
      <c r="L11" s="52">
        <v>0</v>
      </c>
      <c r="M11" s="52">
        <v>0</v>
      </c>
      <c r="N11" s="52">
        <v>0</v>
      </c>
      <c r="O11" s="52" t="s">
        <v>621</v>
      </c>
      <c r="P11" s="226"/>
      <c r="Q11" s="226"/>
      <c r="R11" s="226"/>
      <c r="S11" s="226"/>
      <c r="T11" s="226"/>
      <c r="U11" s="30" t="s">
        <v>402</v>
      </c>
      <c r="V11" s="30" t="s">
        <v>817</v>
      </c>
      <c r="W11" s="30" t="s">
        <v>803</v>
      </c>
      <c r="X11" s="63">
        <v>0</v>
      </c>
      <c r="Y11" s="63">
        <v>1</v>
      </c>
      <c r="Z11" s="63"/>
      <c r="AA11" s="30" t="s">
        <v>804</v>
      </c>
      <c r="AB11" s="30" t="s">
        <v>818</v>
      </c>
      <c r="AC11" s="30" t="s">
        <v>1235</v>
      </c>
      <c r="AD11" s="3">
        <v>0</v>
      </c>
      <c r="AE11" s="36">
        <f>(AD11-$X$11)/($Y$11-$X$11)</f>
        <v>0</v>
      </c>
      <c r="AF11" s="2" t="s">
        <v>819</v>
      </c>
    </row>
    <row r="12" spans="1:32" ht="102.75" customHeight="1">
      <c r="A12" s="52">
        <v>110</v>
      </c>
      <c r="B12" s="30" t="s">
        <v>616</v>
      </c>
      <c r="C12" s="30" t="s">
        <v>799</v>
      </c>
      <c r="D12" s="2" t="s">
        <v>799</v>
      </c>
      <c r="E12" s="2" t="s">
        <v>800</v>
      </c>
      <c r="F12" s="2" t="s">
        <v>801</v>
      </c>
      <c r="G12" s="30" t="s">
        <v>402</v>
      </c>
      <c r="H12" s="93" t="s">
        <v>619</v>
      </c>
      <c r="I12" s="30" t="s">
        <v>620</v>
      </c>
      <c r="J12" s="52" t="s">
        <v>402</v>
      </c>
      <c r="K12" s="52"/>
      <c r="L12" s="52">
        <v>0</v>
      </c>
      <c r="M12" s="52">
        <v>0</v>
      </c>
      <c r="N12" s="52">
        <v>0</v>
      </c>
      <c r="O12" s="52" t="s">
        <v>621</v>
      </c>
      <c r="P12" s="226"/>
      <c r="Q12" s="226"/>
      <c r="R12" s="226"/>
      <c r="S12" s="226"/>
      <c r="T12" s="226"/>
      <c r="U12" s="30" t="s">
        <v>402</v>
      </c>
      <c r="V12" s="30" t="s">
        <v>820</v>
      </c>
      <c r="W12" s="30" t="s">
        <v>803</v>
      </c>
      <c r="X12" s="63">
        <v>0</v>
      </c>
      <c r="Y12" s="63">
        <v>100</v>
      </c>
      <c r="Z12" s="63"/>
      <c r="AA12" s="30" t="s">
        <v>804</v>
      </c>
      <c r="AB12" s="30" t="s">
        <v>821</v>
      </c>
      <c r="AC12" s="30" t="s">
        <v>1235</v>
      </c>
      <c r="AD12" s="146">
        <v>50</v>
      </c>
      <c r="AE12" s="36">
        <f>(AD12-$X$12)/($Y$12-$X$12)</f>
        <v>0.5</v>
      </c>
      <c r="AF12" s="4" t="s">
        <v>822</v>
      </c>
    </row>
  </sheetData>
  <autoFilter ref="A5:XDM12" xr:uid="{9C084F22-C640-4787-986F-E563E70929A0}"/>
  <mergeCells count="3">
    <mergeCell ref="B1:Q3"/>
    <mergeCell ref="AD2:AF3"/>
    <mergeCell ref="U4:AF4"/>
  </mergeCells>
  <dataValidations count="1">
    <dataValidation type="textLength" allowBlank="1" showInputMessage="1" showErrorMessage="1" sqref="R6:R12 AF6:AF12" xr:uid="{0A6CC516-4366-47CE-9C68-DB4B9BD22533}">
      <formula1>100</formula1>
      <formula2>1000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444495B-BE5B-4332-A0F9-FDE4B661F050}">
          <x14:formula1>
            <xm:f>'C:\Users\mtamayo\mineducacion.gov.co\PAI2019 - Documentos\DM\Oficina de Control Interno\[PAI-OCI.xlsx]Hoja1'!#REF!</xm:f>
          </x14:formula1>
          <xm:sqref>S6:S12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4"/>
  <sheetViews>
    <sheetView workbookViewId="0">
      <selection activeCell="E13" sqref="E13"/>
    </sheetView>
  </sheetViews>
  <sheetFormatPr baseColWidth="10" defaultColWidth="11.42578125" defaultRowHeight="15"/>
  <sheetData>
    <row r="3" spans="3:3">
      <c r="C3" t="s">
        <v>191</v>
      </c>
    </row>
    <row r="4" spans="3:3">
      <c r="C4" t="s">
        <v>190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290EF37B156F4E96F25E215CC751D3" ma:contentTypeVersion="8" ma:contentTypeDescription="Crear nuevo documento." ma:contentTypeScope="" ma:versionID="9fa56589d79e84656a0cf3bcadeab6fa">
  <xsd:schema xmlns:xsd="http://www.w3.org/2001/XMLSchema" xmlns:xs="http://www.w3.org/2001/XMLSchema" xmlns:p="http://schemas.microsoft.com/office/2006/metadata/properties" xmlns:ns2="b8c950c6-3f04-43c4-8933-d04135459fbb" xmlns:ns3="fbc29763-09fc-46fd-89e0-8b2ac5ba812b" targetNamespace="http://schemas.microsoft.com/office/2006/metadata/properties" ma:root="true" ma:fieldsID="ffdcfc2bb92fcce090dd8f67dd2b5307" ns2:_="" ns3:_="">
    <xsd:import namespace="b8c950c6-3f04-43c4-8933-d04135459fbb"/>
    <xsd:import namespace="fbc29763-09fc-46fd-89e0-8b2ac5ba81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950c6-3f04-43c4-8933-d04135459f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29763-09fc-46fd-89e0-8b2ac5ba812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D41AF-FB10-4945-9E60-D9E8190B1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950c6-3f04-43c4-8933-d04135459fbb"/>
    <ds:schemaRef ds:uri="fbc29763-09fc-46fd-89e0-8b2ac5ba81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6E4B6A-6182-4BBE-B43B-917BAB88D9DE}">
  <ds:schemaRefs>
    <ds:schemaRef ds:uri="http://schemas.microsoft.com/sharepoint/v3/contenttype/forms"/>
  </ds:schemaRefs>
</ds:datastoreItem>
</file>

<file path=customXml/itemProps3.xml><?xml version="1.0" encoding="utf-8"?>
<ds:datastoreItem xmlns:ds="http://schemas.openxmlformats.org/officeDocument/2006/customXml" ds:itemID="{072F916E-2613-4AF6-97FA-E44133662861}">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fbc29763-09fc-46fd-89e0-8b2ac5ba812b"/>
    <ds:schemaRef ds:uri="http://www.w3.org/XML/1998/namespace"/>
    <ds:schemaRef ds:uri="http://purl.org/dc/dcmitype/"/>
    <ds:schemaRef ds:uri="http://schemas.microsoft.com/office/2006/documentManagement/types"/>
    <ds:schemaRef ds:uri="b8c950c6-3f04-43c4-8933-d04135459f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ESTRATÉGICO</vt:lpstr>
      <vt:lpstr>GESTIÓN CON VALORES PARA RESULT</vt:lpstr>
      <vt:lpstr>EVALUACIÓN DE RESULTADOS</vt:lpstr>
      <vt:lpstr>INFORMACIÓN Y COMUNICACIONES</vt:lpstr>
      <vt:lpstr>GESTION DEL KTO Y LA INNOVACIÓN</vt:lpstr>
      <vt:lpstr>CONTROL INTERNO</vt:lpstr>
      <vt:lpstr>Hoja13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Carolina Moreno Lopez</cp:lastModifiedBy>
  <cp:revision/>
  <cp:lastPrinted>2019-07-18T15:00:03Z</cp:lastPrinted>
  <dcterms:created xsi:type="dcterms:W3CDTF">2019-04-09T19:50:40Z</dcterms:created>
  <dcterms:modified xsi:type="dcterms:W3CDTF">2019-07-24T22:32:18Z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0x01010008290EF37B156F4E96F25E215CC751D3</vt:lpwstr>
  </property>
</Properties>
</file>