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rtes\Documents\Plan de trabajo 2016\Operaciones Recíprocas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DIS2008">#REF!</definedName>
    <definedName name="_xlnm._FilterDatabase" localSheetId="0" hidden="1">'Otras Transf_Universidades'!$A$3:$BM$57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BK56" i="1" l="1"/>
  <c r="BM57" i="1" l="1"/>
  <c r="BL57" i="1"/>
  <c r="BH25" i="1"/>
  <c r="BH30" i="1"/>
  <c r="BH34" i="1"/>
  <c r="BH35" i="1"/>
  <c r="BH37" i="1"/>
  <c r="BH47" i="1"/>
  <c r="BJ56" i="1"/>
  <c r="BI56" i="1"/>
  <c r="BH56" i="1" l="1"/>
  <c r="BD56" i="1" l="1"/>
  <c r="BC56" i="1"/>
  <c r="BB56" i="1"/>
  <c r="AV56" i="1" l="1"/>
  <c r="AW56" i="1"/>
  <c r="AX56" i="1" l="1"/>
  <c r="AP25" i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BA5" i="1" s="1"/>
  <c r="BG5" i="1" s="1"/>
  <c r="BM5" i="1" s="1"/>
  <c r="K6" i="1"/>
  <c r="Q6" i="1" s="1"/>
  <c r="W6" i="1" s="1"/>
  <c r="AC6" i="1" s="1"/>
  <c r="AI6" i="1" s="1"/>
  <c r="AO6" i="1" s="1"/>
  <c r="AU6" i="1" s="1"/>
  <c r="BA6" i="1" s="1"/>
  <c r="BG6" i="1" s="1"/>
  <c r="BM6" i="1" s="1"/>
  <c r="K7" i="1"/>
  <c r="Q7" i="1" s="1"/>
  <c r="W7" i="1" s="1"/>
  <c r="AC7" i="1" s="1"/>
  <c r="AI7" i="1" s="1"/>
  <c r="AO7" i="1" s="1"/>
  <c r="AU7" i="1" s="1"/>
  <c r="BA7" i="1" s="1"/>
  <c r="BG7" i="1" s="1"/>
  <c r="BM7" i="1" s="1"/>
  <c r="K8" i="1"/>
  <c r="Q8" i="1" s="1"/>
  <c r="W8" i="1" s="1"/>
  <c r="AC8" i="1" s="1"/>
  <c r="AI8" i="1" s="1"/>
  <c r="AO8" i="1" s="1"/>
  <c r="AU8" i="1" s="1"/>
  <c r="BA8" i="1" s="1"/>
  <c r="BG8" i="1" s="1"/>
  <c r="BM8" i="1" s="1"/>
  <c r="K9" i="1"/>
  <c r="Q9" i="1" s="1"/>
  <c r="W9" i="1" s="1"/>
  <c r="AC9" i="1" s="1"/>
  <c r="AI9" i="1" s="1"/>
  <c r="AO9" i="1" s="1"/>
  <c r="AU9" i="1" s="1"/>
  <c r="BA9" i="1" s="1"/>
  <c r="BG9" i="1" s="1"/>
  <c r="BM9" i="1" s="1"/>
  <c r="K10" i="1"/>
  <c r="Q10" i="1" s="1"/>
  <c r="W10" i="1" s="1"/>
  <c r="AC10" i="1" s="1"/>
  <c r="AI10" i="1" s="1"/>
  <c r="AO10" i="1" s="1"/>
  <c r="AU10" i="1" s="1"/>
  <c r="BA10" i="1" s="1"/>
  <c r="BG10" i="1" s="1"/>
  <c r="BM10" i="1" s="1"/>
  <c r="K12" i="1"/>
  <c r="Q12" i="1" s="1"/>
  <c r="W12" i="1" s="1"/>
  <c r="AC12" i="1" s="1"/>
  <c r="AI12" i="1" s="1"/>
  <c r="AO12" i="1" s="1"/>
  <c r="AU12" i="1" s="1"/>
  <c r="BA12" i="1" s="1"/>
  <c r="BG12" i="1" s="1"/>
  <c r="BM12" i="1" s="1"/>
  <c r="K13" i="1"/>
  <c r="Q13" i="1" s="1"/>
  <c r="W13" i="1" s="1"/>
  <c r="AC13" i="1" s="1"/>
  <c r="AI13" i="1" s="1"/>
  <c r="AO13" i="1" s="1"/>
  <c r="AU13" i="1" s="1"/>
  <c r="BA13" i="1" s="1"/>
  <c r="BG13" i="1" s="1"/>
  <c r="BM13" i="1" s="1"/>
  <c r="K14" i="1"/>
  <c r="Q14" i="1" s="1"/>
  <c r="W14" i="1" s="1"/>
  <c r="AC14" i="1" s="1"/>
  <c r="AI14" i="1" s="1"/>
  <c r="AO14" i="1" s="1"/>
  <c r="AU14" i="1" s="1"/>
  <c r="BA14" i="1" s="1"/>
  <c r="BG14" i="1" s="1"/>
  <c r="BM14" i="1" s="1"/>
  <c r="K15" i="1"/>
  <c r="Q15" i="1" s="1"/>
  <c r="W15" i="1" s="1"/>
  <c r="AC15" i="1" s="1"/>
  <c r="AI15" i="1" s="1"/>
  <c r="AO15" i="1" s="1"/>
  <c r="AU15" i="1" s="1"/>
  <c r="BA15" i="1" s="1"/>
  <c r="BG15" i="1" s="1"/>
  <c r="BM15" i="1" s="1"/>
  <c r="K16" i="1"/>
  <c r="Q16" i="1" s="1"/>
  <c r="W16" i="1" s="1"/>
  <c r="AC16" i="1" s="1"/>
  <c r="AI16" i="1" s="1"/>
  <c r="AO16" i="1" s="1"/>
  <c r="AU16" i="1" s="1"/>
  <c r="BA16" i="1" s="1"/>
  <c r="BG16" i="1" s="1"/>
  <c r="BM16" i="1" s="1"/>
  <c r="K17" i="1"/>
  <c r="Q17" i="1" s="1"/>
  <c r="W17" i="1" s="1"/>
  <c r="AC17" i="1" s="1"/>
  <c r="AI17" i="1" s="1"/>
  <c r="AO17" i="1" s="1"/>
  <c r="AU17" i="1" s="1"/>
  <c r="BA17" i="1" s="1"/>
  <c r="BG17" i="1" s="1"/>
  <c r="BM17" i="1" s="1"/>
  <c r="K18" i="1"/>
  <c r="Q18" i="1" s="1"/>
  <c r="W18" i="1" s="1"/>
  <c r="AC18" i="1" s="1"/>
  <c r="AI18" i="1" s="1"/>
  <c r="AO18" i="1" s="1"/>
  <c r="AU18" i="1" s="1"/>
  <c r="BA18" i="1" s="1"/>
  <c r="BG18" i="1" s="1"/>
  <c r="BM18" i="1" s="1"/>
  <c r="K19" i="1"/>
  <c r="Q19" i="1" s="1"/>
  <c r="W19" i="1" s="1"/>
  <c r="AC19" i="1" s="1"/>
  <c r="AI19" i="1" s="1"/>
  <c r="AO19" i="1" s="1"/>
  <c r="AU19" i="1" s="1"/>
  <c r="BA19" i="1" s="1"/>
  <c r="BG19" i="1" s="1"/>
  <c r="BM19" i="1" s="1"/>
  <c r="K20" i="1"/>
  <c r="Q20" i="1" s="1"/>
  <c r="W20" i="1" s="1"/>
  <c r="AC20" i="1" s="1"/>
  <c r="AI20" i="1" s="1"/>
  <c r="AO20" i="1" s="1"/>
  <c r="AU20" i="1" s="1"/>
  <c r="BA20" i="1" s="1"/>
  <c r="BG20" i="1" s="1"/>
  <c r="BM20" i="1" s="1"/>
  <c r="K21" i="1"/>
  <c r="Q21" i="1" s="1"/>
  <c r="W21" i="1" s="1"/>
  <c r="AC21" i="1" s="1"/>
  <c r="AI21" i="1" s="1"/>
  <c r="AO21" i="1" s="1"/>
  <c r="AU21" i="1" s="1"/>
  <c r="BA21" i="1" s="1"/>
  <c r="BG21" i="1" s="1"/>
  <c r="BM21" i="1" s="1"/>
  <c r="K22" i="1"/>
  <c r="Q22" i="1" s="1"/>
  <c r="W22" i="1" s="1"/>
  <c r="AC22" i="1" s="1"/>
  <c r="AI22" i="1" s="1"/>
  <c r="AO22" i="1" s="1"/>
  <c r="AU22" i="1" s="1"/>
  <c r="BA22" i="1" s="1"/>
  <c r="BG22" i="1" s="1"/>
  <c r="BM22" i="1" s="1"/>
  <c r="K23" i="1"/>
  <c r="Q23" i="1" s="1"/>
  <c r="W23" i="1" s="1"/>
  <c r="AC23" i="1" s="1"/>
  <c r="AI23" i="1" s="1"/>
  <c r="AO23" i="1" s="1"/>
  <c r="AU23" i="1" s="1"/>
  <c r="BA23" i="1" s="1"/>
  <c r="BG23" i="1" s="1"/>
  <c r="BM23" i="1" s="1"/>
  <c r="K24" i="1"/>
  <c r="Q24" i="1" s="1"/>
  <c r="W24" i="1" s="1"/>
  <c r="AC24" i="1" s="1"/>
  <c r="AI24" i="1" s="1"/>
  <c r="AO24" i="1" s="1"/>
  <c r="AU24" i="1" s="1"/>
  <c r="BA24" i="1" s="1"/>
  <c r="BG24" i="1" s="1"/>
  <c r="BM24" i="1" s="1"/>
  <c r="K25" i="1"/>
  <c r="Q25" i="1" s="1"/>
  <c r="W25" i="1" s="1"/>
  <c r="AC25" i="1" s="1"/>
  <c r="AI25" i="1" s="1"/>
  <c r="AO25" i="1" s="1"/>
  <c r="AU25" i="1" s="1"/>
  <c r="BA25" i="1" s="1"/>
  <c r="BG25" i="1" s="1"/>
  <c r="BM25" i="1" s="1"/>
  <c r="K26" i="1"/>
  <c r="Q26" i="1" s="1"/>
  <c r="W26" i="1" s="1"/>
  <c r="AC26" i="1" s="1"/>
  <c r="AI26" i="1" s="1"/>
  <c r="AO26" i="1" s="1"/>
  <c r="AU26" i="1" s="1"/>
  <c r="BA26" i="1" s="1"/>
  <c r="BG26" i="1" s="1"/>
  <c r="BM26" i="1" s="1"/>
  <c r="K27" i="1"/>
  <c r="Q27" i="1" s="1"/>
  <c r="W27" i="1" s="1"/>
  <c r="AC27" i="1" s="1"/>
  <c r="AI27" i="1" s="1"/>
  <c r="AO27" i="1" s="1"/>
  <c r="AU27" i="1" s="1"/>
  <c r="BA27" i="1" s="1"/>
  <c r="BG27" i="1" s="1"/>
  <c r="BM27" i="1" s="1"/>
  <c r="K28" i="1"/>
  <c r="Q28" i="1" s="1"/>
  <c r="W28" i="1" s="1"/>
  <c r="AC28" i="1" s="1"/>
  <c r="AI28" i="1" s="1"/>
  <c r="AO28" i="1" s="1"/>
  <c r="AU28" i="1" s="1"/>
  <c r="BA28" i="1" s="1"/>
  <c r="BG28" i="1" s="1"/>
  <c r="BM28" i="1" s="1"/>
  <c r="K29" i="1"/>
  <c r="Q29" i="1" s="1"/>
  <c r="W29" i="1" s="1"/>
  <c r="AC29" i="1" s="1"/>
  <c r="AI29" i="1" s="1"/>
  <c r="AO29" i="1" s="1"/>
  <c r="AU29" i="1" s="1"/>
  <c r="BA29" i="1" s="1"/>
  <c r="BG29" i="1" s="1"/>
  <c r="BM29" i="1" s="1"/>
  <c r="K30" i="1"/>
  <c r="Q30" i="1" s="1"/>
  <c r="W30" i="1" s="1"/>
  <c r="AC30" i="1" s="1"/>
  <c r="AI30" i="1" s="1"/>
  <c r="AO30" i="1" s="1"/>
  <c r="AU30" i="1" s="1"/>
  <c r="BA30" i="1" s="1"/>
  <c r="BG30" i="1" s="1"/>
  <c r="BM30" i="1" s="1"/>
  <c r="K31" i="1"/>
  <c r="Q31" i="1" s="1"/>
  <c r="W31" i="1" s="1"/>
  <c r="AC31" i="1" s="1"/>
  <c r="AI31" i="1" s="1"/>
  <c r="AO31" i="1" s="1"/>
  <c r="AU31" i="1" s="1"/>
  <c r="BA31" i="1" s="1"/>
  <c r="BG31" i="1" s="1"/>
  <c r="BM31" i="1" s="1"/>
  <c r="K32" i="1"/>
  <c r="Q32" i="1" s="1"/>
  <c r="W32" i="1" s="1"/>
  <c r="AC32" i="1" s="1"/>
  <c r="AI32" i="1" s="1"/>
  <c r="AO32" i="1" s="1"/>
  <c r="AU32" i="1" s="1"/>
  <c r="BA32" i="1" s="1"/>
  <c r="BG32" i="1" s="1"/>
  <c r="BM32" i="1" s="1"/>
  <c r="K33" i="1"/>
  <c r="Q33" i="1" s="1"/>
  <c r="W33" i="1" s="1"/>
  <c r="AC33" i="1" s="1"/>
  <c r="AI33" i="1" s="1"/>
  <c r="AO33" i="1" s="1"/>
  <c r="AU33" i="1" s="1"/>
  <c r="BA33" i="1" s="1"/>
  <c r="BG33" i="1" s="1"/>
  <c r="BM33" i="1" s="1"/>
  <c r="K34" i="1"/>
  <c r="Q34" i="1" s="1"/>
  <c r="W34" i="1" s="1"/>
  <c r="AC34" i="1" s="1"/>
  <c r="AI34" i="1" s="1"/>
  <c r="AO34" i="1" s="1"/>
  <c r="AU34" i="1" s="1"/>
  <c r="BA34" i="1" s="1"/>
  <c r="BG34" i="1" s="1"/>
  <c r="BM34" i="1" s="1"/>
  <c r="K35" i="1"/>
  <c r="Q35" i="1" s="1"/>
  <c r="W35" i="1" s="1"/>
  <c r="AC35" i="1" s="1"/>
  <c r="AI35" i="1" s="1"/>
  <c r="AO35" i="1" s="1"/>
  <c r="AU35" i="1" s="1"/>
  <c r="BA35" i="1" s="1"/>
  <c r="BG35" i="1" s="1"/>
  <c r="BM35" i="1" s="1"/>
  <c r="K36" i="1"/>
  <c r="Q36" i="1" s="1"/>
  <c r="W36" i="1" s="1"/>
  <c r="AC36" i="1" s="1"/>
  <c r="AI36" i="1" s="1"/>
  <c r="AO36" i="1" s="1"/>
  <c r="AU36" i="1" s="1"/>
  <c r="BA36" i="1" s="1"/>
  <c r="BG36" i="1" s="1"/>
  <c r="BM36" i="1" s="1"/>
  <c r="K37" i="1"/>
  <c r="Q37" i="1" s="1"/>
  <c r="W37" i="1" s="1"/>
  <c r="AC37" i="1" s="1"/>
  <c r="AI37" i="1" s="1"/>
  <c r="AO37" i="1" s="1"/>
  <c r="AU37" i="1" s="1"/>
  <c r="BA37" i="1" s="1"/>
  <c r="BG37" i="1" s="1"/>
  <c r="BM37" i="1" s="1"/>
  <c r="K38" i="1"/>
  <c r="Q38" i="1" s="1"/>
  <c r="W38" i="1" s="1"/>
  <c r="AC38" i="1" s="1"/>
  <c r="AI38" i="1" s="1"/>
  <c r="AO38" i="1" s="1"/>
  <c r="AU38" i="1" s="1"/>
  <c r="BA38" i="1" s="1"/>
  <c r="BG38" i="1" s="1"/>
  <c r="BM38" i="1" s="1"/>
  <c r="K39" i="1"/>
  <c r="Q39" i="1" s="1"/>
  <c r="W39" i="1" s="1"/>
  <c r="AC39" i="1" s="1"/>
  <c r="AI39" i="1" s="1"/>
  <c r="AO39" i="1" s="1"/>
  <c r="AU39" i="1" s="1"/>
  <c r="BA39" i="1" s="1"/>
  <c r="BG39" i="1" s="1"/>
  <c r="BM39" i="1" s="1"/>
  <c r="K40" i="1"/>
  <c r="Q40" i="1" s="1"/>
  <c r="W40" i="1" s="1"/>
  <c r="AC40" i="1" s="1"/>
  <c r="AI40" i="1" s="1"/>
  <c r="AO40" i="1" s="1"/>
  <c r="AU40" i="1" s="1"/>
  <c r="BA40" i="1" s="1"/>
  <c r="BG40" i="1" s="1"/>
  <c r="BM40" i="1" s="1"/>
  <c r="K41" i="1"/>
  <c r="Q41" i="1" s="1"/>
  <c r="W41" i="1" s="1"/>
  <c r="AC41" i="1" s="1"/>
  <c r="AI41" i="1" s="1"/>
  <c r="AO41" i="1" s="1"/>
  <c r="AU41" i="1" s="1"/>
  <c r="BA41" i="1" s="1"/>
  <c r="BG41" i="1" s="1"/>
  <c r="BM41" i="1" s="1"/>
  <c r="K42" i="1"/>
  <c r="Q42" i="1" s="1"/>
  <c r="W42" i="1" s="1"/>
  <c r="AC42" i="1" s="1"/>
  <c r="AI42" i="1" s="1"/>
  <c r="AO42" i="1" s="1"/>
  <c r="AU42" i="1" s="1"/>
  <c r="BA42" i="1" s="1"/>
  <c r="BG42" i="1" s="1"/>
  <c r="BM42" i="1" s="1"/>
  <c r="K43" i="1"/>
  <c r="Q43" i="1" s="1"/>
  <c r="W43" i="1" s="1"/>
  <c r="AC43" i="1" s="1"/>
  <c r="AI43" i="1" s="1"/>
  <c r="AO43" i="1" s="1"/>
  <c r="AU43" i="1" s="1"/>
  <c r="BA43" i="1" s="1"/>
  <c r="BG43" i="1" s="1"/>
  <c r="BM43" i="1" s="1"/>
  <c r="K44" i="1"/>
  <c r="Q44" i="1" s="1"/>
  <c r="W44" i="1" s="1"/>
  <c r="AC44" i="1" s="1"/>
  <c r="AI44" i="1" s="1"/>
  <c r="AO44" i="1" s="1"/>
  <c r="AU44" i="1" s="1"/>
  <c r="BA44" i="1" s="1"/>
  <c r="BG44" i="1" s="1"/>
  <c r="BM44" i="1" s="1"/>
  <c r="K45" i="1"/>
  <c r="Q45" i="1" s="1"/>
  <c r="W45" i="1" s="1"/>
  <c r="AC45" i="1" s="1"/>
  <c r="AI45" i="1" s="1"/>
  <c r="AO45" i="1" s="1"/>
  <c r="AU45" i="1" s="1"/>
  <c r="BA45" i="1" s="1"/>
  <c r="BG45" i="1" s="1"/>
  <c r="BM45" i="1" s="1"/>
  <c r="K46" i="1"/>
  <c r="Q46" i="1" s="1"/>
  <c r="W46" i="1" s="1"/>
  <c r="AC46" i="1" s="1"/>
  <c r="AI46" i="1" s="1"/>
  <c r="AO46" i="1" s="1"/>
  <c r="AU46" i="1" s="1"/>
  <c r="BA46" i="1" s="1"/>
  <c r="BG46" i="1" s="1"/>
  <c r="BM46" i="1" s="1"/>
  <c r="K47" i="1"/>
  <c r="Q47" i="1" s="1"/>
  <c r="W47" i="1" s="1"/>
  <c r="AC47" i="1" s="1"/>
  <c r="AI47" i="1" s="1"/>
  <c r="AO47" i="1" s="1"/>
  <c r="AU47" i="1" s="1"/>
  <c r="BA47" i="1" s="1"/>
  <c r="BG47" i="1" s="1"/>
  <c r="BM47" i="1" s="1"/>
  <c r="K48" i="1"/>
  <c r="Q48" i="1" s="1"/>
  <c r="W48" i="1" s="1"/>
  <c r="AC48" i="1" s="1"/>
  <c r="AI48" i="1" s="1"/>
  <c r="AO48" i="1" s="1"/>
  <c r="AU48" i="1" s="1"/>
  <c r="BA48" i="1" s="1"/>
  <c r="BG48" i="1" s="1"/>
  <c r="BM48" i="1" s="1"/>
  <c r="K49" i="1"/>
  <c r="Q49" i="1" s="1"/>
  <c r="W49" i="1" s="1"/>
  <c r="AC49" i="1" s="1"/>
  <c r="AI49" i="1" s="1"/>
  <c r="AO49" i="1" s="1"/>
  <c r="AU49" i="1" s="1"/>
  <c r="BA49" i="1" s="1"/>
  <c r="BG49" i="1" s="1"/>
  <c r="BM49" i="1" s="1"/>
  <c r="K50" i="1"/>
  <c r="Q50" i="1" s="1"/>
  <c r="W50" i="1" s="1"/>
  <c r="AC50" i="1" s="1"/>
  <c r="AI50" i="1" s="1"/>
  <c r="AO50" i="1" s="1"/>
  <c r="AU50" i="1" s="1"/>
  <c r="BA50" i="1" s="1"/>
  <c r="BG50" i="1" s="1"/>
  <c r="BM50" i="1" s="1"/>
  <c r="K51" i="1"/>
  <c r="Q51" i="1" s="1"/>
  <c r="W51" i="1" s="1"/>
  <c r="AC51" i="1" s="1"/>
  <c r="AI51" i="1" s="1"/>
  <c r="AO51" i="1" s="1"/>
  <c r="AU51" i="1" s="1"/>
  <c r="BA51" i="1" s="1"/>
  <c r="BG51" i="1" s="1"/>
  <c r="BM51" i="1" s="1"/>
  <c r="K52" i="1"/>
  <c r="Q52" i="1" s="1"/>
  <c r="W52" i="1" s="1"/>
  <c r="AC52" i="1" s="1"/>
  <c r="AI52" i="1" s="1"/>
  <c r="AO52" i="1" s="1"/>
  <c r="AU52" i="1" s="1"/>
  <c r="BA52" i="1" s="1"/>
  <c r="BG52" i="1" s="1"/>
  <c r="BM52" i="1" s="1"/>
  <c r="K53" i="1"/>
  <c r="Q53" i="1" s="1"/>
  <c r="W53" i="1" s="1"/>
  <c r="AC53" i="1" s="1"/>
  <c r="AI53" i="1" s="1"/>
  <c r="AO53" i="1" s="1"/>
  <c r="AU53" i="1" s="1"/>
  <c r="BA53" i="1" s="1"/>
  <c r="BG53" i="1" s="1"/>
  <c r="BM53" i="1" s="1"/>
  <c r="K54" i="1"/>
  <c r="Q54" i="1" s="1"/>
  <c r="W54" i="1" s="1"/>
  <c r="AC54" i="1" s="1"/>
  <c r="AI54" i="1" s="1"/>
  <c r="AO54" i="1" s="1"/>
  <c r="AU54" i="1" s="1"/>
  <c r="BA54" i="1" s="1"/>
  <c r="BG54" i="1" s="1"/>
  <c r="BM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AY25" i="1" s="1"/>
  <c r="BE25" i="1" s="1"/>
  <c r="BK25" i="1" s="1"/>
  <c r="I7" i="1"/>
  <c r="O7" i="1" s="1"/>
  <c r="U7" i="1" s="1"/>
  <c r="AA7" i="1" s="1"/>
  <c r="AG7" i="1" s="1"/>
  <c r="AM7" i="1" s="1"/>
  <c r="AS7" i="1" s="1"/>
  <c r="AY7" i="1" s="1"/>
  <c r="BE7" i="1" s="1"/>
  <c r="BK7" i="1" s="1"/>
  <c r="I8" i="1"/>
  <c r="O8" i="1" s="1"/>
  <c r="U8" i="1" s="1"/>
  <c r="AA8" i="1" s="1"/>
  <c r="AG8" i="1" s="1"/>
  <c r="AM8" i="1" s="1"/>
  <c r="AS8" i="1" s="1"/>
  <c r="AY8" i="1" s="1"/>
  <c r="BE8" i="1" s="1"/>
  <c r="BK8" i="1" s="1"/>
  <c r="I9" i="1"/>
  <c r="O9" i="1" s="1"/>
  <c r="U9" i="1" s="1"/>
  <c r="AA9" i="1" s="1"/>
  <c r="AG9" i="1" s="1"/>
  <c r="AM9" i="1" s="1"/>
  <c r="AS9" i="1" s="1"/>
  <c r="AY9" i="1" s="1"/>
  <c r="BE9" i="1" s="1"/>
  <c r="BK9" i="1" s="1"/>
  <c r="I10" i="1"/>
  <c r="O10" i="1" s="1"/>
  <c r="U10" i="1" s="1"/>
  <c r="AA10" i="1" s="1"/>
  <c r="AG10" i="1" s="1"/>
  <c r="AM10" i="1" s="1"/>
  <c r="AS10" i="1" s="1"/>
  <c r="AY10" i="1" s="1"/>
  <c r="BE10" i="1" s="1"/>
  <c r="BK10" i="1" s="1"/>
  <c r="I15" i="1"/>
  <c r="O15" i="1" s="1"/>
  <c r="U15" i="1" s="1"/>
  <c r="AA15" i="1" s="1"/>
  <c r="AG15" i="1" s="1"/>
  <c r="AM15" i="1" s="1"/>
  <c r="AS15" i="1" s="1"/>
  <c r="AY15" i="1" s="1"/>
  <c r="BE15" i="1" s="1"/>
  <c r="BK15" i="1" s="1"/>
  <c r="I16" i="1"/>
  <c r="O16" i="1" s="1"/>
  <c r="U16" i="1" s="1"/>
  <c r="AA16" i="1" s="1"/>
  <c r="AG16" i="1" s="1"/>
  <c r="AM16" i="1" s="1"/>
  <c r="AS16" i="1" s="1"/>
  <c r="AY16" i="1" s="1"/>
  <c r="BE16" i="1" s="1"/>
  <c r="BK16" i="1" s="1"/>
  <c r="I17" i="1"/>
  <c r="O17" i="1" s="1"/>
  <c r="U17" i="1" s="1"/>
  <c r="AA17" i="1" s="1"/>
  <c r="AG17" i="1" s="1"/>
  <c r="AM17" i="1" s="1"/>
  <c r="AS17" i="1" s="1"/>
  <c r="AY17" i="1" s="1"/>
  <c r="BE17" i="1" s="1"/>
  <c r="BK17" i="1" s="1"/>
  <c r="I18" i="1"/>
  <c r="O18" i="1" s="1"/>
  <c r="U18" i="1" s="1"/>
  <c r="AA18" i="1" s="1"/>
  <c r="AG18" i="1" s="1"/>
  <c r="AM18" i="1" s="1"/>
  <c r="AS18" i="1" s="1"/>
  <c r="AY18" i="1" s="1"/>
  <c r="BE18" i="1" s="1"/>
  <c r="BK18" i="1" s="1"/>
  <c r="I23" i="1"/>
  <c r="O23" i="1" s="1"/>
  <c r="U23" i="1" s="1"/>
  <c r="AA23" i="1" s="1"/>
  <c r="AG23" i="1" s="1"/>
  <c r="AM23" i="1" s="1"/>
  <c r="AS23" i="1" s="1"/>
  <c r="AY23" i="1" s="1"/>
  <c r="BE23" i="1" s="1"/>
  <c r="BK23" i="1" s="1"/>
  <c r="I24" i="1"/>
  <c r="O24" i="1" s="1"/>
  <c r="U24" i="1" s="1"/>
  <c r="AA24" i="1" s="1"/>
  <c r="AG24" i="1" s="1"/>
  <c r="AM24" i="1" s="1"/>
  <c r="AS24" i="1" s="1"/>
  <c r="AY24" i="1" s="1"/>
  <c r="BE24" i="1" s="1"/>
  <c r="BK24" i="1" s="1"/>
  <c r="I26" i="1"/>
  <c r="O26" i="1" s="1"/>
  <c r="U26" i="1" s="1"/>
  <c r="AA26" i="1" s="1"/>
  <c r="AG26" i="1" s="1"/>
  <c r="AM26" i="1" s="1"/>
  <c r="AS26" i="1" s="1"/>
  <c r="AY26" i="1" s="1"/>
  <c r="BE26" i="1" s="1"/>
  <c r="BK26" i="1" s="1"/>
  <c r="I30" i="1"/>
  <c r="O30" i="1" s="1"/>
  <c r="U30" i="1" s="1"/>
  <c r="AA30" i="1" s="1"/>
  <c r="AG30" i="1" s="1"/>
  <c r="AM30" i="1" s="1"/>
  <c r="AS30" i="1" s="1"/>
  <c r="AY30" i="1" s="1"/>
  <c r="BE30" i="1" s="1"/>
  <c r="BK30" i="1" s="1"/>
  <c r="I31" i="1"/>
  <c r="O31" i="1" s="1"/>
  <c r="U31" i="1" s="1"/>
  <c r="AA31" i="1" s="1"/>
  <c r="AG31" i="1" s="1"/>
  <c r="AM31" i="1" s="1"/>
  <c r="AS31" i="1" s="1"/>
  <c r="AY31" i="1" s="1"/>
  <c r="BE31" i="1" s="1"/>
  <c r="BK31" i="1" s="1"/>
  <c r="I32" i="1"/>
  <c r="O32" i="1" s="1"/>
  <c r="U32" i="1" s="1"/>
  <c r="AA32" i="1" s="1"/>
  <c r="AG32" i="1" s="1"/>
  <c r="AM32" i="1" s="1"/>
  <c r="AS32" i="1" s="1"/>
  <c r="AY32" i="1" s="1"/>
  <c r="BE32" i="1" s="1"/>
  <c r="BK32" i="1" s="1"/>
  <c r="I33" i="1"/>
  <c r="O33" i="1" s="1"/>
  <c r="U33" i="1" s="1"/>
  <c r="AA33" i="1" s="1"/>
  <c r="AG33" i="1" s="1"/>
  <c r="AM33" i="1" s="1"/>
  <c r="AS33" i="1" s="1"/>
  <c r="AY33" i="1" s="1"/>
  <c r="BE33" i="1" s="1"/>
  <c r="BK33" i="1" s="1"/>
  <c r="I34" i="1"/>
  <c r="O34" i="1" s="1"/>
  <c r="U34" i="1" s="1"/>
  <c r="AA34" i="1" s="1"/>
  <c r="AG34" i="1" s="1"/>
  <c r="AM34" i="1" s="1"/>
  <c r="AS34" i="1" s="1"/>
  <c r="AY34" i="1" s="1"/>
  <c r="BE34" i="1" s="1"/>
  <c r="BK34" i="1" s="1"/>
  <c r="I35" i="1"/>
  <c r="O35" i="1" s="1"/>
  <c r="U35" i="1" s="1"/>
  <c r="AA35" i="1" s="1"/>
  <c r="AG35" i="1" s="1"/>
  <c r="AM35" i="1" s="1"/>
  <c r="AS35" i="1" s="1"/>
  <c r="AY35" i="1" s="1"/>
  <c r="BE35" i="1" s="1"/>
  <c r="BK35" i="1" s="1"/>
  <c r="I37" i="1"/>
  <c r="O37" i="1" s="1"/>
  <c r="U37" i="1" s="1"/>
  <c r="AA37" i="1" s="1"/>
  <c r="AG37" i="1" s="1"/>
  <c r="AM37" i="1" s="1"/>
  <c r="AS37" i="1" s="1"/>
  <c r="AY37" i="1" s="1"/>
  <c r="BE37" i="1" s="1"/>
  <c r="BK37" i="1" s="1"/>
  <c r="I39" i="1"/>
  <c r="O39" i="1" s="1"/>
  <c r="U39" i="1" s="1"/>
  <c r="AA39" i="1" s="1"/>
  <c r="AG39" i="1" s="1"/>
  <c r="AM39" i="1" s="1"/>
  <c r="AS39" i="1" s="1"/>
  <c r="AY39" i="1" s="1"/>
  <c r="BE39" i="1" s="1"/>
  <c r="BK39" i="1" s="1"/>
  <c r="I40" i="1"/>
  <c r="O40" i="1" s="1"/>
  <c r="U40" i="1" s="1"/>
  <c r="AA40" i="1" s="1"/>
  <c r="AG40" i="1" s="1"/>
  <c r="AM40" i="1" s="1"/>
  <c r="AS40" i="1" s="1"/>
  <c r="AY40" i="1" s="1"/>
  <c r="BE40" i="1" s="1"/>
  <c r="BK40" i="1" s="1"/>
  <c r="I41" i="1"/>
  <c r="O41" i="1" s="1"/>
  <c r="U41" i="1" s="1"/>
  <c r="AA41" i="1" s="1"/>
  <c r="AG41" i="1" s="1"/>
  <c r="AM41" i="1" s="1"/>
  <c r="AS41" i="1" s="1"/>
  <c r="AY41" i="1" s="1"/>
  <c r="BE41" i="1" s="1"/>
  <c r="BK41" i="1" s="1"/>
  <c r="I42" i="1"/>
  <c r="O42" i="1" s="1"/>
  <c r="U42" i="1" s="1"/>
  <c r="AA42" i="1" s="1"/>
  <c r="AG42" i="1" s="1"/>
  <c r="AM42" i="1" s="1"/>
  <c r="AS42" i="1" s="1"/>
  <c r="AY42" i="1" s="1"/>
  <c r="BE42" i="1" s="1"/>
  <c r="BK42" i="1" s="1"/>
  <c r="I47" i="1"/>
  <c r="O47" i="1" s="1"/>
  <c r="U47" i="1" s="1"/>
  <c r="AA47" i="1" s="1"/>
  <c r="AG47" i="1" s="1"/>
  <c r="AM47" i="1" s="1"/>
  <c r="AS47" i="1" s="1"/>
  <c r="AY47" i="1" s="1"/>
  <c r="BE47" i="1" s="1"/>
  <c r="BK47" i="1" s="1"/>
  <c r="I48" i="1"/>
  <c r="O48" i="1" s="1"/>
  <c r="U48" i="1" s="1"/>
  <c r="AA48" i="1" s="1"/>
  <c r="AG48" i="1" s="1"/>
  <c r="AM48" i="1" s="1"/>
  <c r="AS48" i="1" s="1"/>
  <c r="AY48" i="1" s="1"/>
  <c r="BE48" i="1" s="1"/>
  <c r="BK48" i="1" s="1"/>
  <c r="I49" i="1"/>
  <c r="O49" i="1" s="1"/>
  <c r="U49" i="1" s="1"/>
  <c r="AA49" i="1" s="1"/>
  <c r="AG49" i="1" s="1"/>
  <c r="AM49" i="1" s="1"/>
  <c r="AS49" i="1" s="1"/>
  <c r="AY49" i="1" s="1"/>
  <c r="BE49" i="1" s="1"/>
  <c r="BK49" i="1" s="1"/>
  <c r="I50" i="1"/>
  <c r="O50" i="1" s="1"/>
  <c r="U50" i="1" s="1"/>
  <c r="AA50" i="1" s="1"/>
  <c r="AG50" i="1" s="1"/>
  <c r="AM50" i="1" s="1"/>
  <c r="AS50" i="1" s="1"/>
  <c r="AY50" i="1" s="1"/>
  <c r="BE50" i="1" s="1"/>
  <c r="BK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AY4" i="1" s="1"/>
  <c r="BE4" i="1" s="1"/>
  <c r="BK4" i="1" s="1"/>
  <c r="K11" i="1"/>
  <c r="Q11" i="1" s="1"/>
  <c r="W11" i="1" s="1"/>
  <c r="AC11" i="1" s="1"/>
  <c r="AI11" i="1" s="1"/>
  <c r="AO11" i="1" s="1"/>
  <c r="AU11" i="1" s="1"/>
  <c r="BA11" i="1" s="1"/>
  <c r="BG11" i="1" s="1"/>
  <c r="BM11" i="1" s="1"/>
  <c r="J5" i="1"/>
  <c r="P5" i="1" s="1"/>
  <c r="V5" i="1" s="1"/>
  <c r="AB5" i="1" s="1"/>
  <c r="AH5" i="1" s="1"/>
  <c r="AN5" i="1" s="1"/>
  <c r="AT5" i="1" s="1"/>
  <c r="AZ5" i="1" s="1"/>
  <c r="BF5" i="1" s="1"/>
  <c r="BL5" i="1" s="1"/>
  <c r="J6" i="1"/>
  <c r="P6" i="1" s="1"/>
  <c r="V6" i="1" s="1"/>
  <c r="AB6" i="1" s="1"/>
  <c r="AH6" i="1" s="1"/>
  <c r="AN6" i="1" s="1"/>
  <c r="AT6" i="1" s="1"/>
  <c r="AZ6" i="1" s="1"/>
  <c r="BF6" i="1" s="1"/>
  <c r="BL6" i="1" s="1"/>
  <c r="J7" i="1"/>
  <c r="P7" i="1" s="1"/>
  <c r="V7" i="1" s="1"/>
  <c r="AB7" i="1" s="1"/>
  <c r="AH7" i="1" s="1"/>
  <c r="AN7" i="1" s="1"/>
  <c r="AT7" i="1" s="1"/>
  <c r="AZ7" i="1" s="1"/>
  <c r="BF7" i="1" s="1"/>
  <c r="BL7" i="1" s="1"/>
  <c r="J8" i="1"/>
  <c r="P8" i="1" s="1"/>
  <c r="V8" i="1" s="1"/>
  <c r="AB8" i="1" s="1"/>
  <c r="AH8" i="1" s="1"/>
  <c r="AN8" i="1" s="1"/>
  <c r="AT8" i="1" s="1"/>
  <c r="AZ8" i="1" s="1"/>
  <c r="BF8" i="1" s="1"/>
  <c r="BL8" i="1" s="1"/>
  <c r="J9" i="1"/>
  <c r="P9" i="1" s="1"/>
  <c r="V9" i="1" s="1"/>
  <c r="AB9" i="1" s="1"/>
  <c r="AH9" i="1" s="1"/>
  <c r="AN9" i="1" s="1"/>
  <c r="AT9" i="1" s="1"/>
  <c r="AZ9" i="1" s="1"/>
  <c r="BF9" i="1" s="1"/>
  <c r="BL9" i="1" s="1"/>
  <c r="J10" i="1"/>
  <c r="P10" i="1" s="1"/>
  <c r="V10" i="1" s="1"/>
  <c r="AB10" i="1" s="1"/>
  <c r="AH10" i="1" s="1"/>
  <c r="AN10" i="1" s="1"/>
  <c r="AT10" i="1" s="1"/>
  <c r="AZ10" i="1" s="1"/>
  <c r="BF10" i="1" s="1"/>
  <c r="BL10" i="1" s="1"/>
  <c r="J11" i="1"/>
  <c r="P11" i="1" s="1"/>
  <c r="V11" i="1" s="1"/>
  <c r="AB11" i="1" s="1"/>
  <c r="AH11" i="1" s="1"/>
  <c r="AN11" i="1" s="1"/>
  <c r="AT11" i="1" s="1"/>
  <c r="AZ11" i="1" s="1"/>
  <c r="BF11" i="1" s="1"/>
  <c r="BL11" i="1" s="1"/>
  <c r="J12" i="1"/>
  <c r="P12" i="1" s="1"/>
  <c r="V12" i="1" s="1"/>
  <c r="AB12" i="1" s="1"/>
  <c r="AH12" i="1" s="1"/>
  <c r="AN12" i="1" s="1"/>
  <c r="AT12" i="1" s="1"/>
  <c r="AZ12" i="1" s="1"/>
  <c r="BF12" i="1" s="1"/>
  <c r="BL12" i="1" s="1"/>
  <c r="J13" i="1"/>
  <c r="P13" i="1" s="1"/>
  <c r="V13" i="1" s="1"/>
  <c r="AB13" i="1" s="1"/>
  <c r="AH13" i="1" s="1"/>
  <c r="AN13" i="1" s="1"/>
  <c r="AT13" i="1" s="1"/>
  <c r="AZ13" i="1" s="1"/>
  <c r="BF13" i="1" s="1"/>
  <c r="BL13" i="1" s="1"/>
  <c r="J14" i="1"/>
  <c r="P14" i="1" s="1"/>
  <c r="V14" i="1" s="1"/>
  <c r="AB14" i="1" s="1"/>
  <c r="AH14" i="1" s="1"/>
  <c r="AN14" i="1" s="1"/>
  <c r="AT14" i="1" s="1"/>
  <c r="AZ14" i="1" s="1"/>
  <c r="BF14" i="1" s="1"/>
  <c r="BL14" i="1" s="1"/>
  <c r="J15" i="1"/>
  <c r="P15" i="1" s="1"/>
  <c r="V15" i="1" s="1"/>
  <c r="AB15" i="1" s="1"/>
  <c r="AH15" i="1" s="1"/>
  <c r="AN15" i="1" s="1"/>
  <c r="AT15" i="1" s="1"/>
  <c r="AZ15" i="1" s="1"/>
  <c r="BF15" i="1" s="1"/>
  <c r="BL15" i="1" s="1"/>
  <c r="J16" i="1"/>
  <c r="P16" i="1" s="1"/>
  <c r="V16" i="1" s="1"/>
  <c r="AB16" i="1" s="1"/>
  <c r="AH16" i="1" s="1"/>
  <c r="AN16" i="1" s="1"/>
  <c r="AT16" i="1" s="1"/>
  <c r="AZ16" i="1" s="1"/>
  <c r="BF16" i="1" s="1"/>
  <c r="BL16" i="1" s="1"/>
  <c r="J17" i="1"/>
  <c r="P17" i="1" s="1"/>
  <c r="V17" i="1" s="1"/>
  <c r="AB17" i="1" s="1"/>
  <c r="AH17" i="1" s="1"/>
  <c r="AN17" i="1" s="1"/>
  <c r="AT17" i="1" s="1"/>
  <c r="AZ17" i="1" s="1"/>
  <c r="BF17" i="1" s="1"/>
  <c r="BL17" i="1" s="1"/>
  <c r="J18" i="1"/>
  <c r="P18" i="1" s="1"/>
  <c r="V18" i="1" s="1"/>
  <c r="AB18" i="1" s="1"/>
  <c r="AH18" i="1" s="1"/>
  <c r="AN18" i="1" s="1"/>
  <c r="AT18" i="1" s="1"/>
  <c r="AZ18" i="1" s="1"/>
  <c r="BF18" i="1" s="1"/>
  <c r="BL18" i="1" s="1"/>
  <c r="J19" i="1"/>
  <c r="P19" i="1" s="1"/>
  <c r="V19" i="1" s="1"/>
  <c r="AB19" i="1" s="1"/>
  <c r="AH19" i="1" s="1"/>
  <c r="AN19" i="1" s="1"/>
  <c r="AT19" i="1" s="1"/>
  <c r="AZ19" i="1" s="1"/>
  <c r="BF19" i="1" s="1"/>
  <c r="BL19" i="1" s="1"/>
  <c r="J20" i="1"/>
  <c r="P20" i="1" s="1"/>
  <c r="V20" i="1" s="1"/>
  <c r="AB20" i="1" s="1"/>
  <c r="AH20" i="1" s="1"/>
  <c r="AN20" i="1" s="1"/>
  <c r="AT20" i="1" s="1"/>
  <c r="AZ20" i="1" s="1"/>
  <c r="BF20" i="1" s="1"/>
  <c r="BL20" i="1" s="1"/>
  <c r="J21" i="1"/>
  <c r="P21" i="1" s="1"/>
  <c r="V21" i="1" s="1"/>
  <c r="AB21" i="1" s="1"/>
  <c r="AH21" i="1" s="1"/>
  <c r="AN21" i="1" s="1"/>
  <c r="AT21" i="1" s="1"/>
  <c r="AZ21" i="1" s="1"/>
  <c r="BF21" i="1" s="1"/>
  <c r="BL21" i="1" s="1"/>
  <c r="J22" i="1"/>
  <c r="P22" i="1" s="1"/>
  <c r="V22" i="1" s="1"/>
  <c r="AB22" i="1" s="1"/>
  <c r="AH22" i="1" s="1"/>
  <c r="AN22" i="1" s="1"/>
  <c r="AT22" i="1" s="1"/>
  <c r="AZ22" i="1" s="1"/>
  <c r="BF22" i="1" s="1"/>
  <c r="BL22" i="1" s="1"/>
  <c r="J23" i="1"/>
  <c r="P23" i="1" s="1"/>
  <c r="V23" i="1" s="1"/>
  <c r="AB23" i="1" s="1"/>
  <c r="AH23" i="1" s="1"/>
  <c r="AN23" i="1" s="1"/>
  <c r="AT23" i="1" s="1"/>
  <c r="AZ23" i="1" s="1"/>
  <c r="BF23" i="1" s="1"/>
  <c r="BL23" i="1" s="1"/>
  <c r="J24" i="1"/>
  <c r="P24" i="1" s="1"/>
  <c r="V24" i="1" s="1"/>
  <c r="AB24" i="1" s="1"/>
  <c r="AH24" i="1" s="1"/>
  <c r="AN24" i="1" s="1"/>
  <c r="AT24" i="1" s="1"/>
  <c r="AZ24" i="1" s="1"/>
  <c r="BF24" i="1" s="1"/>
  <c r="BL24" i="1" s="1"/>
  <c r="J25" i="1"/>
  <c r="P25" i="1" s="1"/>
  <c r="V25" i="1" s="1"/>
  <c r="AB25" i="1" s="1"/>
  <c r="AH25" i="1" s="1"/>
  <c r="AN25" i="1" s="1"/>
  <c r="AT25" i="1" s="1"/>
  <c r="AZ25" i="1" s="1"/>
  <c r="BF25" i="1" s="1"/>
  <c r="BL25" i="1" s="1"/>
  <c r="J26" i="1"/>
  <c r="P26" i="1" s="1"/>
  <c r="V26" i="1" s="1"/>
  <c r="AB26" i="1" s="1"/>
  <c r="AH26" i="1" s="1"/>
  <c r="AN26" i="1" s="1"/>
  <c r="AT26" i="1" s="1"/>
  <c r="AZ26" i="1" s="1"/>
  <c r="BF26" i="1" s="1"/>
  <c r="BL26" i="1" s="1"/>
  <c r="J27" i="1"/>
  <c r="P27" i="1" s="1"/>
  <c r="V27" i="1" s="1"/>
  <c r="AB27" i="1" s="1"/>
  <c r="AH27" i="1" s="1"/>
  <c r="AN27" i="1" s="1"/>
  <c r="AT27" i="1" s="1"/>
  <c r="AZ27" i="1" s="1"/>
  <c r="BF27" i="1" s="1"/>
  <c r="BL27" i="1" s="1"/>
  <c r="J28" i="1"/>
  <c r="P28" i="1" s="1"/>
  <c r="V28" i="1" s="1"/>
  <c r="AB28" i="1" s="1"/>
  <c r="AH28" i="1" s="1"/>
  <c r="AN28" i="1" s="1"/>
  <c r="AT28" i="1" s="1"/>
  <c r="AZ28" i="1" s="1"/>
  <c r="BF28" i="1" s="1"/>
  <c r="BL28" i="1" s="1"/>
  <c r="J29" i="1"/>
  <c r="P29" i="1" s="1"/>
  <c r="V29" i="1" s="1"/>
  <c r="AB29" i="1" s="1"/>
  <c r="AH29" i="1" s="1"/>
  <c r="AN29" i="1" s="1"/>
  <c r="AT29" i="1" s="1"/>
  <c r="AZ29" i="1" s="1"/>
  <c r="BF29" i="1" s="1"/>
  <c r="BL29" i="1" s="1"/>
  <c r="J30" i="1"/>
  <c r="P30" i="1" s="1"/>
  <c r="V30" i="1" s="1"/>
  <c r="AB30" i="1" s="1"/>
  <c r="AH30" i="1" s="1"/>
  <c r="AN30" i="1" s="1"/>
  <c r="AT30" i="1" s="1"/>
  <c r="AZ30" i="1" s="1"/>
  <c r="BF30" i="1" s="1"/>
  <c r="BL30" i="1" s="1"/>
  <c r="J31" i="1"/>
  <c r="P31" i="1" s="1"/>
  <c r="V31" i="1" s="1"/>
  <c r="AB31" i="1" s="1"/>
  <c r="AH31" i="1" s="1"/>
  <c r="AN31" i="1" s="1"/>
  <c r="AT31" i="1" s="1"/>
  <c r="AZ31" i="1" s="1"/>
  <c r="BF31" i="1" s="1"/>
  <c r="BL31" i="1" s="1"/>
  <c r="J32" i="1"/>
  <c r="P32" i="1" s="1"/>
  <c r="V32" i="1" s="1"/>
  <c r="AB32" i="1" s="1"/>
  <c r="AH32" i="1" s="1"/>
  <c r="AN32" i="1" s="1"/>
  <c r="AT32" i="1" s="1"/>
  <c r="AZ32" i="1" s="1"/>
  <c r="BF32" i="1" s="1"/>
  <c r="BL32" i="1" s="1"/>
  <c r="J33" i="1"/>
  <c r="P33" i="1" s="1"/>
  <c r="V33" i="1" s="1"/>
  <c r="AB33" i="1" s="1"/>
  <c r="AH33" i="1" s="1"/>
  <c r="AN33" i="1" s="1"/>
  <c r="AT33" i="1" s="1"/>
  <c r="AZ33" i="1" s="1"/>
  <c r="BF33" i="1" s="1"/>
  <c r="BL33" i="1" s="1"/>
  <c r="J34" i="1"/>
  <c r="P34" i="1" s="1"/>
  <c r="V34" i="1" s="1"/>
  <c r="AB34" i="1" s="1"/>
  <c r="AH34" i="1" s="1"/>
  <c r="AN34" i="1" s="1"/>
  <c r="AT34" i="1" s="1"/>
  <c r="AZ34" i="1" s="1"/>
  <c r="BF34" i="1" s="1"/>
  <c r="BL34" i="1" s="1"/>
  <c r="J35" i="1"/>
  <c r="P35" i="1" s="1"/>
  <c r="V35" i="1" s="1"/>
  <c r="AB35" i="1" s="1"/>
  <c r="AH35" i="1" s="1"/>
  <c r="AN35" i="1" s="1"/>
  <c r="AT35" i="1" s="1"/>
  <c r="AZ35" i="1" s="1"/>
  <c r="BF35" i="1" s="1"/>
  <c r="BL35" i="1" s="1"/>
  <c r="J36" i="1"/>
  <c r="P36" i="1" s="1"/>
  <c r="V36" i="1" s="1"/>
  <c r="AB36" i="1" s="1"/>
  <c r="AH36" i="1" s="1"/>
  <c r="AN36" i="1" s="1"/>
  <c r="AT36" i="1" s="1"/>
  <c r="AZ36" i="1" s="1"/>
  <c r="BF36" i="1" s="1"/>
  <c r="BL36" i="1" s="1"/>
  <c r="J37" i="1"/>
  <c r="P37" i="1" s="1"/>
  <c r="V37" i="1" s="1"/>
  <c r="AB37" i="1" s="1"/>
  <c r="AH37" i="1" s="1"/>
  <c r="AN37" i="1" s="1"/>
  <c r="AT37" i="1" s="1"/>
  <c r="AZ37" i="1" s="1"/>
  <c r="BF37" i="1" s="1"/>
  <c r="BL37" i="1" s="1"/>
  <c r="J38" i="1"/>
  <c r="P38" i="1" s="1"/>
  <c r="V38" i="1" s="1"/>
  <c r="AB38" i="1" s="1"/>
  <c r="AH38" i="1" s="1"/>
  <c r="AN38" i="1" s="1"/>
  <c r="AT38" i="1" s="1"/>
  <c r="AZ38" i="1" s="1"/>
  <c r="BF38" i="1" s="1"/>
  <c r="BL38" i="1" s="1"/>
  <c r="J39" i="1"/>
  <c r="P39" i="1" s="1"/>
  <c r="V39" i="1" s="1"/>
  <c r="AB39" i="1" s="1"/>
  <c r="AH39" i="1" s="1"/>
  <c r="AN39" i="1" s="1"/>
  <c r="AT39" i="1" s="1"/>
  <c r="AZ39" i="1" s="1"/>
  <c r="BF39" i="1" s="1"/>
  <c r="BL39" i="1" s="1"/>
  <c r="J40" i="1"/>
  <c r="P40" i="1" s="1"/>
  <c r="V40" i="1" s="1"/>
  <c r="AB40" i="1" s="1"/>
  <c r="AH40" i="1" s="1"/>
  <c r="AN40" i="1" s="1"/>
  <c r="AT40" i="1" s="1"/>
  <c r="AZ40" i="1" s="1"/>
  <c r="BF40" i="1" s="1"/>
  <c r="BL40" i="1" s="1"/>
  <c r="J41" i="1"/>
  <c r="P41" i="1" s="1"/>
  <c r="V41" i="1" s="1"/>
  <c r="AB41" i="1" s="1"/>
  <c r="AH41" i="1" s="1"/>
  <c r="AN41" i="1" s="1"/>
  <c r="AT41" i="1" s="1"/>
  <c r="AZ41" i="1" s="1"/>
  <c r="BF41" i="1" s="1"/>
  <c r="BL41" i="1" s="1"/>
  <c r="J42" i="1"/>
  <c r="P42" i="1" s="1"/>
  <c r="V42" i="1" s="1"/>
  <c r="AB42" i="1" s="1"/>
  <c r="AH42" i="1" s="1"/>
  <c r="AN42" i="1" s="1"/>
  <c r="AT42" i="1" s="1"/>
  <c r="AZ42" i="1" s="1"/>
  <c r="BF42" i="1" s="1"/>
  <c r="BL42" i="1" s="1"/>
  <c r="J43" i="1"/>
  <c r="P43" i="1" s="1"/>
  <c r="V43" i="1" s="1"/>
  <c r="AB43" i="1" s="1"/>
  <c r="AH43" i="1" s="1"/>
  <c r="AN43" i="1" s="1"/>
  <c r="AT43" i="1" s="1"/>
  <c r="AZ43" i="1" s="1"/>
  <c r="BF43" i="1" s="1"/>
  <c r="BL43" i="1" s="1"/>
  <c r="J44" i="1"/>
  <c r="P44" i="1" s="1"/>
  <c r="V44" i="1" s="1"/>
  <c r="AB44" i="1" s="1"/>
  <c r="AH44" i="1" s="1"/>
  <c r="AN44" i="1" s="1"/>
  <c r="AT44" i="1" s="1"/>
  <c r="AZ44" i="1" s="1"/>
  <c r="BF44" i="1" s="1"/>
  <c r="BL44" i="1" s="1"/>
  <c r="J45" i="1"/>
  <c r="P45" i="1" s="1"/>
  <c r="V45" i="1" s="1"/>
  <c r="AB45" i="1" s="1"/>
  <c r="AH45" i="1" s="1"/>
  <c r="AN45" i="1" s="1"/>
  <c r="AT45" i="1" s="1"/>
  <c r="AZ45" i="1" s="1"/>
  <c r="BF45" i="1" s="1"/>
  <c r="BL45" i="1" s="1"/>
  <c r="J46" i="1"/>
  <c r="P46" i="1" s="1"/>
  <c r="V46" i="1" s="1"/>
  <c r="AB46" i="1" s="1"/>
  <c r="AH46" i="1" s="1"/>
  <c r="AN46" i="1" s="1"/>
  <c r="AT46" i="1" s="1"/>
  <c r="AZ46" i="1" s="1"/>
  <c r="BF46" i="1" s="1"/>
  <c r="BL46" i="1" s="1"/>
  <c r="J47" i="1"/>
  <c r="P47" i="1" s="1"/>
  <c r="V47" i="1" s="1"/>
  <c r="AB47" i="1" s="1"/>
  <c r="AH47" i="1" s="1"/>
  <c r="AN47" i="1" s="1"/>
  <c r="AT47" i="1" s="1"/>
  <c r="AZ47" i="1" s="1"/>
  <c r="BF47" i="1" s="1"/>
  <c r="BL47" i="1" s="1"/>
  <c r="J48" i="1"/>
  <c r="P48" i="1" s="1"/>
  <c r="V48" i="1" s="1"/>
  <c r="AB48" i="1" s="1"/>
  <c r="AH48" i="1" s="1"/>
  <c r="AN48" i="1" s="1"/>
  <c r="AT48" i="1" s="1"/>
  <c r="AZ48" i="1" s="1"/>
  <c r="BF48" i="1" s="1"/>
  <c r="BL48" i="1" s="1"/>
  <c r="J49" i="1"/>
  <c r="P49" i="1" s="1"/>
  <c r="V49" i="1" s="1"/>
  <c r="AB49" i="1" s="1"/>
  <c r="AH49" i="1" s="1"/>
  <c r="AN49" i="1" s="1"/>
  <c r="AT49" i="1" s="1"/>
  <c r="AZ49" i="1" s="1"/>
  <c r="BF49" i="1" s="1"/>
  <c r="BL49" i="1" s="1"/>
  <c r="J50" i="1"/>
  <c r="P50" i="1" s="1"/>
  <c r="V50" i="1" s="1"/>
  <c r="AB50" i="1" s="1"/>
  <c r="AH50" i="1" s="1"/>
  <c r="AN50" i="1" s="1"/>
  <c r="AT50" i="1" s="1"/>
  <c r="AZ50" i="1" s="1"/>
  <c r="BF50" i="1" s="1"/>
  <c r="BL50" i="1" s="1"/>
  <c r="J51" i="1"/>
  <c r="P51" i="1" s="1"/>
  <c r="V51" i="1" s="1"/>
  <c r="AB51" i="1" s="1"/>
  <c r="AH51" i="1" s="1"/>
  <c r="AN51" i="1" s="1"/>
  <c r="AT51" i="1" s="1"/>
  <c r="AZ51" i="1" s="1"/>
  <c r="BF51" i="1" s="1"/>
  <c r="BL51" i="1" s="1"/>
  <c r="J52" i="1"/>
  <c r="P52" i="1" s="1"/>
  <c r="V52" i="1" s="1"/>
  <c r="AB52" i="1" s="1"/>
  <c r="AH52" i="1" s="1"/>
  <c r="AN52" i="1" s="1"/>
  <c r="AT52" i="1" s="1"/>
  <c r="AZ52" i="1" s="1"/>
  <c r="BF52" i="1" s="1"/>
  <c r="BL52" i="1" s="1"/>
  <c r="J53" i="1"/>
  <c r="P53" i="1" s="1"/>
  <c r="V53" i="1" s="1"/>
  <c r="AB53" i="1" s="1"/>
  <c r="AH53" i="1" s="1"/>
  <c r="AN53" i="1" s="1"/>
  <c r="AT53" i="1" s="1"/>
  <c r="AZ53" i="1" s="1"/>
  <c r="BF53" i="1" s="1"/>
  <c r="BL53" i="1" s="1"/>
  <c r="J54" i="1"/>
  <c r="P54" i="1" s="1"/>
  <c r="V54" i="1" s="1"/>
  <c r="AB54" i="1" s="1"/>
  <c r="AH54" i="1" s="1"/>
  <c r="AN54" i="1" s="1"/>
  <c r="AT54" i="1" s="1"/>
  <c r="AZ54" i="1" s="1"/>
  <c r="BF54" i="1" s="1"/>
  <c r="BL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AZ4" i="1" s="1"/>
  <c r="BF4" i="1" s="1"/>
  <c r="BL4" i="1" s="1"/>
  <c r="I5" i="1"/>
  <c r="O5" i="1" s="1"/>
  <c r="U5" i="1" s="1"/>
  <c r="AA5" i="1" s="1"/>
  <c r="AG5" i="1" s="1"/>
  <c r="AM5" i="1" s="1"/>
  <c r="AS5" i="1" s="1"/>
  <c r="AY5" i="1" s="1"/>
  <c r="BE5" i="1" s="1"/>
  <c r="BK5" i="1" s="1"/>
  <c r="I6" i="1"/>
  <c r="O6" i="1" s="1"/>
  <c r="U6" i="1" s="1"/>
  <c r="AA6" i="1" s="1"/>
  <c r="AG6" i="1" s="1"/>
  <c r="AM6" i="1" s="1"/>
  <c r="AS6" i="1" s="1"/>
  <c r="AY6" i="1" s="1"/>
  <c r="BE6" i="1" s="1"/>
  <c r="BK6" i="1" s="1"/>
  <c r="I11" i="1"/>
  <c r="O11" i="1" s="1"/>
  <c r="U11" i="1" s="1"/>
  <c r="AA11" i="1" s="1"/>
  <c r="AG11" i="1" s="1"/>
  <c r="AM11" i="1" s="1"/>
  <c r="AS11" i="1" s="1"/>
  <c r="AY11" i="1" s="1"/>
  <c r="BE11" i="1" s="1"/>
  <c r="BK11" i="1" s="1"/>
  <c r="I12" i="1"/>
  <c r="O12" i="1" s="1"/>
  <c r="U12" i="1" s="1"/>
  <c r="AA12" i="1" s="1"/>
  <c r="AG12" i="1" s="1"/>
  <c r="AM12" i="1" s="1"/>
  <c r="AS12" i="1" s="1"/>
  <c r="AY12" i="1" s="1"/>
  <c r="BE12" i="1" s="1"/>
  <c r="BK12" i="1" s="1"/>
  <c r="I13" i="1"/>
  <c r="O13" i="1" s="1"/>
  <c r="U13" i="1" s="1"/>
  <c r="AA13" i="1" s="1"/>
  <c r="AG13" i="1" s="1"/>
  <c r="AM13" i="1" s="1"/>
  <c r="AS13" i="1" s="1"/>
  <c r="AY13" i="1" s="1"/>
  <c r="BE13" i="1" s="1"/>
  <c r="BK13" i="1" s="1"/>
  <c r="I14" i="1"/>
  <c r="O14" i="1" s="1"/>
  <c r="U14" i="1" s="1"/>
  <c r="AA14" i="1" s="1"/>
  <c r="AG14" i="1" s="1"/>
  <c r="AM14" i="1" s="1"/>
  <c r="AS14" i="1" s="1"/>
  <c r="AY14" i="1" s="1"/>
  <c r="BE14" i="1" s="1"/>
  <c r="BK14" i="1" s="1"/>
  <c r="I19" i="1"/>
  <c r="O19" i="1" s="1"/>
  <c r="U19" i="1" s="1"/>
  <c r="AA19" i="1" s="1"/>
  <c r="AG19" i="1" s="1"/>
  <c r="AM19" i="1" s="1"/>
  <c r="AS19" i="1" s="1"/>
  <c r="AY19" i="1" s="1"/>
  <c r="BE19" i="1" s="1"/>
  <c r="BK19" i="1" s="1"/>
  <c r="I20" i="1"/>
  <c r="O20" i="1" s="1"/>
  <c r="U20" i="1" s="1"/>
  <c r="AA20" i="1" s="1"/>
  <c r="AG20" i="1" s="1"/>
  <c r="AM20" i="1" s="1"/>
  <c r="AS20" i="1" s="1"/>
  <c r="AY20" i="1" s="1"/>
  <c r="BE20" i="1" s="1"/>
  <c r="BK20" i="1" s="1"/>
  <c r="I21" i="1"/>
  <c r="O21" i="1" s="1"/>
  <c r="U21" i="1" s="1"/>
  <c r="AA21" i="1" s="1"/>
  <c r="AG21" i="1" s="1"/>
  <c r="AM21" i="1" s="1"/>
  <c r="AS21" i="1" s="1"/>
  <c r="AY21" i="1" s="1"/>
  <c r="BE21" i="1" s="1"/>
  <c r="BK21" i="1" s="1"/>
  <c r="I22" i="1"/>
  <c r="O22" i="1" s="1"/>
  <c r="U22" i="1" s="1"/>
  <c r="AA22" i="1" s="1"/>
  <c r="AG22" i="1" s="1"/>
  <c r="AM22" i="1" s="1"/>
  <c r="AS22" i="1" s="1"/>
  <c r="AY22" i="1" s="1"/>
  <c r="BE22" i="1" s="1"/>
  <c r="BK22" i="1" s="1"/>
  <c r="I27" i="1"/>
  <c r="O27" i="1" s="1"/>
  <c r="U27" i="1" s="1"/>
  <c r="AA27" i="1" s="1"/>
  <c r="AG27" i="1" s="1"/>
  <c r="AM27" i="1" s="1"/>
  <c r="AS27" i="1" s="1"/>
  <c r="AY27" i="1" s="1"/>
  <c r="BE27" i="1" s="1"/>
  <c r="BK27" i="1" s="1"/>
  <c r="I28" i="1"/>
  <c r="O28" i="1" s="1"/>
  <c r="U28" i="1" s="1"/>
  <c r="AA28" i="1" s="1"/>
  <c r="AG28" i="1" s="1"/>
  <c r="AM28" i="1" s="1"/>
  <c r="AS28" i="1" s="1"/>
  <c r="AY28" i="1" s="1"/>
  <c r="BE28" i="1" s="1"/>
  <c r="BK28" i="1" s="1"/>
  <c r="I29" i="1"/>
  <c r="O29" i="1" s="1"/>
  <c r="U29" i="1" s="1"/>
  <c r="AA29" i="1" s="1"/>
  <c r="AG29" i="1" s="1"/>
  <c r="AM29" i="1" s="1"/>
  <c r="AS29" i="1" s="1"/>
  <c r="AY29" i="1" s="1"/>
  <c r="BE29" i="1" s="1"/>
  <c r="BK29" i="1" s="1"/>
  <c r="I36" i="1"/>
  <c r="O36" i="1" s="1"/>
  <c r="U36" i="1" s="1"/>
  <c r="AA36" i="1" s="1"/>
  <c r="AG36" i="1" s="1"/>
  <c r="AM36" i="1" s="1"/>
  <c r="AS36" i="1" s="1"/>
  <c r="AY36" i="1" s="1"/>
  <c r="BE36" i="1" s="1"/>
  <c r="BK36" i="1" s="1"/>
  <c r="I38" i="1"/>
  <c r="O38" i="1" s="1"/>
  <c r="U38" i="1" s="1"/>
  <c r="AA38" i="1" s="1"/>
  <c r="AG38" i="1" s="1"/>
  <c r="AM38" i="1" s="1"/>
  <c r="AS38" i="1" s="1"/>
  <c r="AY38" i="1" s="1"/>
  <c r="BE38" i="1" s="1"/>
  <c r="BK38" i="1" s="1"/>
  <c r="I43" i="1"/>
  <c r="O43" i="1" s="1"/>
  <c r="U43" i="1" s="1"/>
  <c r="AA43" i="1" s="1"/>
  <c r="AG43" i="1" s="1"/>
  <c r="AM43" i="1" s="1"/>
  <c r="AS43" i="1" s="1"/>
  <c r="AY43" i="1" s="1"/>
  <c r="BE43" i="1" s="1"/>
  <c r="BK43" i="1" s="1"/>
  <c r="I44" i="1"/>
  <c r="O44" i="1" s="1"/>
  <c r="U44" i="1" s="1"/>
  <c r="AA44" i="1" s="1"/>
  <c r="AG44" i="1" s="1"/>
  <c r="AM44" i="1" s="1"/>
  <c r="AS44" i="1" s="1"/>
  <c r="AY44" i="1" s="1"/>
  <c r="BE44" i="1" s="1"/>
  <c r="BK44" i="1" s="1"/>
  <c r="I45" i="1"/>
  <c r="O45" i="1" s="1"/>
  <c r="U45" i="1" s="1"/>
  <c r="AA45" i="1" s="1"/>
  <c r="AG45" i="1" s="1"/>
  <c r="AM45" i="1" s="1"/>
  <c r="AS45" i="1" s="1"/>
  <c r="AY45" i="1" s="1"/>
  <c r="BE45" i="1" s="1"/>
  <c r="BK45" i="1" s="1"/>
  <c r="I46" i="1"/>
  <c r="O46" i="1" s="1"/>
  <c r="U46" i="1" s="1"/>
  <c r="AA46" i="1" s="1"/>
  <c r="AG46" i="1" s="1"/>
  <c r="AM46" i="1" s="1"/>
  <c r="AS46" i="1" s="1"/>
  <c r="AY46" i="1" s="1"/>
  <c r="BE46" i="1" s="1"/>
  <c r="BK46" i="1" s="1"/>
  <c r="I51" i="1"/>
  <c r="O51" i="1" s="1"/>
  <c r="U51" i="1" s="1"/>
  <c r="AA51" i="1" s="1"/>
  <c r="AG51" i="1" s="1"/>
  <c r="AM51" i="1" s="1"/>
  <c r="AS51" i="1" s="1"/>
  <c r="AY51" i="1" s="1"/>
  <c r="BE51" i="1" s="1"/>
  <c r="BK51" i="1" s="1"/>
  <c r="I52" i="1"/>
  <c r="O52" i="1" s="1"/>
  <c r="U52" i="1" s="1"/>
  <c r="AA52" i="1" s="1"/>
  <c r="AG52" i="1" s="1"/>
  <c r="AM52" i="1" s="1"/>
  <c r="AS52" i="1" s="1"/>
  <c r="AY52" i="1" s="1"/>
  <c r="BE52" i="1" s="1"/>
  <c r="BK52" i="1" s="1"/>
  <c r="I53" i="1"/>
  <c r="O53" i="1" s="1"/>
  <c r="U53" i="1" s="1"/>
  <c r="AA53" i="1" s="1"/>
  <c r="AG53" i="1" s="1"/>
  <c r="AM53" i="1" s="1"/>
  <c r="AS53" i="1" s="1"/>
  <c r="AY53" i="1" s="1"/>
  <c r="BE53" i="1" s="1"/>
  <c r="BK53" i="1" s="1"/>
  <c r="I54" i="1"/>
  <c r="O54" i="1" s="1"/>
  <c r="U54" i="1" s="1"/>
  <c r="AA54" i="1" s="1"/>
  <c r="AG54" i="1" s="1"/>
  <c r="AM54" i="1" s="1"/>
  <c r="AS54" i="1" s="1"/>
  <c r="AY54" i="1" s="1"/>
  <c r="BE54" i="1" s="1"/>
  <c r="BK54" i="1" s="1"/>
  <c r="G56" i="1"/>
  <c r="BL56" i="1" l="1"/>
  <c r="BK57" i="1"/>
  <c r="BE56" i="1"/>
  <c r="BE57" i="1" s="1"/>
  <c r="BF56" i="1"/>
  <c r="BF57" i="1" s="1"/>
  <c r="AZ56" i="1"/>
  <c r="AZ57" i="1" s="1"/>
  <c r="AY56" i="1"/>
  <c r="AY57" i="1" s="1"/>
  <c r="AT56" i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l="1"/>
  <c r="AU57" i="1" s="1"/>
  <c r="BA4" i="1"/>
  <c r="BA56" i="1" l="1"/>
  <c r="BA57" i="1" s="1"/>
  <c r="BG4" i="1"/>
  <c r="BG56" i="1" l="1"/>
  <c r="BG57" i="1" s="1"/>
  <c r="BM4" i="1"/>
  <c r="BM56" i="1" s="1"/>
</calcChain>
</file>

<file path=xl/sharedStrings.xml><?xml version="1.0" encoding="utf-8"?>
<sst xmlns="http://schemas.openxmlformats.org/spreadsheetml/2006/main" count="189" uniqueCount="132">
  <si>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</si>
  <si>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</si>
  <si>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</si>
  <si>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</si>
  <si>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</si>
  <si>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</si>
  <si>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</si>
  <si>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</si>
  <si>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</si>
  <si>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</si>
  <si>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</si>
  <si>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</si>
  <si>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</si>
  <si>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</si>
  <si>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</si>
  <si>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</si>
  <si>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</si>
  <si>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</si>
  <si>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</si>
  <si>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</si>
  <si>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</si>
  <si>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</si>
  <si>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</si>
  <si>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</si>
  <si>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</si>
  <si>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</si>
  <si>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</si>
  <si>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</si>
  <si>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</si>
  <si>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</si>
  <si>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</si>
  <si>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</si>
  <si>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</si>
  <si>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</si>
  <si>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</si>
  <si>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</si>
  <si>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</si>
  <si>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</si>
  <si>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</si>
  <si>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</si>
  <si>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</si>
  <si>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</si>
  <si>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</si>
  <si>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</si>
  <si>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</si>
  <si>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</si>
  <si>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</si>
  <si>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</si>
  <si>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</si>
  <si>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</si>
  <si>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</si>
  <si>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</si>
  <si>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</si>
  <si>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</si>
  <si>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</si>
  <si>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</si>
  <si>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</si>
  <si>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</si>
  <si>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</si>
  <si>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</si>
  <si>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</si>
  <si>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</si>
  <si>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</si>
  <si>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</si>
  <si>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</si>
  <si>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</si>
  <si>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</si>
  <si>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</si>
  <si>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</si>
  <si>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</si>
  <si>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</si>
  <si>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</si>
  <si>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</si>
  <si>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</si>
  <si>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</si>
  <si>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</si>
  <si>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</si>
  <si>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</si>
  <si>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</si>
  <si>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</si>
  <si>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</si>
  <si>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</si>
  <si>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</si>
  <si>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</si>
  <si>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</si>
  <si>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</si>
  <si>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</si>
  <si>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</si>
  <si>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</si>
  <si>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</si>
  <si>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</si>
  <si>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</si>
  <si>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</si>
  <si>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</si>
  <si>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</si>
  <si>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</si>
  <si>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</si>
  <si>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</si>
  <si>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</si>
  <si>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</si>
  <si>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</si>
  <si>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</si>
  <si>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</si>
  <si>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</si>
  <si>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</si>
  <si>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</si>
  <si>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</si>
  <si>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</si>
  <si>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</si>
  <si>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</si>
  <si>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</si>
  <si>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</si>
  <si>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</si>
  <si>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</si>
  <si>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</si>
  <si>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</si>
  <si>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</si>
  <si>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</si>
  <si>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</si>
  <si>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</si>
  <si>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</si>
  <si>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</si>
  <si>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</si>
  <si>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</si>
  <si>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</si>
  <si>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</si>
  <si>
    <t>MOVIMIENTOS DE AGOSTO</t>
  </si>
  <si>
    <t>SALDOS A 30 DE AGOSTO 2016</t>
  </si>
  <si>
    <t>MOVIMIENTOS DE SEPTIEMBRE</t>
  </si>
  <si>
    <t>SALDOS A 30 DE SEPTIEMBRE 2016</t>
  </si>
  <si>
    <t>MOVIMIENTOS DE OCTUBRE</t>
  </si>
  <si>
    <t>SALDOS A 31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</si>
</sst>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1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2%20Gen%2010Ag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Reporte%20x%20PCI%20Cta%20542303%20Gen%2029Ag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1%20Gen%2004Oc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2%20Gen%2004Oc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Agosto\Reporte%20x%20PCI%20Cta%20542303%20Gen%2004Oc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1%20Gen%2004Oc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2%20Gen%2004Oc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Septiembre\Reporte%20x%20PCI%20Cta%20542303%20Gen%2019Oc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Conciliaci&#243;n%205423%20Octubre%20d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Reporte%20x%20PCI%20Cta%20542303%20Gen%2016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lio\UNIVERSIDADES_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Octubre\Reporte%20x%20PCI%20Cta%20542301%20Gen%2016No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1%20GEn05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Mayo\Rep%20x%20PCI%20Cta%20542302%20GEn05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1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2%20Gen%2007J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Trasferencias\Junio\Reporte%20x%20PCI%20Cta%20542303%20Gen%2007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/>
      <sheetData sheetId="1">
        <row r="87">
          <cell r="G87">
            <v>1547379886016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5">
          <cell r="F5">
            <v>2165322633586</v>
          </cell>
        </row>
        <row r="9">
          <cell r="F9">
            <v>2361526133026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/>
      <sheetData sheetId="1">
        <row r="71">
          <cell r="F71">
            <v>1752252177601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"/>
    </sheetNames>
    <sheetDataSet>
      <sheetData sheetId="0"/>
      <sheetData sheetId="1">
        <row r="5">
          <cell r="C5">
            <v>2514250711042</v>
          </cell>
        </row>
        <row r="9">
          <cell r="C9">
            <v>2743510766518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iembre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"/>
      <sheetName val="Sept"/>
    </sheetNames>
    <sheetDataSet>
      <sheetData sheetId="0"/>
      <sheetData sheetId="1">
        <row r="82">
          <cell r="F82">
            <v>1957403967563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542301"/>
      <sheetName val="Aux 542301"/>
      <sheetName val="Conciliación542302"/>
      <sheetName val="Aux 542302"/>
      <sheetName val="Conciliación542303"/>
      <sheetName val="Aux 542303"/>
    </sheetNames>
    <sheetDataSet>
      <sheetData sheetId="0" refreshError="1"/>
      <sheetData sheetId="1" refreshError="1"/>
      <sheetData sheetId="2" refreshError="1"/>
      <sheetData sheetId="3">
        <row r="36">
          <cell r="U36">
            <v>70476430901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 refreshError="1"/>
      <sheetData sheetId="1">
        <row r="85">
          <cell r="F85">
            <v>2305435780561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/>
      <sheetData sheetId="1">
        <row r="2">
          <cell r="A2">
            <v>891680089</v>
          </cell>
          <cell r="B2" t="str">
            <v>UNIVERSIDAD TECNOLOGICA DEL CHOCO</v>
          </cell>
          <cell r="C2">
            <v>4378500619</v>
          </cell>
          <cell r="D2">
            <v>522861134</v>
          </cell>
        </row>
        <row r="3">
          <cell r="A3">
            <v>899999063</v>
          </cell>
          <cell r="B3" t="str">
            <v>UNIVERSIDAD NACIONAL DE COLOMBIA</v>
          </cell>
          <cell r="C3">
            <v>159457362445</v>
          </cell>
          <cell r="D3">
            <v>39490793070</v>
          </cell>
        </row>
        <row r="4">
          <cell r="A4">
            <v>891480035</v>
          </cell>
          <cell r="B4" t="str">
            <v>UNIVERSIDAD TECNOLOGICA DE PEREIRA</v>
          </cell>
          <cell r="C4">
            <v>1144000000</v>
          </cell>
          <cell r="D4">
            <v>208000000</v>
          </cell>
        </row>
        <row r="5">
          <cell r="A5">
            <v>830053105</v>
          </cell>
          <cell r="B5" t="str">
            <v>FIDEICOMISOS PATRIMONIOS AUTONOMOS FIDUCIARIA LA PREVISORA S.A.</v>
          </cell>
          <cell r="C5">
            <v>2514250711042</v>
          </cell>
          <cell r="D5">
            <v>226927271836</v>
          </cell>
        </row>
        <row r="6">
          <cell r="A6">
            <v>891500319</v>
          </cell>
          <cell r="B6" t="str">
            <v>UNIVERSIDAD DEL CAUCA</v>
          </cell>
          <cell r="C6">
            <v>22836110073</v>
          </cell>
          <cell r="D6">
            <v>3032157874</v>
          </cell>
        </row>
        <row r="7">
          <cell r="A7">
            <v>890801063</v>
          </cell>
          <cell r="B7" t="str">
            <v>UNIVERSIDAD DE CALDAS</v>
          </cell>
          <cell r="C7">
            <v>15925147579</v>
          </cell>
          <cell r="D7">
            <v>2895481378</v>
          </cell>
        </row>
        <row r="8">
          <cell r="A8">
            <v>891080031</v>
          </cell>
          <cell r="B8" t="str">
            <v>UNIVERSIDAD DE CORDOBA</v>
          </cell>
          <cell r="C8">
            <v>25518934760</v>
          </cell>
          <cell r="D8">
            <v>4639806320</v>
          </cell>
        </row>
        <row r="11">
          <cell r="F11">
            <v>280049155252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6"/>
  <sheetViews>
    <sheetView tabSelected="1" zoomScaleNormal="100" workbookViewId="0">
      <pane xSplit="4" ySplit="3" topLeftCell="BH50" activePane="bottomRight" state="frozen"/>
      <selection pane="topRight" activeCell="E1" sqref="E1"/>
      <selection pane="bottomLeft" activeCell="A4" sqref="A4"/>
      <selection pane="bottomRight" activeCell="BK61" sqref="BK61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48" width="14.85546875" style="16" bestFit="1" customWidth="1"/>
    <col min="49" max="49" width="17.5703125" style="16" bestFit="1" customWidth="1"/>
    <col min="50" max="50" width="14.85546875" style="16" bestFit="1" customWidth="1"/>
    <col min="51" max="51" width="20.42578125" style="16" customWidth="1"/>
    <col min="52" max="52" width="20.28515625" style="16" customWidth="1"/>
    <col min="53" max="53" width="19.28515625" style="16" customWidth="1"/>
    <col min="54" max="54" width="14.85546875" style="16" bestFit="1" customWidth="1"/>
    <col min="55" max="55" width="17.5703125" style="16" bestFit="1" customWidth="1"/>
    <col min="56" max="56" width="14.85546875" style="16" bestFit="1" customWidth="1"/>
    <col min="57" max="57" width="20.42578125" style="16" customWidth="1"/>
    <col min="58" max="58" width="20.28515625" style="16" customWidth="1"/>
    <col min="59" max="59" width="19.28515625" style="16" customWidth="1"/>
    <col min="60" max="60" width="14.85546875" style="16" bestFit="1" customWidth="1"/>
    <col min="61" max="61" width="17.5703125" style="16" bestFit="1" customWidth="1"/>
    <col min="62" max="62" width="14.85546875" style="16" bestFit="1" customWidth="1"/>
    <col min="63" max="63" width="20.42578125" style="16" customWidth="1"/>
    <col min="64" max="64" width="20.28515625" style="16" customWidth="1"/>
    <col min="65" max="65" width="19.28515625" style="16" customWidth="1"/>
    <col min="66" max="16384" width="11.42578125" style="16"/>
  </cols>
  <sheetData>
    <row r="1" spans="1:65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65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  <c r="AV2" s="41" t="s">
        <v>126</v>
      </c>
      <c r="AW2" s="42"/>
      <c r="AX2" s="42"/>
      <c r="AY2" s="43" t="s">
        <v>127</v>
      </c>
      <c r="AZ2" s="44"/>
      <c r="BA2" s="44"/>
      <c r="BB2" s="41" t="s">
        <v>128</v>
      </c>
      <c r="BC2" s="42"/>
      <c r="BD2" s="42"/>
      <c r="BE2" s="43" t="s">
        <v>129</v>
      </c>
      <c r="BF2" s="44"/>
      <c r="BG2" s="44"/>
      <c r="BH2" s="41" t="s">
        <v>130</v>
      </c>
      <c r="BI2" s="42"/>
      <c r="BJ2" s="42"/>
      <c r="BK2" s="43" t="s">
        <v>131</v>
      </c>
      <c r="BL2" s="44"/>
      <c r="BM2" s="44"/>
    </row>
    <row r="3" spans="1:65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  <c r="AV3" s="10" t="s">
        <v>57</v>
      </c>
      <c r="AW3" s="11" t="s">
        <v>58</v>
      </c>
      <c r="AX3" s="12" t="s">
        <v>59</v>
      </c>
      <c r="AY3" s="8" t="s">
        <v>57</v>
      </c>
      <c r="AZ3" s="8" t="s">
        <v>58</v>
      </c>
      <c r="BA3" s="8" t="s">
        <v>59</v>
      </c>
      <c r="BB3" s="10" t="s">
        <v>57</v>
      </c>
      <c r="BC3" s="11" t="s">
        <v>58</v>
      </c>
      <c r="BD3" s="12" t="s">
        <v>59</v>
      </c>
      <c r="BE3" s="8" t="s">
        <v>57</v>
      </c>
      <c r="BF3" s="8" t="s">
        <v>58</v>
      </c>
      <c r="BG3" s="8" t="s">
        <v>59</v>
      </c>
      <c r="BH3" s="10" t="s">
        <v>57</v>
      </c>
      <c r="BI3" s="11" t="s">
        <v>58</v>
      </c>
      <c r="BJ3" s="12" t="s">
        <v>59</v>
      </c>
      <c r="BK3" s="8" t="s">
        <v>57</v>
      </c>
      <c r="BL3" s="8" t="s">
        <v>58</v>
      </c>
      <c r="BM3" s="8" t="s">
        <v>59</v>
      </c>
    </row>
    <row r="4" spans="1:65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  <c r="AV4" s="35">
        <v>0</v>
      </c>
      <c r="AW4" s="35">
        <v>0</v>
      </c>
      <c r="AX4" s="35">
        <v>4022492181</v>
      </c>
      <c r="AY4" s="15">
        <f>+AV4+AS4</f>
        <v>0</v>
      </c>
      <c r="AZ4" s="15">
        <f>+AW4+AT4</f>
        <v>0</v>
      </c>
      <c r="BA4" s="15">
        <f>+AX4+AU4</f>
        <v>39014208069</v>
      </c>
      <c r="BB4" s="35">
        <v>0</v>
      </c>
      <c r="BC4" s="35">
        <v>0</v>
      </c>
      <c r="BD4" s="35">
        <v>4821835692</v>
      </c>
      <c r="BE4" s="15">
        <f>+BB4+AY4</f>
        <v>0</v>
      </c>
      <c r="BF4" s="15">
        <f>+BC4+AZ4</f>
        <v>0</v>
      </c>
      <c r="BG4" s="15">
        <f>+BD4+BA4</f>
        <v>43836043761</v>
      </c>
      <c r="BH4" s="35">
        <v>0</v>
      </c>
      <c r="BI4" s="35">
        <v>0</v>
      </c>
      <c r="BJ4" s="35">
        <v>7775936864</v>
      </c>
      <c r="BK4" s="15">
        <f>+BE4+BH4</f>
        <v>0</v>
      </c>
      <c r="BL4" s="15">
        <f>+BF4+BI4</f>
        <v>0</v>
      </c>
      <c r="BM4" s="15">
        <f>+BG4+BJ4</f>
        <v>51611980625</v>
      </c>
    </row>
    <row r="5" spans="1:65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  <c r="AV5" s="35">
        <v>0</v>
      </c>
      <c r="AW5" s="35">
        <v>0</v>
      </c>
      <c r="AX5" s="35">
        <v>196393033</v>
      </c>
      <c r="AY5" s="15">
        <f t="shared" ref="AY5:AY54" si="21">+AV5+AS5</f>
        <v>0</v>
      </c>
      <c r="AZ5" s="15">
        <f t="shared" ref="AZ5:AZ54" si="22">+AW5+AT5</f>
        <v>0</v>
      </c>
      <c r="BA5" s="15">
        <f t="shared" ref="BA5:BA54" si="23">+AX5+AU5</f>
        <v>1571144264</v>
      </c>
      <c r="BB5" s="35">
        <v>0</v>
      </c>
      <c r="BC5" s="35">
        <v>0</v>
      </c>
      <c r="BD5" s="35">
        <v>196393033</v>
      </c>
      <c r="BE5" s="15">
        <f t="shared" ref="BE5:BE54" si="24">+BB5+AY5</f>
        <v>0</v>
      </c>
      <c r="BF5" s="15">
        <f t="shared" ref="BF5:BF54" si="25">+BC5+AZ5</f>
        <v>0</v>
      </c>
      <c r="BG5" s="15">
        <f t="shared" ref="BG5:BG54" si="26">+BD5+BA5</f>
        <v>1767537297</v>
      </c>
      <c r="BH5" s="35">
        <v>0</v>
      </c>
      <c r="BI5" s="35">
        <v>0</v>
      </c>
      <c r="BJ5" s="35">
        <v>196393033</v>
      </c>
      <c r="BK5" s="15">
        <f t="shared" ref="BK5:BK54" si="27">+BE5+BH5</f>
        <v>0</v>
      </c>
      <c r="BL5" s="15">
        <f t="shared" ref="BL5:BL54" si="28">+BF5+BI5</f>
        <v>0</v>
      </c>
      <c r="BM5" s="15">
        <f t="shared" ref="BM5:BM54" si="29">+BG5+BJ5</f>
        <v>1963930330</v>
      </c>
    </row>
    <row r="6" spans="1:65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  <c r="AV6" s="35">
        <v>0</v>
      </c>
      <c r="AW6" s="35">
        <v>0</v>
      </c>
      <c r="AX6" s="35">
        <v>1814209198</v>
      </c>
      <c r="AY6" s="15">
        <f t="shared" si="21"/>
        <v>0</v>
      </c>
      <c r="AZ6" s="15">
        <f t="shared" si="22"/>
        <v>985117047</v>
      </c>
      <c r="BA6" s="15">
        <f t="shared" si="23"/>
        <v>14251400872</v>
      </c>
      <c r="BB6" s="35">
        <v>0</v>
      </c>
      <c r="BC6" s="35">
        <v>0</v>
      </c>
      <c r="BD6" s="35">
        <v>2247136550</v>
      </c>
      <c r="BE6" s="15">
        <f t="shared" si="24"/>
        <v>0</v>
      </c>
      <c r="BF6" s="15">
        <f t="shared" si="25"/>
        <v>985117047</v>
      </c>
      <c r="BG6" s="15">
        <f t="shared" si="26"/>
        <v>16498537422</v>
      </c>
      <c r="BH6" s="35">
        <v>0</v>
      </c>
      <c r="BI6" s="35">
        <v>0</v>
      </c>
      <c r="BJ6" s="35">
        <v>2763820372</v>
      </c>
      <c r="BK6" s="15">
        <f t="shared" si="27"/>
        <v>0</v>
      </c>
      <c r="BL6" s="15">
        <f t="shared" si="28"/>
        <v>985117047</v>
      </c>
      <c r="BM6" s="15">
        <f t="shared" si="29"/>
        <v>19262357794</v>
      </c>
    </row>
    <row r="7" spans="1:65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  <c r="AV7" s="35">
        <v>0</v>
      </c>
      <c r="AW7" s="35">
        <v>0</v>
      </c>
      <c r="AX7" s="35">
        <v>1200184523</v>
      </c>
      <c r="AY7" s="15">
        <f t="shared" si="21"/>
        <v>0</v>
      </c>
      <c r="AZ7" s="15">
        <f t="shared" si="22"/>
        <v>0</v>
      </c>
      <c r="BA7" s="15">
        <f t="shared" si="23"/>
        <v>11581025831</v>
      </c>
      <c r="BB7" s="35">
        <v>0</v>
      </c>
      <c r="BC7" s="35">
        <v>0</v>
      </c>
      <c r="BD7" s="35">
        <v>1883692127</v>
      </c>
      <c r="BE7" s="15">
        <f t="shared" si="24"/>
        <v>0</v>
      </c>
      <c r="BF7" s="15">
        <f t="shared" si="25"/>
        <v>0</v>
      </c>
      <c r="BG7" s="15">
        <f t="shared" si="26"/>
        <v>13464717958</v>
      </c>
      <c r="BH7" s="35">
        <v>0</v>
      </c>
      <c r="BI7" s="35">
        <v>0</v>
      </c>
      <c r="BJ7" s="35">
        <v>2306853624</v>
      </c>
      <c r="BK7" s="15">
        <f t="shared" si="27"/>
        <v>0</v>
      </c>
      <c r="BL7" s="15">
        <f t="shared" si="28"/>
        <v>0</v>
      </c>
      <c r="BM7" s="15">
        <f t="shared" si="29"/>
        <v>15771571582</v>
      </c>
    </row>
    <row r="8" spans="1:65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  <c r="AV8" s="35">
        <v>0</v>
      </c>
      <c r="AW8" s="35">
        <v>0</v>
      </c>
      <c r="AX8" s="35">
        <v>0</v>
      </c>
      <c r="AY8" s="15">
        <f t="shared" si="21"/>
        <v>0</v>
      </c>
      <c r="AZ8" s="15">
        <f t="shared" si="22"/>
        <v>0</v>
      </c>
      <c r="BA8" s="15">
        <f t="shared" si="23"/>
        <v>0</v>
      </c>
      <c r="BB8" s="35">
        <v>0</v>
      </c>
      <c r="BC8" s="35">
        <v>0</v>
      </c>
      <c r="BD8" s="35">
        <v>0</v>
      </c>
      <c r="BE8" s="15">
        <f t="shared" si="24"/>
        <v>0</v>
      </c>
      <c r="BF8" s="15">
        <f t="shared" si="25"/>
        <v>0</v>
      </c>
      <c r="BG8" s="15">
        <f t="shared" si="26"/>
        <v>0</v>
      </c>
      <c r="BH8" s="35">
        <v>0</v>
      </c>
      <c r="BI8" s="35">
        <v>0</v>
      </c>
      <c r="BJ8" s="35">
        <v>0</v>
      </c>
      <c r="BK8" s="15">
        <f t="shared" si="27"/>
        <v>0</v>
      </c>
      <c r="BL8" s="15">
        <f t="shared" si="28"/>
        <v>0</v>
      </c>
      <c r="BM8" s="15">
        <f t="shared" si="29"/>
        <v>0</v>
      </c>
    </row>
    <row r="9" spans="1:65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  <c r="AV9" s="35">
        <v>0</v>
      </c>
      <c r="AW9" s="35">
        <v>0</v>
      </c>
      <c r="AX9" s="35">
        <v>5629871539</v>
      </c>
      <c r="AY9" s="15">
        <f t="shared" si="21"/>
        <v>0</v>
      </c>
      <c r="AZ9" s="15">
        <f t="shared" si="22"/>
        <v>0</v>
      </c>
      <c r="BA9" s="15">
        <f t="shared" si="23"/>
        <v>15329498014</v>
      </c>
      <c r="BB9" s="35">
        <v>0</v>
      </c>
      <c r="BC9" s="35">
        <v>0</v>
      </c>
      <c r="BD9" s="35">
        <v>2033932001</v>
      </c>
      <c r="BE9" s="15">
        <f t="shared" si="24"/>
        <v>0</v>
      </c>
      <c r="BF9" s="15">
        <f t="shared" si="25"/>
        <v>0</v>
      </c>
      <c r="BG9" s="15">
        <f t="shared" si="26"/>
        <v>17363430015</v>
      </c>
      <c r="BH9" s="35">
        <v>0</v>
      </c>
      <c r="BI9" s="35">
        <v>0</v>
      </c>
      <c r="BJ9" s="35">
        <v>2155472550</v>
      </c>
      <c r="BK9" s="15">
        <f t="shared" si="27"/>
        <v>0</v>
      </c>
      <c r="BL9" s="15">
        <f t="shared" si="28"/>
        <v>0</v>
      </c>
      <c r="BM9" s="15">
        <f t="shared" si="29"/>
        <v>19518902565</v>
      </c>
    </row>
    <row r="10" spans="1:65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  <c r="AV10" s="35">
        <v>0</v>
      </c>
      <c r="AW10" s="35">
        <v>0</v>
      </c>
      <c r="AX10" s="35">
        <v>140509319</v>
      </c>
      <c r="AY10" s="15">
        <f t="shared" si="21"/>
        <v>0</v>
      </c>
      <c r="AZ10" s="15">
        <f t="shared" si="22"/>
        <v>0</v>
      </c>
      <c r="BA10" s="15">
        <f t="shared" si="23"/>
        <v>1124074552</v>
      </c>
      <c r="BB10" s="35">
        <v>0</v>
      </c>
      <c r="BC10" s="35">
        <v>0</v>
      </c>
      <c r="BD10" s="35">
        <v>140509319</v>
      </c>
      <c r="BE10" s="15">
        <f t="shared" si="24"/>
        <v>0</v>
      </c>
      <c r="BF10" s="15">
        <f t="shared" si="25"/>
        <v>0</v>
      </c>
      <c r="BG10" s="15">
        <f t="shared" si="26"/>
        <v>1264583871</v>
      </c>
      <c r="BH10" s="35">
        <v>0</v>
      </c>
      <c r="BI10" s="35">
        <v>0</v>
      </c>
      <c r="BJ10" s="35">
        <v>140509319</v>
      </c>
      <c r="BK10" s="15">
        <f t="shared" si="27"/>
        <v>0</v>
      </c>
      <c r="BL10" s="15">
        <f t="shared" si="28"/>
        <v>0</v>
      </c>
      <c r="BM10" s="15">
        <f t="shared" si="29"/>
        <v>1405093190</v>
      </c>
    </row>
    <row r="11" spans="1:65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  <c r="AV11" s="35">
        <v>0</v>
      </c>
      <c r="AW11" s="35">
        <v>0</v>
      </c>
      <c r="AX11" s="35">
        <v>0</v>
      </c>
      <c r="AY11" s="15">
        <f t="shared" si="21"/>
        <v>0</v>
      </c>
      <c r="AZ11" s="15">
        <f t="shared" si="22"/>
        <v>0</v>
      </c>
      <c r="BA11" s="15">
        <f t="shared" si="23"/>
        <v>0</v>
      </c>
      <c r="BB11" s="35">
        <v>0</v>
      </c>
      <c r="BC11" s="35">
        <v>0</v>
      </c>
      <c r="BD11" s="35">
        <v>0</v>
      </c>
      <c r="BE11" s="15">
        <f t="shared" si="24"/>
        <v>0</v>
      </c>
      <c r="BF11" s="15">
        <f t="shared" si="25"/>
        <v>0</v>
      </c>
      <c r="BG11" s="15">
        <f t="shared" si="26"/>
        <v>0</v>
      </c>
      <c r="BH11" s="35">
        <v>0</v>
      </c>
      <c r="BI11" s="35">
        <v>0</v>
      </c>
      <c r="BJ11" s="35">
        <v>0</v>
      </c>
      <c r="BK11" s="15">
        <f t="shared" si="27"/>
        <v>0</v>
      </c>
      <c r="BL11" s="15">
        <f t="shared" si="28"/>
        <v>0</v>
      </c>
      <c r="BM11" s="15">
        <f t="shared" si="29"/>
        <v>0</v>
      </c>
    </row>
    <row r="12" spans="1:65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30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  <c r="AV12" s="35">
        <v>0</v>
      </c>
      <c r="AW12" s="35">
        <v>0</v>
      </c>
      <c r="AX12" s="35">
        <v>1049373726</v>
      </c>
      <c r="AY12" s="15">
        <f t="shared" si="21"/>
        <v>0</v>
      </c>
      <c r="AZ12" s="15">
        <f t="shared" si="22"/>
        <v>424131279</v>
      </c>
      <c r="BA12" s="15">
        <f t="shared" si="23"/>
        <v>10434412662</v>
      </c>
      <c r="BB12" s="35">
        <v>0</v>
      </c>
      <c r="BC12" s="35">
        <v>0</v>
      </c>
      <c r="BD12" s="35">
        <v>1666069719</v>
      </c>
      <c r="BE12" s="15">
        <f t="shared" si="24"/>
        <v>0</v>
      </c>
      <c r="BF12" s="15">
        <f t="shared" si="25"/>
        <v>424131279</v>
      </c>
      <c r="BG12" s="15">
        <f t="shared" si="26"/>
        <v>12100482381</v>
      </c>
      <c r="BH12" s="35">
        <v>0</v>
      </c>
      <c r="BI12" s="35">
        <v>0</v>
      </c>
      <c r="BJ12" s="35">
        <v>2085564208</v>
      </c>
      <c r="BK12" s="15">
        <f t="shared" si="27"/>
        <v>0</v>
      </c>
      <c r="BL12" s="15">
        <f t="shared" si="28"/>
        <v>424131279</v>
      </c>
      <c r="BM12" s="15">
        <f t="shared" si="29"/>
        <v>14186046589</v>
      </c>
    </row>
    <row r="13" spans="1:65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30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  <c r="AV13" s="35">
        <v>0</v>
      </c>
      <c r="AW13" s="35">
        <v>0</v>
      </c>
      <c r="AX13" s="35">
        <v>8354873038</v>
      </c>
      <c r="AY13" s="15">
        <f t="shared" si="21"/>
        <v>0</v>
      </c>
      <c r="AZ13" s="15">
        <f t="shared" si="22"/>
        <v>2088924837</v>
      </c>
      <c r="BA13" s="15">
        <f t="shared" si="23"/>
        <v>34143462562</v>
      </c>
      <c r="BB13" s="35">
        <v>0</v>
      </c>
      <c r="BC13" s="35">
        <v>0</v>
      </c>
      <c r="BD13" s="35">
        <v>3576684097</v>
      </c>
      <c r="BE13" s="15">
        <f t="shared" si="24"/>
        <v>0</v>
      </c>
      <c r="BF13" s="15">
        <f t="shared" si="25"/>
        <v>2088924837</v>
      </c>
      <c r="BG13" s="15">
        <f t="shared" si="26"/>
        <v>37720146659</v>
      </c>
      <c r="BH13" s="35">
        <v>0</v>
      </c>
      <c r="BI13" s="35">
        <v>0</v>
      </c>
      <c r="BJ13" s="35">
        <v>5730797672</v>
      </c>
      <c r="BK13" s="15">
        <f t="shared" si="27"/>
        <v>0</v>
      </c>
      <c r="BL13" s="15">
        <f t="shared" si="28"/>
        <v>2088924837</v>
      </c>
      <c r="BM13" s="15">
        <f t="shared" si="29"/>
        <v>43450944331</v>
      </c>
    </row>
    <row r="14" spans="1:65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30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  <c r="AV14" s="35">
        <v>0</v>
      </c>
      <c r="AW14" s="35">
        <v>0</v>
      </c>
      <c r="AX14" s="35">
        <v>0</v>
      </c>
      <c r="AY14" s="15">
        <f t="shared" si="21"/>
        <v>0</v>
      </c>
      <c r="AZ14" s="15">
        <f t="shared" si="22"/>
        <v>0</v>
      </c>
      <c r="BA14" s="15">
        <f t="shared" si="23"/>
        <v>0</v>
      </c>
      <c r="BB14" s="35">
        <v>0</v>
      </c>
      <c r="BC14" s="35">
        <v>0</v>
      </c>
      <c r="BD14" s="35">
        <v>0</v>
      </c>
      <c r="BE14" s="15">
        <f t="shared" si="24"/>
        <v>0</v>
      </c>
      <c r="BF14" s="15">
        <f t="shared" si="25"/>
        <v>0</v>
      </c>
      <c r="BG14" s="15">
        <f t="shared" si="26"/>
        <v>0</v>
      </c>
      <c r="BH14" s="35">
        <v>0</v>
      </c>
      <c r="BI14" s="35">
        <v>0</v>
      </c>
      <c r="BJ14" s="35">
        <v>0</v>
      </c>
      <c r="BK14" s="15">
        <f t="shared" si="27"/>
        <v>0</v>
      </c>
      <c r="BL14" s="15">
        <f t="shared" si="28"/>
        <v>0</v>
      </c>
      <c r="BM14" s="15">
        <f t="shared" si="29"/>
        <v>0</v>
      </c>
    </row>
    <row r="15" spans="1:65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30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  <c r="AV15" s="35">
        <v>0</v>
      </c>
      <c r="AW15" s="35">
        <v>0</v>
      </c>
      <c r="AX15" s="35">
        <v>4539878682</v>
      </c>
      <c r="AY15" s="15">
        <f t="shared" si="21"/>
        <v>0</v>
      </c>
      <c r="AZ15" s="15">
        <f t="shared" si="22"/>
        <v>0</v>
      </c>
      <c r="BA15" s="15">
        <f t="shared" si="23"/>
        <v>35938935663</v>
      </c>
      <c r="BB15" s="35">
        <v>0</v>
      </c>
      <c r="BC15" s="35">
        <v>0</v>
      </c>
      <c r="BD15" s="35">
        <v>4401482601</v>
      </c>
      <c r="BE15" s="15">
        <f t="shared" si="24"/>
        <v>0</v>
      </c>
      <c r="BF15" s="15">
        <f t="shared" si="25"/>
        <v>0</v>
      </c>
      <c r="BG15" s="15">
        <f t="shared" si="26"/>
        <v>40340418264</v>
      </c>
      <c r="BH15" s="35">
        <v>0</v>
      </c>
      <c r="BI15" s="35">
        <v>0</v>
      </c>
      <c r="BJ15" s="35">
        <v>6977568218</v>
      </c>
      <c r="BK15" s="15">
        <f t="shared" si="27"/>
        <v>0</v>
      </c>
      <c r="BL15" s="15">
        <f t="shared" si="28"/>
        <v>0</v>
      </c>
      <c r="BM15" s="15">
        <f t="shared" si="29"/>
        <v>47317986482</v>
      </c>
    </row>
    <row r="16" spans="1:65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30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  <c r="AV16" s="35">
        <v>0</v>
      </c>
      <c r="AW16" s="35">
        <v>0</v>
      </c>
      <c r="AX16" s="35">
        <v>7181127061</v>
      </c>
      <c r="AY16" s="15">
        <f t="shared" si="21"/>
        <v>0</v>
      </c>
      <c r="AZ16" s="15">
        <f t="shared" si="22"/>
        <v>0</v>
      </c>
      <c r="BA16" s="15">
        <f t="shared" si="23"/>
        <v>71489718682</v>
      </c>
      <c r="BB16" s="35">
        <v>0</v>
      </c>
      <c r="BC16" s="35">
        <v>0</v>
      </c>
      <c r="BD16" s="35">
        <v>7888656529</v>
      </c>
      <c r="BE16" s="15">
        <f t="shared" si="24"/>
        <v>0</v>
      </c>
      <c r="BF16" s="15">
        <f t="shared" si="25"/>
        <v>0</v>
      </c>
      <c r="BG16" s="15">
        <f t="shared" si="26"/>
        <v>79378375211</v>
      </c>
      <c r="BH16" s="35">
        <v>0</v>
      </c>
      <c r="BI16" s="35">
        <v>0</v>
      </c>
      <c r="BJ16" s="35">
        <v>14290798138</v>
      </c>
      <c r="BK16" s="15">
        <f t="shared" si="27"/>
        <v>0</v>
      </c>
      <c r="BL16" s="15">
        <f t="shared" si="28"/>
        <v>0</v>
      </c>
      <c r="BM16" s="15">
        <f t="shared" si="29"/>
        <v>93669173349</v>
      </c>
    </row>
    <row r="17" spans="1:65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30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  <c r="AV17" s="35">
        <v>0</v>
      </c>
      <c r="AW17" s="35">
        <v>0</v>
      </c>
      <c r="AX17" s="35">
        <v>7955410272</v>
      </c>
      <c r="AY17" s="15">
        <f t="shared" si="21"/>
        <v>0</v>
      </c>
      <c r="AZ17" s="15">
        <f t="shared" si="22"/>
        <v>0</v>
      </c>
      <c r="BA17" s="15">
        <f t="shared" si="23"/>
        <v>75118590267</v>
      </c>
      <c r="BB17" s="35">
        <v>0</v>
      </c>
      <c r="BC17" s="35">
        <v>0</v>
      </c>
      <c r="BD17" s="35">
        <v>8808872020</v>
      </c>
      <c r="BE17" s="15">
        <f t="shared" si="24"/>
        <v>0</v>
      </c>
      <c r="BF17" s="15">
        <f t="shared" si="25"/>
        <v>0</v>
      </c>
      <c r="BG17" s="15">
        <f t="shared" si="26"/>
        <v>83927462287</v>
      </c>
      <c r="BH17" s="35">
        <v>0</v>
      </c>
      <c r="BI17" s="35">
        <v>0</v>
      </c>
      <c r="BJ17" s="35">
        <v>14925151110</v>
      </c>
      <c r="BK17" s="15">
        <f t="shared" si="27"/>
        <v>0</v>
      </c>
      <c r="BL17" s="15">
        <f t="shared" si="28"/>
        <v>0</v>
      </c>
      <c r="BM17" s="15">
        <f t="shared" si="29"/>
        <v>98852613397</v>
      </c>
    </row>
    <row r="18" spans="1:65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30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  <c r="AV18" s="35">
        <v>0</v>
      </c>
      <c r="AW18" s="35">
        <v>0</v>
      </c>
      <c r="AX18" s="35">
        <v>14789307310</v>
      </c>
      <c r="AY18" s="15">
        <f t="shared" si="21"/>
        <v>0</v>
      </c>
      <c r="AZ18" s="15">
        <f t="shared" si="22"/>
        <v>0</v>
      </c>
      <c r="BA18" s="15">
        <f t="shared" si="23"/>
        <v>141084154663</v>
      </c>
      <c r="BB18" s="35">
        <v>0</v>
      </c>
      <c r="BC18" s="35">
        <v>0</v>
      </c>
      <c r="BD18" s="35">
        <v>15208577579</v>
      </c>
      <c r="BE18" s="15">
        <f t="shared" si="24"/>
        <v>0</v>
      </c>
      <c r="BF18" s="15">
        <f t="shared" si="25"/>
        <v>0</v>
      </c>
      <c r="BG18" s="15">
        <f t="shared" si="26"/>
        <v>156292732242</v>
      </c>
      <c r="BH18" s="35">
        <v>0</v>
      </c>
      <c r="BI18" s="35">
        <v>0</v>
      </c>
      <c r="BJ18" s="35">
        <v>28065521634</v>
      </c>
      <c r="BK18" s="15">
        <f t="shared" si="27"/>
        <v>0</v>
      </c>
      <c r="BL18" s="15">
        <f t="shared" si="28"/>
        <v>0</v>
      </c>
      <c r="BM18" s="15">
        <f t="shared" si="29"/>
        <v>184358253876</v>
      </c>
    </row>
    <row r="19" spans="1:65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30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  <c r="AV19" s="35">
        <v>0</v>
      </c>
      <c r="AW19" s="35">
        <v>0</v>
      </c>
      <c r="AX19" s="35">
        <v>5586357341</v>
      </c>
      <c r="AY19" s="15">
        <f t="shared" si="21"/>
        <v>0</v>
      </c>
      <c r="AZ19" s="15">
        <f t="shared" si="22"/>
        <v>0</v>
      </c>
      <c r="BA19" s="15">
        <f t="shared" si="23"/>
        <v>50071339901</v>
      </c>
      <c r="BB19" s="35">
        <v>0</v>
      </c>
      <c r="BC19" s="35">
        <v>0</v>
      </c>
      <c r="BD19" s="35">
        <v>5844850097</v>
      </c>
      <c r="BE19" s="15">
        <f t="shared" si="24"/>
        <v>0</v>
      </c>
      <c r="BF19" s="15">
        <f t="shared" si="25"/>
        <v>0</v>
      </c>
      <c r="BG19" s="15">
        <f t="shared" si="26"/>
        <v>55916189998</v>
      </c>
      <c r="BH19" s="35">
        <v>0</v>
      </c>
      <c r="BI19" s="35">
        <v>0</v>
      </c>
      <c r="BJ19" s="35">
        <v>9885551680</v>
      </c>
      <c r="BK19" s="15">
        <f t="shared" si="27"/>
        <v>0</v>
      </c>
      <c r="BL19" s="15">
        <f t="shared" si="28"/>
        <v>0</v>
      </c>
      <c r="BM19" s="15">
        <f t="shared" si="29"/>
        <v>65801741678</v>
      </c>
    </row>
    <row r="20" spans="1:65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30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  <c r="AV20" s="35">
        <v>0</v>
      </c>
      <c r="AW20" s="35">
        <v>0</v>
      </c>
      <c r="AX20" s="35">
        <v>2770000881</v>
      </c>
      <c r="AY20" s="15">
        <f t="shared" si="21"/>
        <v>0</v>
      </c>
      <c r="AZ20" s="15">
        <f t="shared" si="22"/>
        <v>0</v>
      </c>
      <c r="BA20" s="15">
        <f t="shared" si="23"/>
        <v>24233242065</v>
      </c>
      <c r="BB20" s="35">
        <v>0</v>
      </c>
      <c r="BC20" s="35">
        <v>0</v>
      </c>
      <c r="BD20" s="35">
        <v>3118122067</v>
      </c>
      <c r="BE20" s="15">
        <f t="shared" si="24"/>
        <v>0</v>
      </c>
      <c r="BF20" s="15">
        <f t="shared" si="25"/>
        <v>0</v>
      </c>
      <c r="BG20" s="15">
        <f t="shared" si="26"/>
        <v>27351364132</v>
      </c>
      <c r="BH20" s="35">
        <v>0</v>
      </c>
      <c r="BI20" s="35">
        <v>0</v>
      </c>
      <c r="BJ20" s="35">
        <v>4769609152</v>
      </c>
      <c r="BK20" s="15">
        <f t="shared" si="27"/>
        <v>0</v>
      </c>
      <c r="BL20" s="15">
        <f t="shared" si="28"/>
        <v>0</v>
      </c>
      <c r="BM20" s="15">
        <f t="shared" si="29"/>
        <v>32120973284</v>
      </c>
    </row>
    <row r="21" spans="1:65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30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  <c r="AV21" s="35">
        <v>0</v>
      </c>
      <c r="AW21" s="35">
        <v>0</v>
      </c>
      <c r="AX21" s="35">
        <v>3196074324</v>
      </c>
      <c r="AY21" s="15">
        <f t="shared" si="21"/>
        <v>0</v>
      </c>
      <c r="AZ21" s="15">
        <f t="shared" si="22"/>
        <v>0</v>
      </c>
      <c r="BA21" s="15">
        <f t="shared" si="23"/>
        <v>26238489609</v>
      </c>
      <c r="BB21" s="35">
        <v>0</v>
      </c>
      <c r="BC21" s="35">
        <v>0</v>
      </c>
      <c r="BD21" s="35">
        <v>3623224285</v>
      </c>
      <c r="BE21" s="15">
        <f t="shared" si="24"/>
        <v>0</v>
      </c>
      <c r="BF21" s="15">
        <f t="shared" si="25"/>
        <v>0</v>
      </c>
      <c r="BG21" s="15">
        <f t="shared" si="26"/>
        <v>29861713894</v>
      </c>
      <c r="BH21" s="35">
        <v>0</v>
      </c>
      <c r="BI21" s="35">
        <v>0</v>
      </c>
      <c r="BJ21" s="35">
        <v>5120536730</v>
      </c>
      <c r="BK21" s="15">
        <f t="shared" si="27"/>
        <v>0</v>
      </c>
      <c r="BL21" s="15">
        <f t="shared" si="28"/>
        <v>0</v>
      </c>
      <c r="BM21" s="15">
        <f t="shared" si="29"/>
        <v>34982250624</v>
      </c>
    </row>
    <row r="22" spans="1:65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30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  <c r="AV22" s="35">
        <v>0</v>
      </c>
      <c r="AW22" s="35">
        <v>0</v>
      </c>
      <c r="AX22" s="35">
        <v>1762682520</v>
      </c>
      <c r="AY22" s="15">
        <f t="shared" si="21"/>
        <v>0</v>
      </c>
      <c r="AZ22" s="15">
        <f t="shared" si="22"/>
        <v>0</v>
      </c>
      <c r="BA22" s="15">
        <f t="shared" si="23"/>
        <v>11648298792</v>
      </c>
      <c r="BB22" s="35">
        <v>0</v>
      </c>
      <c r="BC22" s="35">
        <v>0</v>
      </c>
      <c r="BD22" s="35">
        <v>1908083792</v>
      </c>
      <c r="BE22" s="15">
        <f t="shared" si="24"/>
        <v>0</v>
      </c>
      <c r="BF22" s="15">
        <f t="shared" si="25"/>
        <v>0</v>
      </c>
      <c r="BG22" s="15">
        <f t="shared" si="26"/>
        <v>13556382584</v>
      </c>
      <c r="BH22" s="35">
        <v>0</v>
      </c>
      <c r="BI22" s="35">
        <v>0</v>
      </c>
      <c r="BJ22" s="35">
        <v>2196803616</v>
      </c>
      <c r="BK22" s="15">
        <f t="shared" si="27"/>
        <v>0</v>
      </c>
      <c r="BL22" s="15">
        <f t="shared" si="28"/>
        <v>0</v>
      </c>
      <c r="BM22" s="15">
        <f t="shared" si="29"/>
        <v>15753186200</v>
      </c>
    </row>
    <row r="23" spans="1:65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30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  <c r="AV23" s="35">
        <v>0</v>
      </c>
      <c r="AW23" s="35">
        <v>0</v>
      </c>
      <c r="AX23" s="35">
        <v>4470240515</v>
      </c>
      <c r="AY23" s="15">
        <f t="shared" si="21"/>
        <v>0</v>
      </c>
      <c r="AZ23" s="15">
        <f t="shared" si="22"/>
        <v>0</v>
      </c>
      <c r="BA23" s="15">
        <f t="shared" si="23"/>
        <v>34299756954</v>
      </c>
      <c r="BB23" s="35">
        <v>0</v>
      </c>
      <c r="BC23" s="35">
        <v>0</v>
      </c>
      <c r="BD23" s="35">
        <v>3841035165</v>
      </c>
      <c r="BE23" s="15">
        <f t="shared" si="24"/>
        <v>0</v>
      </c>
      <c r="BF23" s="15">
        <f t="shared" si="25"/>
        <v>0</v>
      </c>
      <c r="BG23" s="15">
        <f t="shared" si="26"/>
        <v>38140792119</v>
      </c>
      <c r="BH23" s="35">
        <v>0</v>
      </c>
      <c r="BI23" s="35">
        <v>0</v>
      </c>
      <c r="BJ23" s="35">
        <v>5965903288</v>
      </c>
      <c r="BK23" s="15">
        <f t="shared" si="27"/>
        <v>0</v>
      </c>
      <c r="BL23" s="15">
        <f t="shared" si="28"/>
        <v>0</v>
      </c>
      <c r="BM23" s="15">
        <f t="shared" si="29"/>
        <v>44106695407</v>
      </c>
    </row>
    <row r="24" spans="1:65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30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  <c r="AV24" s="35">
        <v>0</v>
      </c>
      <c r="AW24" s="35">
        <v>0</v>
      </c>
      <c r="AX24" s="35">
        <v>93475720</v>
      </c>
      <c r="AY24" s="15">
        <f t="shared" si="21"/>
        <v>0</v>
      </c>
      <c r="AZ24" s="15">
        <f t="shared" si="22"/>
        <v>0</v>
      </c>
      <c r="BA24" s="15">
        <f t="shared" si="23"/>
        <v>747805760</v>
      </c>
      <c r="BB24" s="35">
        <v>0</v>
      </c>
      <c r="BC24" s="35">
        <v>0</v>
      </c>
      <c r="BD24" s="35">
        <v>93475720</v>
      </c>
      <c r="BE24" s="15">
        <f t="shared" si="24"/>
        <v>0</v>
      </c>
      <c r="BF24" s="15">
        <f t="shared" si="25"/>
        <v>0</v>
      </c>
      <c r="BG24" s="15">
        <f t="shared" si="26"/>
        <v>841281480</v>
      </c>
      <c r="BH24" s="35">
        <v>0</v>
      </c>
      <c r="BI24" s="35">
        <v>0</v>
      </c>
      <c r="BJ24" s="35">
        <v>93475720</v>
      </c>
      <c r="BK24" s="15">
        <f t="shared" si="27"/>
        <v>0</v>
      </c>
      <c r="BL24" s="15">
        <f t="shared" si="28"/>
        <v>0</v>
      </c>
      <c r="BM24" s="15">
        <f t="shared" si="29"/>
        <v>934757200</v>
      </c>
    </row>
    <row r="25" spans="1:65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30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VLOOKUP(B25,[3]JULIO!B$40:G$45,6,0)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  <c r="AV25" s="35">
        <v>1447740689</v>
      </c>
      <c r="AW25" s="35">
        <v>0</v>
      </c>
      <c r="AX25" s="35">
        <v>5617587045</v>
      </c>
      <c r="AY25" s="15">
        <f t="shared" si="21"/>
        <v>14477406890</v>
      </c>
      <c r="AZ25" s="15">
        <f t="shared" si="22"/>
        <v>3465971189</v>
      </c>
      <c r="BA25" s="15">
        <f t="shared" si="23"/>
        <v>48738107091</v>
      </c>
      <c r="BB25" s="35">
        <v>1447740689</v>
      </c>
      <c r="BC25" s="35">
        <v>0</v>
      </c>
      <c r="BD25" s="35">
        <v>5634257008</v>
      </c>
      <c r="BE25" s="15">
        <f t="shared" si="24"/>
        <v>15925147579</v>
      </c>
      <c r="BF25" s="15">
        <f t="shared" si="25"/>
        <v>3465971189</v>
      </c>
      <c r="BG25" s="15">
        <f t="shared" si="26"/>
        <v>54372364099</v>
      </c>
      <c r="BH25" s="35">
        <f>VLOOKUP(B25,[4]Octubre!A$2:D$8,4,0)</f>
        <v>2895481378</v>
      </c>
      <c r="BI25" s="35">
        <v>0</v>
      </c>
      <c r="BJ25" s="35">
        <v>9582337788</v>
      </c>
      <c r="BK25" s="15">
        <f t="shared" si="27"/>
        <v>18820628957</v>
      </c>
      <c r="BL25" s="15">
        <f t="shared" si="28"/>
        <v>3465971189</v>
      </c>
      <c r="BM25" s="15">
        <f t="shared" si="29"/>
        <v>63954701887</v>
      </c>
    </row>
    <row r="26" spans="1:65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30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  <c r="AV26" s="35">
        <v>0</v>
      </c>
      <c r="AW26" s="35">
        <v>0</v>
      </c>
      <c r="AX26" s="35">
        <v>146610123</v>
      </c>
      <c r="AY26" s="15">
        <f t="shared" si="21"/>
        <v>0</v>
      </c>
      <c r="AZ26" s="15">
        <f t="shared" si="22"/>
        <v>0</v>
      </c>
      <c r="BA26" s="15">
        <f t="shared" si="23"/>
        <v>1172880984</v>
      </c>
      <c r="BB26" s="35">
        <v>0</v>
      </c>
      <c r="BC26" s="35">
        <v>0</v>
      </c>
      <c r="BD26" s="35">
        <v>146610123</v>
      </c>
      <c r="BE26" s="15">
        <f t="shared" si="24"/>
        <v>0</v>
      </c>
      <c r="BF26" s="15">
        <f t="shared" si="25"/>
        <v>0</v>
      </c>
      <c r="BG26" s="15">
        <f t="shared" si="26"/>
        <v>1319491107</v>
      </c>
      <c r="BH26" s="35">
        <v>0</v>
      </c>
      <c r="BI26" s="35">
        <v>0</v>
      </c>
      <c r="BJ26" s="35">
        <v>146610123</v>
      </c>
      <c r="BK26" s="15">
        <f t="shared" si="27"/>
        <v>0</v>
      </c>
      <c r="BL26" s="15">
        <f t="shared" si="28"/>
        <v>0</v>
      </c>
      <c r="BM26" s="15">
        <f t="shared" si="29"/>
        <v>1466101230</v>
      </c>
    </row>
    <row r="27" spans="1:65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30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  <c r="AV27" s="35">
        <v>0</v>
      </c>
      <c r="AW27" s="35">
        <v>0</v>
      </c>
      <c r="AX27" s="35">
        <v>20094439176</v>
      </c>
      <c r="AY27" s="15">
        <f t="shared" si="21"/>
        <v>0</v>
      </c>
      <c r="AZ27" s="15">
        <f t="shared" si="22"/>
        <v>0</v>
      </c>
      <c r="BA27" s="15">
        <f t="shared" si="23"/>
        <v>189476225550</v>
      </c>
      <c r="BB27" s="35">
        <v>0</v>
      </c>
      <c r="BC27" s="35">
        <v>0</v>
      </c>
      <c r="BD27" s="35">
        <v>20134369344</v>
      </c>
      <c r="BE27" s="15">
        <f t="shared" si="24"/>
        <v>0</v>
      </c>
      <c r="BF27" s="15">
        <f t="shared" si="25"/>
        <v>0</v>
      </c>
      <c r="BG27" s="15">
        <f t="shared" si="26"/>
        <v>209610594894</v>
      </c>
      <c r="BH27" s="35">
        <v>0</v>
      </c>
      <c r="BI27" s="35">
        <v>0</v>
      </c>
      <c r="BJ27" s="35">
        <v>37640396972</v>
      </c>
      <c r="BK27" s="15">
        <f t="shared" si="27"/>
        <v>0</v>
      </c>
      <c r="BL27" s="15">
        <f t="shared" si="28"/>
        <v>0</v>
      </c>
      <c r="BM27" s="15">
        <f t="shared" si="29"/>
        <v>247250991866</v>
      </c>
    </row>
    <row r="28" spans="1:65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30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  <c r="AV28" s="35">
        <v>0</v>
      </c>
      <c r="AW28" s="35">
        <v>0</v>
      </c>
      <c r="AX28" s="35">
        <v>238662329</v>
      </c>
      <c r="AY28" s="15">
        <f t="shared" si="21"/>
        <v>0</v>
      </c>
      <c r="AZ28" s="15">
        <f t="shared" si="22"/>
        <v>0</v>
      </c>
      <c r="BA28" s="15">
        <f t="shared" si="23"/>
        <v>1909298632</v>
      </c>
      <c r="BB28" s="35">
        <v>0</v>
      </c>
      <c r="BC28" s="35">
        <v>0</v>
      </c>
      <c r="BD28" s="35">
        <v>238662329</v>
      </c>
      <c r="BE28" s="15">
        <f t="shared" si="24"/>
        <v>0</v>
      </c>
      <c r="BF28" s="15">
        <f t="shared" si="25"/>
        <v>0</v>
      </c>
      <c r="BG28" s="15">
        <f t="shared" si="26"/>
        <v>2147960961</v>
      </c>
      <c r="BH28" s="35">
        <v>0</v>
      </c>
      <c r="BI28" s="35">
        <v>0</v>
      </c>
      <c r="BJ28" s="35">
        <v>238662329</v>
      </c>
      <c r="BK28" s="15">
        <f t="shared" si="27"/>
        <v>0</v>
      </c>
      <c r="BL28" s="15">
        <f t="shared" si="28"/>
        <v>0</v>
      </c>
      <c r="BM28" s="15">
        <f t="shared" si="29"/>
        <v>2386623290</v>
      </c>
    </row>
    <row r="29" spans="1:65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30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  <c r="AV29" s="35">
        <v>0</v>
      </c>
      <c r="AW29" s="35">
        <v>0</v>
      </c>
      <c r="AX29" s="35">
        <v>147562307</v>
      </c>
      <c r="AY29" s="15">
        <f t="shared" si="21"/>
        <v>0</v>
      </c>
      <c r="AZ29" s="15">
        <f t="shared" si="22"/>
        <v>0</v>
      </c>
      <c r="BA29" s="15">
        <f t="shared" si="23"/>
        <v>1180498456</v>
      </c>
      <c r="BB29" s="35">
        <v>0</v>
      </c>
      <c r="BC29" s="35">
        <v>0</v>
      </c>
      <c r="BD29" s="35">
        <v>147562307</v>
      </c>
      <c r="BE29" s="15">
        <f t="shared" si="24"/>
        <v>0</v>
      </c>
      <c r="BF29" s="15">
        <f t="shared" si="25"/>
        <v>0</v>
      </c>
      <c r="BG29" s="15">
        <f t="shared" si="26"/>
        <v>1328060763</v>
      </c>
      <c r="BH29" s="35">
        <v>0</v>
      </c>
      <c r="BI29" s="35">
        <v>0</v>
      </c>
      <c r="BJ29" s="35">
        <v>147562307</v>
      </c>
      <c r="BK29" s="15">
        <f t="shared" si="27"/>
        <v>0</v>
      </c>
      <c r="BL29" s="15">
        <f t="shared" si="28"/>
        <v>0</v>
      </c>
      <c r="BM29" s="15">
        <f t="shared" si="29"/>
        <v>1475623070</v>
      </c>
    </row>
    <row r="30" spans="1:65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30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VLOOKUP(B30,[3]JULIO!B$40:G$45,6,0)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  <c r="AV30" s="35">
        <v>2319903160</v>
      </c>
      <c r="AW30" s="35">
        <v>0</v>
      </c>
      <c r="AX30" s="35">
        <v>5198253213</v>
      </c>
      <c r="AY30" s="15">
        <f t="shared" si="21"/>
        <v>23199031600</v>
      </c>
      <c r="AZ30" s="15">
        <f t="shared" si="22"/>
        <v>1648331796</v>
      </c>
      <c r="BA30" s="15">
        <f t="shared" si="23"/>
        <v>49794415077</v>
      </c>
      <c r="BB30" s="35">
        <v>2319903160</v>
      </c>
      <c r="BC30" s="35">
        <v>0</v>
      </c>
      <c r="BD30" s="35">
        <v>5770354645</v>
      </c>
      <c r="BE30" s="15">
        <f t="shared" si="24"/>
        <v>25518934760</v>
      </c>
      <c r="BF30" s="15">
        <f t="shared" si="25"/>
        <v>1648331796</v>
      </c>
      <c r="BG30" s="15">
        <f t="shared" si="26"/>
        <v>55564769722</v>
      </c>
      <c r="BH30" s="35">
        <f>VLOOKUP(B30,[4]Octubre!A$2:D$8,4,0)</f>
        <v>4639806320</v>
      </c>
      <c r="BI30" s="35">
        <v>0</v>
      </c>
      <c r="BJ30" s="35">
        <v>9910258192</v>
      </c>
      <c r="BK30" s="15">
        <f t="shared" si="27"/>
        <v>30158741080</v>
      </c>
      <c r="BL30" s="15">
        <f t="shared" si="28"/>
        <v>1648331796</v>
      </c>
      <c r="BM30" s="15">
        <f t="shared" si="29"/>
        <v>65475027914</v>
      </c>
    </row>
    <row r="31" spans="1:65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30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  <c r="AV31" s="35">
        <v>0</v>
      </c>
      <c r="AW31" s="35">
        <v>0</v>
      </c>
      <c r="AX31" s="35">
        <v>3776674237</v>
      </c>
      <c r="AY31" s="15">
        <f t="shared" si="21"/>
        <v>0</v>
      </c>
      <c r="AZ31" s="15">
        <f t="shared" si="22"/>
        <v>2601016897</v>
      </c>
      <c r="BA31" s="15">
        <f t="shared" si="23"/>
        <v>33189110701</v>
      </c>
      <c r="BB31" s="35">
        <v>0</v>
      </c>
      <c r="BC31" s="35">
        <v>0</v>
      </c>
      <c r="BD31" s="35">
        <v>4277813472</v>
      </c>
      <c r="BE31" s="15">
        <f t="shared" si="24"/>
        <v>0</v>
      </c>
      <c r="BF31" s="15">
        <f t="shared" si="25"/>
        <v>2601016897</v>
      </c>
      <c r="BG31" s="15">
        <f t="shared" si="26"/>
        <v>37466924173</v>
      </c>
      <c r="BH31" s="35">
        <v>0</v>
      </c>
      <c r="BI31" s="35">
        <v>0</v>
      </c>
      <c r="BJ31" s="35">
        <v>6536096992</v>
      </c>
      <c r="BK31" s="15">
        <f t="shared" si="27"/>
        <v>0</v>
      </c>
      <c r="BL31" s="15">
        <f t="shared" si="28"/>
        <v>2601016897</v>
      </c>
      <c r="BM31" s="15">
        <f t="shared" si="29"/>
        <v>44003021165</v>
      </c>
    </row>
    <row r="32" spans="1:65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30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  <c r="AV32" s="35">
        <v>0</v>
      </c>
      <c r="AW32" s="35">
        <v>0</v>
      </c>
      <c r="AX32" s="35">
        <v>2066190951</v>
      </c>
      <c r="AY32" s="15">
        <f t="shared" si="21"/>
        <v>0</v>
      </c>
      <c r="AZ32" s="15">
        <f t="shared" si="22"/>
        <v>950478890</v>
      </c>
      <c r="BA32" s="15">
        <f t="shared" si="23"/>
        <v>17626160028</v>
      </c>
      <c r="BB32" s="35">
        <v>0</v>
      </c>
      <c r="BC32" s="35">
        <v>0</v>
      </c>
      <c r="BD32" s="35">
        <v>2476731266</v>
      </c>
      <c r="BE32" s="15">
        <f t="shared" si="24"/>
        <v>0</v>
      </c>
      <c r="BF32" s="15">
        <f t="shared" si="25"/>
        <v>950478890</v>
      </c>
      <c r="BG32" s="15">
        <f t="shared" si="26"/>
        <v>20102891294</v>
      </c>
      <c r="BH32" s="35">
        <v>0</v>
      </c>
      <c r="BI32" s="35">
        <v>0</v>
      </c>
      <c r="BJ32" s="35">
        <v>3457770906</v>
      </c>
      <c r="BK32" s="15">
        <f t="shared" si="27"/>
        <v>0</v>
      </c>
      <c r="BL32" s="15">
        <f t="shared" si="28"/>
        <v>950478890</v>
      </c>
      <c r="BM32" s="15">
        <f t="shared" si="29"/>
        <v>23560662200</v>
      </c>
    </row>
    <row r="33" spans="1:65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30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  <c r="AV33" s="35">
        <v>0</v>
      </c>
      <c r="AW33" s="35">
        <v>0</v>
      </c>
      <c r="AX33" s="35">
        <v>0</v>
      </c>
      <c r="AY33" s="15">
        <f t="shared" si="21"/>
        <v>0</v>
      </c>
      <c r="AZ33" s="15">
        <f t="shared" si="22"/>
        <v>0</v>
      </c>
      <c r="BA33" s="15">
        <f t="shared" si="23"/>
        <v>0</v>
      </c>
      <c r="BB33" s="35">
        <v>0</v>
      </c>
      <c r="BC33" s="35">
        <v>0</v>
      </c>
      <c r="BD33" s="35">
        <v>0</v>
      </c>
      <c r="BE33" s="15">
        <f t="shared" si="24"/>
        <v>0</v>
      </c>
      <c r="BF33" s="15">
        <f t="shared" si="25"/>
        <v>0</v>
      </c>
      <c r="BG33" s="15">
        <f t="shared" si="26"/>
        <v>0</v>
      </c>
      <c r="BH33" s="35">
        <v>0</v>
      </c>
      <c r="BI33" s="35">
        <v>0</v>
      </c>
      <c r="BJ33" s="35">
        <v>0</v>
      </c>
      <c r="BK33" s="15">
        <f t="shared" si="27"/>
        <v>0</v>
      </c>
      <c r="BL33" s="15">
        <f t="shared" si="28"/>
        <v>0</v>
      </c>
      <c r="BM33" s="15">
        <f t="shared" si="29"/>
        <v>0</v>
      </c>
    </row>
    <row r="34" spans="1:65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30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VLOOKUP(B34,[3]JULIO!B$40:G$45,6,0)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  <c r="AV34" s="35">
        <v>104000000</v>
      </c>
      <c r="AW34" s="35">
        <v>0</v>
      </c>
      <c r="AX34" s="35">
        <v>6892996087</v>
      </c>
      <c r="AY34" s="15">
        <f t="shared" si="21"/>
        <v>1040000000</v>
      </c>
      <c r="AZ34" s="15">
        <f t="shared" si="22"/>
        <v>2834841312</v>
      </c>
      <c r="BA34" s="15">
        <f t="shared" si="23"/>
        <v>58828408399</v>
      </c>
      <c r="BB34" s="35">
        <v>104000000</v>
      </c>
      <c r="BC34" s="35">
        <v>0</v>
      </c>
      <c r="BD34" s="35">
        <v>6862279648</v>
      </c>
      <c r="BE34" s="15">
        <f t="shared" si="24"/>
        <v>1144000000</v>
      </c>
      <c r="BF34" s="15">
        <f t="shared" si="25"/>
        <v>2834841312</v>
      </c>
      <c r="BG34" s="15">
        <f t="shared" si="26"/>
        <v>65690688047</v>
      </c>
      <c r="BH34" s="35">
        <f>VLOOKUP(B34,[4]Octubre!A$2:D$8,4,0)</f>
        <v>208000000</v>
      </c>
      <c r="BI34" s="35">
        <v>0</v>
      </c>
      <c r="BJ34" s="35">
        <v>11541202736</v>
      </c>
      <c r="BK34" s="15">
        <f t="shared" si="27"/>
        <v>1352000000</v>
      </c>
      <c r="BL34" s="15">
        <f t="shared" si="28"/>
        <v>2834841312</v>
      </c>
      <c r="BM34" s="15">
        <f t="shared" si="29"/>
        <v>77231890783</v>
      </c>
    </row>
    <row r="35" spans="1:65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30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VLOOKUP(B35,[3]JULIO!B$40:G$45,6,0)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  <c r="AV35" s="35">
        <v>1516078937</v>
      </c>
      <c r="AW35" s="35">
        <v>0</v>
      </c>
      <c r="AX35" s="35">
        <v>6860775896</v>
      </c>
      <c r="AY35" s="15">
        <f t="shared" si="21"/>
        <v>15160789370</v>
      </c>
      <c r="AZ35" s="15">
        <f t="shared" si="22"/>
        <v>3200866045</v>
      </c>
      <c r="BA35" s="15">
        <f t="shared" si="23"/>
        <v>63356500340</v>
      </c>
      <c r="BB35" s="35">
        <v>7675320703</v>
      </c>
      <c r="BC35" s="35">
        <v>0</v>
      </c>
      <c r="BD35" s="35">
        <v>7401038869</v>
      </c>
      <c r="BE35" s="15">
        <f t="shared" si="24"/>
        <v>22836110073</v>
      </c>
      <c r="BF35" s="15">
        <f t="shared" si="25"/>
        <v>3200866045</v>
      </c>
      <c r="BG35" s="15">
        <f t="shared" si="26"/>
        <v>70757539209</v>
      </c>
      <c r="BH35" s="35">
        <f>VLOOKUP(B35,[4]Octubre!A$2:D$8,4,0)</f>
        <v>3032157874</v>
      </c>
      <c r="BI35" s="35">
        <v>0</v>
      </c>
      <c r="BJ35" s="35">
        <v>12554605432</v>
      </c>
      <c r="BK35" s="15">
        <f t="shared" si="27"/>
        <v>25868267947</v>
      </c>
      <c r="BL35" s="15">
        <f t="shared" si="28"/>
        <v>3200866045</v>
      </c>
      <c r="BM35" s="15">
        <f t="shared" si="29"/>
        <v>83312144641</v>
      </c>
    </row>
    <row r="36" spans="1:65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30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  <c r="AV36" s="35">
        <v>0</v>
      </c>
      <c r="AW36" s="35">
        <v>0</v>
      </c>
      <c r="AX36" s="35">
        <v>355254827</v>
      </c>
      <c r="AY36" s="15">
        <f t="shared" si="21"/>
        <v>0</v>
      </c>
      <c r="AZ36" s="15">
        <f t="shared" si="22"/>
        <v>0</v>
      </c>
      <c r="BA36" s="15">
        <f t="shared" si="23"/>
        <v>2842038616</v>
      </c>
      <c r="BB36" s="35">
        <v>0</v>
      </c>
      <c r="BC36" s="35">
        <v>0</v>
      </c>
      <c r="BD36" s="35">
        <v>355254827</v>
      </c>
      <c r="BE36" s="15">
        <f t="shared" si="24"/>
        <v>0</v>
      </c>
      <c r="BF36" s="15">
        <f t="shared" si="25"/>
        <v>0</v>
      </c>
      <c r="BG36" s="15">
        <f t="shared" si="26"/>
        <v>3197293443</v>
      </c>
      <c r="BH36" s="35">
        <v>0</v>
      </c>
      <c r="BI36" s="35">
        <v>0</v>
      </c>
      <c r="BJ36" s="35">
        <v>355254827</v>
      </c>
      <c r="BK36" s="15">
        <f t="shared" si="27"/>
        <v>0</v>
      </c>
      <c r="BL36" s="15">
        <f t="shared" si="28"/>
        <v>0</v>
      </c>
      <c r="BM36" s="15">
        <f t="shared" si="29"/>
        <v>3552548270</v>
      </c>
    </row>
    <row r="37" spans="1:65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30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VLOOKUP(B37,[3]JULIO!B$40:G$45,6,0)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  <c r="AV37" s="35">
        <v>261430567</v>
      </c>
      <c r="AW37" s="35">
        <v>0</v>
      </c>
      <c r="AX37" s="35">
        <v>3438890632</v>
      </c>
      <c r="AY37" s="15">
        <f t="shared" si="21"/>
        <v>2614305670</v>
      </c>
      <c r="AZ37" s="15">
        <f t="shared" si="22"/>
        <v>749242192</v>
      </c>
      <c r="BA37" s="15">
        <f t="shared" si="23"/>
        <v>29158046893</v>
      </c>
      <c r="BB37" s="35">
        <v>1764194949</v>
      </c>
      <c r="BC37" s="35">
        <v>0</v>
      </c>
      <c r="BD37" s="35">
        <v>3347537186</v>
      </c>
      <c r="BE37" s="15">
        <f t="shared" si="24"/>
        <v>4378500619</v>
      </c>
      <c r="BF37" s="15">
        <f t="shared" si="25"/>
        <v>749242192</v>
      </c>
      <c r="BG37" s="15">
        <f t="shared" si="26"/>
        <v>32505584079</v>
      </c>
      <c r="BH37" s="35">
        <f>VLOOKUP(B37,[4]Octubre!A$2:D$8,4,0)</f>
        <v>522861134</v>
      </c>
      <c r="BI37" s="35">
        <v>0</v>
      </c>
      <c r="BJ37" s="35">
        <v>5715368058</v>
      </c>
      <c r="BK37" s="15">
        <f t="shared" si="27"/>
        <v>4901361753</v>
      </c>
      <c r="BL37" s="15">
        <f t="shared" si="28"/>
        <v>749242192</v>
      </c>
      <c r="BM37" s="15">
        <f t="shared" si="29"/>
        <v>38220952137</v>
      </c>
    </row>
    <row r="38" spans="1:65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30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  <c r="AV38" s="35">
        <v>0</v>
      </c>
      <c r="AW38" s="35">
        <v>0</v>
      </c>
      <c r="AX38" s="35">
        <v>182167497</v>
      </c>
      <c r="AY38" s="15">
        <f t="shared" si="21"/>
        <v>0</v>
      </c>
      <c r="AZ38" s="15">
        <f t="shared" si="22"/>
        <v>0</v>
      </c>
      <c r="BA38" s="15">
        <f t="shared" si="23"/>
        <v>1457339976</v>
      </c>
      <c r="BB38" s="35">
        <v>0</v>
      </c>
      <c r="BC38" s="35">
        <v>0</v>
      </c>
      <c r="BD38" s="35">
        <v>182167497</v>
      </c>
      <c r="BE38" s="15">
        <f t="shared" si="24"/>
        <v>0</v>
      </c>
      <c r="BF38" s="15">
        <f t="shared" si="25"/>
        <v>0</v>
      </c>
      <c r="BG38" s="15">
        <f t="shared" si="26"/>
        <v>1639507473</v>
      </c>
      <c r="BH38" s="35">
        <v>0</v>
      </c>
      <c r="BI38" s="35">
        <v>0</v>
      </c>
      <c r="BJ38" s="35">
        <v>182167497</v>
      </c>
      <c r="BK38" s="15">
        <f t="shared" si="27"/>
        <v>0</v>
      </c>
      <c r="BL38" s="15">
        <f t="shared" si="28"/>
        <v>0</v>
      </c>
      <c r="BM38" s="15">
        <f t="shared" si="29"/>
        <v>1821674970</v>
      </c>
    </row>
    <row r="39" spans="1:65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30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  <c r="AV39" s="35">
        <v>0</v>
      </c>
      <c r="AW39" s="35">
        <v>0</v>
      </c>
      <c r="AX39" s="35">
        <v>4016554715</v>
      </c>
      <c r="AY39" s="15">
        <f t="shared" si="21"/>
        <v>0</v>
      </c>
      <c r="AZ39" s="15">
        <f t="shared" si="22"/>
        <v>0</v>
      </c>
      <c r="BA39" s="15">
        <f t="shared" si="23"/>
        <v>33995323100</v>
      </c>
      <c r="BB39" s="35">
        <v>0</v>
      </c>
      <c r="BC39" s="35">
        <v>0</v>
      </c>
      <c r="BD39" s="35">
        <v>4417311554</v>
      </c>
      <c r="BE39" s="15">
        <f t="shared" si="24"/>
        <v>0</v>
      </c>
      <c r="BF39" s="15">
        <f t="shared" si="25"/>
        <v>0</v>
      </c>
      <c r="BG39" s="15">
        <f t="shared" si="26"/>
        <v>38412634654</v>
      </c>
      <c r="BH39" s="35">
        <v>0</v>
      </c>
      <c r="BI39" s="35">
        <v>0</v>
      </c>
      <c r="BJ39" s="35">
        <v>6661948530</v>
      </c>
      <c r="BK39" s="15">
        <f t="shared" si="27"/>
        <v>0</v>
      </c>
      <c r="BL39" s="15">
        <f t="shared" si="28"/>
        <v>0</v>
      </c>
      <c r="BM39" s="15">
        <f t="shared" si="29"/>
        <v>45074583184</v>
      </c>
    </row>
    <row r="40" spans="1:65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30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  <c r="AV40" s="35">
        <v>0</v>
      </c>
      <c r="AW40" s="35">
        <v>0</v>
      </c>
      <c r="AX40" s="35">
        <v>449762523</v>
      </c>
      <c r="AY40" s="15">
        <f t="shared" si="21"/>
        <v>0</v>
      </c>
      <c r="AZ40" s="15">
        <f t="shared" si="22"/>
        <v>0</v>
      </c>
      <c r="BA40" s="15">
        <f t="shared" si="23"/>
        <v>3598100184</v>
      </c>
      <c r="BB40" s="35">
        <v>0</v>
      </c>
      <c r="BC40" s="35">
        <v>0</v>
      </c>
      <c r="BD40" s="35">
        <v>449762523</v>
      </c>
      <c r="BE40" s="15">
        <f t="shared" si="24"/>
        <v>0</v>
      </c>
      <c r="BF40" s="15">
        <f t="shared" si="25"/>
        <v>0</v>
      </c>
      <c r="BG40" s="15">
        <f t="shared" si="26"/>
        <v>4047862707</v>
      </c>
      <c r="BH40" s="35">
        <v>0</v>
      </c>
      <c r="BI40" s="35">
        <v>0</v>
      </c>
      <c r="BJ40" s="35">
        <v>449762523</v>
      </c>
      <c r="BK40" s="15">
        <f t="shared" si="27"/>
        <v>0</v>
      </c>
      <c r="BL40" s="15">
        <f t="shared" si="28"/>
        <v>0</v>
      </c>
      <c r="BM40" s="15">
        <f t="shared" si="29"/>
        <v>4497625230</v>
      </c>
    </row>
    <row r="41" spans="1:65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30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  <c r="AV41" s="35">
        <v>0</v>
      </c>
      <c r="AW41" s="35">
        <v>0</v>
      </c>
      <c r="AX41" s="35">
        <v>9709662818</v>
      </c>
      <c r="AY41" s="15">
        <f t="shared" si="21"/>
        <v>0</v>
      </c>
      <c r="AZ41" s="15">
        <f t="shared" si="22"/>
        <v>4421762721</v>
      </c>
      <c r="BA41" s="15">
        <f t="shared" si="23"/>
        <v>77521346327</v>
      </c>
      <c r="BB41" s="35">
        <v>0</v>
      </c>
      <c r="BC41" s="35">
        <v>0</v>
      </c>
      <c r="BD41" s="35">
        <v>8720170906</v>
      </c>
      <c r="BE41" s="15">
        <f t="shared" si="24"/>
        <v>0</v>
      </c>
      <c r="BF41" s="15">
        <f t="shared" si="25"/>
        <v>4421762721</v>
      </c>
      <c r="BG41" s="15">
        <f t="shared" si="26"/>
        <v>86241517233</v>
      </c>
      <c r="BH41" s="35">
        <v>0</v>
      </c>
      <c r="BI41" s="35">
        <v>0</v>
      </c>
      <c r="BJ41" s="35">
        <v>15069263002</v>
      </c>
      <c r="BK41" s="15">
        <f t="shared" si="27"/>
        <v>0</v>
      </c>
      <c r="BL41" s="15">
        <f t="shared" si="28"/>
        <v>4421762721</v>
      </c>
      <c r="BM41" s="15">
        <f t="shared" si="29"/>
        <v>101310780235</v>
      </c>
    </row>
    <row r="42" spans="1:65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30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  <c r="AV42" s="35">
        <v>0</v>
      </c>
      <c r="AW42" s="35">
        <v>0</v>
      </c>
      <c r="AX42" s="35">
        <v>140621763</v>
      </c>
      <c r="AY42" s="15">
        <f t="shared" si="21"/>
        <v>0</v>
      </c>
      <c r="AZ42" s="15">
        <f t="shared" si="22"/>
        <v>0</v>
      </c>
      <c r="BA42" s="15">
        <f t="shared" si="23"/>
        <v>1406217630</v>
      </c>
      <c r="BB42" s="35">
        <v>0</v>
      </c>
      <c r="BC42" s="35">
        <v>0</v>
      </c>
      <c r="BD42" s="35">
        <v>140621763</v>
      </c>
      <c r="BE42" s="15">
        <f t="shared" si="24"/>
        <v>0</v>
      </c>
      <c r="BF42" s="15">
        <f t="shared" si="25"/>
        <v>0</v>
      </c>
      <c r="BG42" s="15">
        <f t="shared" si="26"/>
        <v>1546839393</v>
      </c>
      <c r="BH42" s="35">
        <v>0</v>
      </c>
      <c r="BI42" s="35">
        <v>0</v>
      </c>
      <c r="BJ42" s="35">
        <v>281243526</v>
      </c>
      <c r="BK42" s="15">
        <f t="shared" si="27"/>
        <v>0</v>
      </c>
      <c r="BL42" s="15">
        <f t="shared" si="28"/>
        <v>0</v>
      </c>
      <c r="BM42" s="15">
        <f t="shared" si="29"/>
        <v>1828082919</v>
      </c>
    </row>
    <row r="43" spans="1:65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30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  <c r="AV43" s="35">
        <v>0</v>
      </c>
      <c r="AW43" s="35">
        <v>0</v>
      </c>
      <c r="AX43" s="35">
        <v>1949158575</v>
      </c>
      <c r="AY43" s="15">
        <f t="shared" si="21"/>
        <v>0</v>
      </c>
      <c r="AZ43" s="15">
        <f t="shared" si="22"/>
        <v>1228324941</v>
      </c>
      <c r="BA43" s="15">
        <f t="shared" si="23"/>
        <v>18598797909</v>
      </c>
      <c r="BB43" s="35">
        <v>0</v>
      </c>
      <c r="BC43" s="35">
        <v>0</v>
      </c>
      <c r="BD43" s="35">
        <v>2566319724</v>
      </c>
      <c r="BE43" s="15">
        <f t="shared" si="24"/>
        <v>0</v>
      </c>
      <c r="BF43" s="15">
        <f t="shared" si="25"/>
        <v>1228324941</v>
      </c>
      <c r="BG43" s="15">
        <f t="shared" si="26"/>
        <v>21165117633</v>
      </c>
      <c r="BH43" s="35">
        <v>0</v>
      </c>
      <c r="BI43" s="35">
        <v>0</v>
      </c>
      <c r="BJ43" s="35">
        <v>3699919852</v>
      </c>
      <c r="BK43" s="15">
        <f t="shared" si="27"/>
        <v>0</v>
      </c>
      <c r="BL43" s="15">
        <f t="shared" si="28"/>
        <v>1228324941</v>
      </c>
      <c r="BM43" s="15">
        <f t="shared" si="29"/>
        <v>24865037485</v>
      </c>
    </row>
    <row r="44" spans="1:65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30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  <c r="AV44" s="35">
        <v>0</v>
      </c>
      <c r="AW44" s="35">
        <v>0</v>
      </c>
      <c r="AX44" s="35">
        <v>1744573639</v>
      </c>
      <c r="AY44" s="15">
        <f t="shared" si="21"/>
        <v>0</v>
      </c>
      <c r="AZ44" s="15">
        <f t="shared" si="22"/>
        <v>0</v>
      </c>
      <c r="BA44" s="15">
        <f t="shared" si="23"/>
        <v>16962429172</v>
      </c>
      <c r="BB44" s="35">
        <v>0</v>
      </c>
      <c r="BC44" s="35">
        <v>0</v>
      </c>
      <c r="BD44" s="35">
        <v>2205053670</v>
      </c>
      <c r="BE44" s="15">
        <f t="shared" si="24"/>
        <v>0</v>
      </c>
      <c r="BF44" s="15">
        <f t="shared" si="25"/>
        <v>0</v>
      </c>
      <c r="BG44" s="15">
        <f t="shared" si="26"/>
        <v>19167482842</v>
      </c>
      <c r="BH44" s="35">
        <v>0</v>
      </c>
      <c r="BI44" s="35">
        <v>0</v>
      </c>
      <c r="BJ44" s="35">
        <v>3381745674</v>
      </c>
      <c r="BK44" s="15">
        <f t="shared" si="27"/>
        <v>0</v>
      </c>
      <c r="BL44" s="15">
        <f t="shared" si="28"/>
        <v>0</v>
      </c>
      <c r="BM44" s="15">
        <f t="shared" si="29"/>
        <v>22549228516</v>
      </c>
    </row>
    <row r="45" spans="1:65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30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  <c r="AV45" s="35">
        <v>0</v>
      </c>
      <c r="AW45" s="35">
        <v>0</v>
      </c>
      <c r="AX45" s="35">
        <v>1579168456</v>
      </c>
      <c r="AY45" s="15">
        <f t="shared" si="21"/>
        <v>0</v>
      </c>
      <c r="AZ45" s="15">
        <f t="shared" si="22"/>
        <v>0</v>
      </c>
      <c r="BA45" s="15">
        <f t="shared" si="23"/>
        <v>13904707759</v>
      </c>
      <c r="BB45" s="35">
        <v>0</v>
      </c>
      <c r="BC45" s="35">
        <v>0</v>
      </c>
      <c r="BD45" s="35">
        <v>2048634287</v>
      </c>
      <c r="BE45" s="15">
        <f t="shared" si="24"/>
        <v>0</v>
      </c>
      <c r="BF45" s="15">
        <f t="shared" si="25"/>
        <v>0</v>
      </c>
      <c r="BG45" s="15">
        <f t="shared" si="26"/>
        <v>15953342046</v>
      </c>
      <c r="BH45" s="35">
        <v>0</v>
      </c>
      <c r="BI45" s="35">
        <v>0</v>
      </c>
      <c r="BJ45" s="35">
        <v>2739008734</v>
      </c>
      <c r="BK45" s="15">
        <f t="shared" si="27"/>
        <v>0</v>
      </c>
      <c r="BL45" s="15">
        <f t="shared" si="28"/>
        <v>0</v>
      </c>
      <c r="BM45" s="15">
        <f t="shared" si="29"/>
        <v>18692350780</v>
      </c>
    </row>
    <row r="46" spans="1:65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30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  <c r="AV46" s="35">
        <v>0</v>
      </c>
      <c r="AW46" s="35">
        <v>0</v>
      </c>
      <c r="AX46" s="35">
        <v>2265013671</v>
      </c>
      <c r="AY46" s="15">
        <f t="shared" si="21"/>
        <v>0</v>
      </c>
      <c r="AZ46" s="15">
        <f t="shared" si="22"/>
        <v>872096315</v>
      </c>
      <c r="BA46" s="15">
        <f t="shared" si="23"/>
        <v>19559049513</v>
      </c>
      <c r="BB46" s="35">
        <v>0</v>
      </c>
      <c r="BC46" s="35">
        <v>0</v>
      </c>
      <c r="BD46" s="35">
        <v>2554535108</v>
      </c>
      <c r="BE46" s="15">
        <f t="shared" si="24"/>
        <v>0</v>
      </c>
      <c r="BF46" s="15">
        <f t="shared" si="25"/>
        <v>872096315</v>
      </c>
      <c r="BG46" s="15">
        <f t="shared" si="26"/>
        <v>22113584621</v>
      </c>
      <c r="BH46" s="35">
        <v>0</v>
      </c>
      <c r="BI46" s="35">
        <v>0</v>
      </c>
      <c r="BJ46" s="35">
        <v>3843119076</v>
      </c>
      <c r="BK46" s="15">
        <f t="shared" si="27"/>
        <v>0</v>
      </c>
      <c r="BL46" s="15">
        <f t="shared" si="28"/>
        <v>872096315</v>
      </c>
      <c r="BM46" s="15">
        <f t="shared" si="29"/>
        <v>25956703697</v>
      </c>
    </row>
    <row r="47" spans="1:65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30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VLOOKUP(B47,[3]JULIO!B$40:G$45,6,0)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  <c r="AV47" s="35">
        <v>13971196591</v>
      </c>
      <c r="AW47" s="35">
        <v>0</v>
      </c>
      <c r="AX47" s="35">
        <v>45238693002</v>
      </c>
      <c r="AY47" s="15">
        <f t="shared" si="21"/>
        <v>139711965910</v>
      </c>
      <c r="AZ47" s="15">
        <f t="shared" si="22"/>
        <v>42836205395</v>
      </c>
      <c r="BA47" s="15">
        <f t="shared" si="23"/>
        <v>403224408717</v>
      </c>
      <c r="BB47" s="35">
        <v>19745396535</v>
      </c>
      <c r="BC47" s="35">
        <v>0</v>
      </c>
      <c r="BD47" s="35">
        <v>45027947040</v>
      </c>
      <c r="BE47" s="15">
        <f t="shared" si="24"/>
        <v>159457362445</v>
      </c>
      <c r="BF47" s="15">
        <f t="shared" si="25"/>
        <v>42836205395</v>
      </c>
      <c r="BG47" s="15">
        <f t="shared" si="26"/>
        <v>448252355757</v>
      </c>
      <c r="BH47" s="35">
        <f>VLOOKUP(B47,[4]Octubre!A$2:D$8,4,0)</f>
        <v>39490793070</v>
      </c>
      <c r="BI47" s="35">
        <v>0</v>
      </c>
      <c r="BJ47" s="35">
        <v>86409037124</v>
      </c>
      <c r="BK47" s="15">
        <f t="shared" si="27"/>
        <v>198948155515</v>
      </c>
      <c r="BL47" s="15">
        <f t="shared" si="28"/>
        <v>42836205395</v>
      </c>
      <c r="BM47" s="15">
        <f t="shared" si="29"/>
        <v>534661392881</v>
      </c>
    </row>
    <row r="48" spans="1:65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30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  <c r="AV48" s="35">
        <v>0</v>
      </c>
      <c r="AW48" s="35">
        <v>0</v>
      </c>
      <c r="AX48" s="35">
        <v>4380391500</v>
      </c>
      <c r="AY48" s="15">
        <f t="shared" si="21"/>
        <v>0</v>
      </c>
      <c r="AZ48" s="15">
        <f t="shared" si="22"/>
        <v>2169120045</v>
      </c>
      <c r="BA48" s="15">
        <f t="shared" si="23"/>
        <v>39865161597</v>
      </c>
      <c r="BB48" s="35">
        <v>0</v>
      </c>
      <c r="BC48" s="35">
        <v>0</v>
      </c>
      <c r="BD48" s="35">
        <v>4646870359</v>
      </c>
      <c r="BE48" s="15">
        <f t="shared" si="24"/>
        <v>0</v>
      </c>
      <c r="BF48" s="15">
        <f t="shared" si="25"/>
        <v>2169120045</v>
      </c>
      <c r="BG48" s="15">
        <f t="shared" si="26"/>
        <v>44512031956</v>
      </c>
      <c r="BH48" s="35">
        <v>0</v>
      </c>
      <c r="BI48" s="35">
        <v>0</v>
      </c>
      <c r="BJ48" s="35">
        <v>7885504466</v>
      </c>
      <c r="BK48" s="15">
        <f t="shared" si="27"/>
        <v>0</v>
      </c>
      <c r="BL48" s="15">
        <f t="shared" si="28"/>
        <v>2169120045</v>
      </c>
      <c r="BM48" s="15">
        <f t="shared" si="29"/>
        <v>52397536422</v>
      </c>
    </row>
    <row r="49" spans="1:65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30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  <c r="AV49" s="35">
        <v>0</v>
      </c>
      <c r="AW49" s="35">
        <v>0</v>
      </c>
      <c r="AX49" s="35">
        <v>1937072208</v>
      </c>
      <c r="AY49" s="15">
        <f t="shared" si="21"/>
        <v>0</v>
      </c>
      <c r="AZ49" s="15">
        <f t="shared" si="22"/>
        <v>0</v>
      </c>
      <c r="BA49" s="15">
        <f t="shared" si="23"/>
        <v>13023300072</v>
      </c>
      <c r="BB49" s="35">
        <v>0</v>
      </c>
      <c r="BC49" s="35">
        <v>0</v>
      </c>
      <c r="BD49" s="35">
        <v>2404198902</v>
      </c>
      <c r="BE49" s="15">
        <f t="shared" si="24"/>
        <v>0</v>
      </c>
      <c r="BF49" s="15">
        <f t="shared" si="25"/>
        <v>0</v>
      </c>
      <c r="BG49" s="15">
        <f t="shared" si="26"/>
        <v>15427498974</v>
      </c>
      <c r="BH49" s="35">
        <v>0</v>
      </c>
      <c r="BI49" s="35">
        <v>0</v>
      </c>
      <c r="BJ49" s="35">
        <v>2463606192</v>
      </c>
      <c r="BK49" s="15">
        <f t="shared" si="27"/>
        <v>0</v>
      </c>
      <c r="BL49" s="15">
        <f t="shared" si="28"/>
        <v>0</v>
      </c>
      <c r="BM49" s="15">
        <f t="shared" si="29"/>
        <v>17891105166</v>
      </c>
    </row>
    <row r="50" spans="1:65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30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  <c r="AV50" s="35">
        <v>0</v>
      </c>
      <c r="AW50" s="35">
        <v>0</v>
      </c>
      <c r="AX50" s="35">
        <v>257489701</v>
      </c>
      <c r="AY50" s="15">
        <f t="shared" si="21"/>
        <v>0</v>
      </c>
      <c r="AZ50" s="15">
        <f t="shared" si="22"/>
        <v>0</v>
      </c>
      <c r="BA50" s="15">
        <f t="shared" si="23"/>
        <v>2059917608</v>
      </c>
      <c r="BB50" s="35">
        <v>0</v>
      </c>
      <c r="BC50" s="35">
        <v>0</v>
      </c>
      <c r="BD50" s="35">
        <v>257489701</v>
      </c>
      <c r="BE50" s="15">
        <f t="shared" si="24"/>
        <v>0</v>
      </c>
      <c r="BF50" s="15">
        <f t="shared" si="25"/>
        <v>0</v>
      </c>
      <c r="BG50" s="15">
        <f t="shared" si="26"/>
        <v>2317407309</v>
      </c>
      <c r="BH50" s="35">
        <v>0</v>
      </c>
      <c r="BI50" s="35">
        <v>0</v>
      </c>
      <c r="BJ50" s="35">
        <v>257489701</v>
      </c>
      <c r="BK50" s="15">
        <f t="shared" si="27"/>
        <v>0</v>
      </c>
      <c r="BL50" s="15">
        <f t="shared" si="28"/>
        <v>0</v>
      </c>
      <c r="BM50" s="15">
        <f t="shared" si="29"/>
        <v>2574897010</v>
      </c>
    </row>
    <row r="51" spans="1:65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30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  <c r="AV51" s="35">
        <v>0</v>
      </c>
      <c r="AW51" s="35">
        <v>0</v>
      </c>
      <c r="AX51" s="35">
        <v>237554874</v>
      </c>
      <c r="AY51" s="15">
        <f t="shared" si="21"/>
        <v>0</v>
      </c>
      <c r="AZ51" s="15">
        <f t="shared" si="22"/>
        <v>0</v>
      </c>
      <c r="BA51" s="15">
        <f t="shared" si="23"/>
        <v>1900438992</v>
      </c>
      <c r="BB51" s="35">
        <v>0</v>
      </c>
      <c r="BC51" s="35">
        <v>0</v>
      </c>
      <c r="BD51" s="35">
        <v>237554874</v>
      </c>
      <c r="BE51" s="15">
        <f t="shared" si="24"/>
        <v>0</v>
      </c>
      <c r="BF51" s="15">
        <f t="shared" si="25"/>
        <v>0</v>
      </c>
      <c r="BG51" s="15">
        <f t="shared" si="26"/>
        <v>2137993866</v>
      </c>
      <c r="BH51" s="35">
        <v>0</v>
      </c>
      <c r="BI51" s="35">
        <v>0</v>
      </c>
      <c r="BJ51" s="35">
        <v>237554874</v>
      </c>
      <c r="BK51" s="15">
        <f t="shared" si="27"/>
        <v>0</v>
      </c>
      <c r="BL51" s="15">
        <f t="shared" si="28"/>
        <v>0</v>
      </c>
      <c r="BM51" s="15">
        <f t="shared" si="29"/>
        <v>2375548740</v>
      </c>
    </row>
    <row r="52" spans="1:65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30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  <c r="AV52" s="35">
        <v>0</v>
      </c>
      <c r="AW52" s="35">
        <v>0</v>
      </c>
      <c r="AX52" s="35">
        <v>656896535</v>
      </c>
      <c r="AY52" s="15">
        <f t="shared" si="21"/>
        <v>0</v>
      </c>
      <c r="AZ52" s="15">
        <f t="shared" si="22"/>
        <v>0</v>
      </c>
      <c r="BA52" s="15">
        <f t="shared" si="23"/>
        <v>5255172280</v>
      </c>
      <c r="BB52" s="35">
        <v>0</v>
      </c>
      <c r="BC52" s="35">
        <v>0</v>
      </c>
      <c r="BD52" s="35">
        <v>656896535</v>
      </c>
      <c r="BE52" s="15">
        <f t="shared" si="24"/>
        <v>0</v>
      </c>
      <c r="BF52" s="15">
        <f t="shared" si="25"/>
        <v>0</v>
      </c>
      <c r="BG52" s="15">
        <f t="shared" si="26"/>
        <v>5912068815</v>
      </c>
      <c r="BH52" s="35">
        <v>0</v>
      </c>
      <c r="BI52" s="35">
        <v>0</v>
      </c>
      <c r="BJ52" s="35">
        <v>656896535</v>
      </c>
      <c r="BK52" s="15">
        <f t="shared" si="27"/>
        <v>0</v>
      </c>
      <c r="BL52" s="15">
        <f t="shared" si="28"/>
        <v>0</v>
      </c>
      <c r="BM52" s="15">
        <f t="shared" si="29"/>
        <v>6568965350</v>
      </c>
    </row>
    <row r="53" spans="1:65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30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  <c r="AV53" s="35">
        <v>0</v>
      </c>
      <c r="AW53" s="35">
        <v>0</v>
      </c>
      <c r="AX53" s="35">
        <v>272223336</v>
      </c>
      <c r="AY53" s="15">
        <f t="shared" si="21"/>
        <v>0</v>
      </c>
      <c r="AZ53" s="15">
        <f t="shared" si="22"/>
        <v>0</v>
      </c>
      <c r="BA53" s="15">
        <f t="shared" si="23"/>
        <v>2177786688</v>
      </c>
      <c r="BB53" s="35">
        <v>0</v>
      </c>
      <c r="BC53" s="35">
        <v>0</v>
      </c>
      <c r="BD53" s="35">
        <v>272223336</v>
      </c>
      <c r="BE53" s="15">
        <f t="shared" si="24"/>
        <v>0</v>
      </c>
      <c r="BF53" s="15">
        <f t="shared" si="25"/>
        <v>0</v>
      </c>
      <c r="BG53" s="15">
        <f t="shared" si="26"/>
        <v>2450010024</v>
      </c>
      <c r="BH53" s="35">
        <v>0</v>
      </c>
      <c r="BI53" s="35">
        <v>0</v>
      </c>
      <c r="BJ53" s="35">
        <v>272223336</v>
      </c>
      <c r="BK53" s="15">
        <f t="shared" si="27"/>
        <v>0</v>
      </c>
      <c r="BL53" s="15">
        <f t="shared" si="28"/>
        <v>0</v>
      </c>
      <c r="BM53" s="15">
        <f t="shared" si="29"/>
        <v>2722233360</v>
      </c>
    </row>
    <row r="54" spans="1:65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30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  <c r="AV54" s="35">
        <v>0</v>
      </c>
      <c r="AW54" s="35">
        <v>0</v>
      </c>
      <c r="AX54" s="35">
        <v>268928766</v>
      </c>
      <c r="AY54" s="15">
        <f t="shared" si="21"/>
        <v>0</v>
      </c>
      <c r="AZ54" s="15">
        <f t="shared" si="22"/>
        <v>0</v>
      </c>
      <c r="BA54" s="15">
        <f t="shared" si="23"/>
        <v>2151430128</v>
      </c>
      <c r="BB54" s="35">
        <v>0</v>
      </c>
      <c r="BC54" s="35">
        <v>0</v>
      </c>
      <c r="BD54" s="35">
        <v>268928766</v>
      </c>
      <c r="BE54" s="15">
        <f t="shared" si="24"/>
        <v>0</v>
      </c>
      <c r="BF54" s="15">
        <f t="shared" si="25"/>
        <v>0</v>
      </c>
      <c r="BG54" s="15">
        <f t="shared" si="26"/>
        <v>2420358894</v>
      </c>
      <c r="BH54" s="35">
        <v>0</v>
      </c>
      <c r="BI54" s="35">
        <v>0</v>
      </c>
      <c r="BJ54" s="35">
        <v>268928766</v>
      </c>
      <c r="BK54" s="15">
        <f t="shared" si="27"/>
        <v>0</v>
      </c>
      <c r="BL54" s="15">
        <f t="shared" si="28"/>
        <v>0</v>
      </c>
      <c r="BM54" s="15">
        <f t="shared" si="29"/>
        <v>2689287660</v>
      </c>
    </row>
    <row r="55" spans="1:65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30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  <c r="AV55" s="35"/>
      <c r="AW55" s="35"/>
      <c r="AX55" s="35"/>
      <c r="AY55" s="15"/>
      <c r="AZ55" s="15"/>
      <c r="BA55" s="15"/>
      <c r="BB55" s="35"/>
      <c r="BC55" s="35"/>
      <c r="BD55" s="35"/>
      <c r="BE55" s="15"/>
      <c r="BF55" s="15"/>
      <c r="BG55" s="15"/>
      <c r="BH55" s="35"/>
      <c r="BI55" s="35"/>
      <c r="BJ55" s="35"/>
      <c r="BK55" s="15"/>
      <c r="BL55" s="15"/>
      <c r="BM55" s="15"/>
    </row>
    <row r="56" spans="1:65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31">SUM(G4:G55)</f>
        <v>0</v>
      </c>
      <c r="H56" s="23">
        <f t="shared" si="31"/>
        <v>168652823705</v>
      </c>
      <c r="I56" s="23">
        <f t="shared" ref="I56" si="32">SUM(I4:I55)</f>
        <v>19620349944</v>
      </c>
      <c r="J56" s="23">
        <f t="shared" ref="J56" si="33">SUM(J4:J55)</f>
        <v>0</v>
      </c>
      <c r="K56" s="23">
        <f t="shared" ref="K56" si="34">SUM(K4:K55)</f>
        <v>168652823705</v>
      </c>
      <c r="L56" s="23">
        <f>SUM(L4:L55)</f>
        <v>39240699888</v>
      </c>
      <c r="M56" s="23">
        <f t="shared" ref="M56:P56" si="35">SUM(M4:M55)</f>
        <v>70476430901</v>
      </c>
      <c r="N56" s="23">
        <f>SUM(N4:N55)</f>
        <v>333662156520</v>
      </c>
      <c r="O56" s="23">
        <f t="shared" si="35"/>
        <v>58861049832</v>
      </c>
      <c r="P56" s="23">
        <f t="shared" si="35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36">SUM(S4:S55)</f>
        <v>0</v>
      </c>
      <c r="T56" s="23">
        <f>SUM(T4:T55)</f>
        <v>168652823705</v>
      </c>
      <c r="U56" s="23">
        <f t="shared" ref="U56:V56" si="37">SUM(U4:U55)</f>
        <v>78481399776</v>
      </c>
      <c r="V56" s="23">
        <f t="shared" si="37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38">SUM(Y4:Y55)</f>
        <v>0</v>
      </c>
      <c r="Z56" s="23">
        <f>SUM(Z4:Z55)</f>
        <v>168652823705</v>
      </c>
      <c r="AA56" s="23">
        <f t="shared" ref="AA56:AB56" si="39">SUM(AA4:AA55)</f>
        <v>98101749720</v>
      </c>
      <c r="AB56" s="23">
        <f t="shared" si="39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40">SUM(AE4:AE55)</f>
        <v>0</v>
      </c>
      <c r="AF56" s="23">
        <f>SUM(AF4:AF55)</f>
        <v>168652823705</v>
      </c>
      <c r="AG56" s="23">
        <f t="shared" ref="AG56:AH56" si="41">SUM(AG4:AG55)</f>
        <v>117722099664</v>
      </c>
      <c r="AH56" s="23">
        <f t="shared" si="41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42">SUM(AK4:AK55)</f>
        <v>0</v>
      </c>
      <c r="AL56" s="23">
        <f>SUM(AL4:AL55)</f>
        <v>363714159016</v>
      </c>
      <c r="AM56" s="23">
        <f t="shared" ref="AM56:AN56" si="43">SUM(AM4:AM55)</f>
        <v>156962799552</v>
      </c>
      <c r="AN56" s="23">
        <f t="shared" si="43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44">SUM(AQ4:AQ55)</f>
        <v>0</v>
      </c>
      <c r="AR56" s="23">
        <f>SUM(AR4:AR55)</f>
        <v>175392275660</v>
      </c>
      <c r="AS56" s="23">
        <f t="shared" ref="AS56:AT56" si="45">SUM(AS4:AS55)</f>
        <v>176583149496</v>
      </c>
      <c r="AT56" s="23">
        <f t="shared" si="45"/>
        <v>70476430901</v>
      </c>
      <c r="AU56" s="23">
        <f>SUM(AU4:AU55)</f>
        <v>1547379886016</v>
      </c>
      <c r="AV56" s="23">
        <f>SUM(AV4:AV55)</f>
        <v>19620349944</v>
      </c>
      <c r="AW56" s="23">
        <f t="shared" ref="AW56" si="46">SUM(AW4:AW55)</f>
        <v>0</v>
      </c>
      <c r="AX56" s="23">
        <f>SUM(AX4:AX55)</f>
        <v>204872291585</v>
      </c>
      <c r="AY56" s="23">
        <f t="shared" ref="AY56:AZ56" si="47">SUM(AY4:AY55)</f>
        <v>196203499440</v>
      </c>
      <c r="AZ56" s="23">
        <f t="shared" si="47"/>
        <v>70476430901</v>
      </c>
      <c r="BA56" s="23">
        <f>SUM(BA4:BA55)</f>
        <v>1752252177601</v>
      </c>
      <c r="BB56" s="23">
        <f>SUM(BB4:BB55)</f>
        <v>33056556036</v>
      </c>
      <c r="BC56" s="23">
        <f t="shared" ref="BC56" si="48">SUM(BC4:BC55)</f>
        <v>0</v>
      </c>
      <c r="BD56" s="23">
        <f>SUM(BD4:BD55)</f>
        <v>205151789962</v>
      </c>
      <c r="BE56" s="23">
        <f t="shared" ref="BE56:BF56" si="49">SUM(BE4:BE55)</f>
        <v>229260055476</v>
      </c>
      <c r="BF56" s="23">
        <f t="shared" si="49"/>
        <v>70476430901</v>
      </c>
      <c r="BG56" s="23">
        <f>SUM(BG4:BG55)</f>
        <v>1957403967563</v>
      </c>
      <c r="BH56" s="23">
        <f>SUM(BH4:BH55)</f>
        <v>50789099776</v>
      </c>
      <c r="BI56" s="23">
        <f t="shared" ref="BI56" si="50">SUM(BI4:BI55)</f>
        <v>0</v>
      </c>
      <c r="BJ56" s="23">
        <f>SUM(BJ4:BJ55)</f>
        <v>348031812998</v>
      </c>
      <c r="BK56" s="23">
        <f>SUM(BK4:BK55)</f>
        <v>280049155252</v>
      </c>
      <c r="BL56" s="23">
        <f t="shared" ref="BK56:BL56" si="51">SUM(BL4:BL55)</f>
        <v>70476430901</v>
      </c>
      <c r="BM56" s="23">
        <f>SUM(BM4:BM55)</f>
        <v>2305435780561</v>
      </c>
    </row>
    <row r="57" spans="1:65" x14ac:dyDescent="0.25">
      <c r="H57" s="25"/>
      <c r="I57" s="24"/>
      <c r="J57" s="24"/>
      <c r="K57" s="24"/>
      <c r="AG57" s="27">
        <f>+AG56-'[5]oK mAYO'!$F$12</f>
        <v>0</v>
      </c>
      <c r="AH57" s="27">
        <f>+AH56-[6]mAYO!$Y$34</f>
        <v>0</v>
      </c>
      <c r="AI57" s="27">
        <f>+AI56-[1]Mayo!$F$79</f>
        <v>0</v>
      </c>
      <c r="AM57" s="27">
        <f>+AM56-'[7]Junio Ok'!$F$11</f>
        <v>0</v>
      </c>
      <c r="AN57" s="27">
        <f>+AN56-'[8]cTA 542302 Jun PCI 22-01-01'!$V$34</f>
        <v>0</v>
      </c>
      <c r="AO57" s="27">
        <f>+AO56-'[9]Junio Definitivo'!$F$83</f>
        <v>0</v>
      </c>
      <c r="AS57" s="27">
        <f>+AS56-[10]Julio!$F$9+[10]Julio!$F$5</f>
        <v>0</v>
      </c>
      <c r="AT57" s="27">
        <f>+AT56-[11]Julio!$F$17</f>
        <v>0</v>
      </c>
      <c r="AU57" s="27">
        <f>+AU56-'[12]542303'!$G$87</f>
        <v>0</v>
      </c>
      <c r="AY57" s="27">
        <f>+AY56-[13]Agosto!$F$9+[13]Agosto!$F$5</f>
        <v>0</v>
      </c>
      <c r="AZ57" s="27">
        <f>+AZ56-[14]Agosto!$F$17</f>
        <v>0</v>
      </c>
      <c r="BA57" s="27">
        <f>+BA56-[15]Hoja1!$F$71</f>
        <v>0</v>
      </c>
      <c r="BE57" s="27">
        <f>+BE56-[16]sEPT!$C$9+[16]sEPT!$C$5</f>
        <v>0</v>
      </c>
      <c r="BF57" s="27">
        <f>+BF56-[17]Septiembre!$F$17</f>
        <v>0</v>
      </c>
      <c r="BG57" s="27">
        <f>+BG56-[18]Sept!$F$82</f>
        <v>0</v>
      </c>
      <c r="BK57" s="27">
        <f>+BK56-[4]Octubre!$F$11</f>
        <v>0</v>
      </c>
      <c r="BL57" s="27">
        <f>+BL56-'[19]Aux 542302'!$U$36</f>
        <v>0</v>
      </c>
      <c r="BM57" s="27">
        <f>+BM56-[20]Octubre!$F$85</f>
        <v>0</v>
      </c>
    </row>
    <row r="58" spans="1:65" s="34" customFormat="1" ht="12.75" x14ac:dyDescent="0.2"/>
    <row r="59" spans="1:65" s="27" customFormat="1" ht="12.75" x14ac:dyDescent="0.2"/>
    <row r="60" spans="1:65" s="27" customFormat="1" ht="12" customHeight="1" x14ac:dyDescent="0.2"/>
    <row r="61" spans="1:65" s="27" customFormat="1" ht="12.75" x14ac:dyDescent="0.2"/>
    <row r="62" spans="1:65" s="27" customFormat="1" ht="12.75" x14ac:dyDescent="0.2"/>
    <row r="63" spans="1:65" s="27" customFormat="1" ht="12.75" x14ac:dyDescent="0.2"/>
    <row r="64" spans="1:65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20">
    <mergeCell ref="BK2:BM2"/>
    <mergeCell ref="AJ2:AL2"/>
    <mergeCell ref="AM2:AO2"/>
    <mergeCell ref="F2:H2"/>
    <mergeCell ref="I2:K2"/>
    <mergeCell ref="L2:N2"/>
    <mergeCell ref="O2:Q2"/>
    <mergeCell ref="R2:T2"/>
    <mergeCell ref="AD2:AF2"/>
    <mergeCell ref="AG2:AI2"/>
    <mergeCell ref="X2:Z2"/>
    <mergeCell ref="AA2:AC2"/>
    <mergeCell ref="U2:W2"/>
    <mergeCell ref="BB2:BD2"/>
    <mergeCell ref="BE2:BG2"/>
    <mergeCell ref="AV2:AX2"/>
    <mergeCell ref="AY2:BA2"/>
    <mergeCell ref="AP2:AR2"/>
    <mergeCell ref="AS2:AU2"/>
    <mergeCell ref="BH2:BJ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Elizabeth Cortes Gordillo</cp:lastModifiedBy>
  <cp:lastPrinted>2015-07-03T19:32:04Z</cp:lastPrinted>
  <dcterms:created xsi:type="dcterms:W3CDTF">2012-01-13T14:38:35Z</dcterms:created>
  <dcterms:modified xsi:type="dcterms:W3CDTF">2016-11-22T15:07:32Z</dcterms:modified>
</cp:coreProperties>
</file>