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20" windowHeight="4200" activeTab="0"/>
  </bookViews>
  <sheets>
    <sheet name="GIRO SEPTIEMBRE" sheetId="1" r:id="rId1"/>
    <sheet name="Hoja1" sheetId="2" r:id="rId2"/>
  </sheets>
  <definedNames>
    <definedName name="_xlnm.Print_Area" localSheetId="1">'Hoja1'!$A$1:$K$42</definedName>
    <definedName name="_xlnm.Print_Titles" localSheetId="0">'GIRO SEPTIEMBRE'!$1:$2</definedName>
    <definedName name="_xlnm.Print_Titles" localSheetId="1">'Hoja1'!$1:$3</definedName>
  </definedNames>
  <calcPr fullCalcOnLoad="1"/>
</workbook>
</file>

<file path=xl/sharedStrings.xml><?xml version="1.0" encoding="utf-8"?>
<sst xmlns="http://schemas.openxmlformats.org/spreadsheetml/2006/main" count="146" uniqueCount="88">
  <si>
    <t>APROPIACION INICIAL</t>
  </si>
  <si>
    <t>2% ICFES</t>
  </si>
  <si>
    <t xml:space="preserve"> </t>
  </si>
  <si>
    <t>TOTAL UNIV. DEPTALES</t>
  </si>
  <si>
    <t>GRAN TOTAL</t>
  </si>
  <si>
    <t>GIRO ENERO</t>
  </si>
  <si>
    <t>MENOS S.S.F.</t>
  </si>
  <si>
    <t>APROP. DEF. CON SF</t>
  </si>
  <si>
    <t>APROP. INICIAL</t>
  </si>
  <si>
    <t>S.S.F.</t>
  </si>
  <si>
    <t>CALDAS</t>
  </si>
  <si>
    <t>TUNJA</t>
  </si>
  <si>
    <t>CORDOBA</t>
  </si>
  <si>
    <t>LLANOS</t>
  </si>
  <si>
    <t>AMAZONIA</t>
  </si>
  <si>
    <t>PACIFICO</t>
  </si>
  <si>
    <t>ANTIOQUIA</t>
  </si>
  <si>
    <t>CARTAGENA</t>
  </si>
  <si>
    <t xml:space="preserve">NARIÑO </t>
  </si>
  <si>
    <t>ATLANTICO</t>
  </si>
  <si>
    <t>QUINDIO</t>
  </si>
  <si>
    <t>TOLIMA</t>
  </si>
  <si>
    <t>VALLE</t>
  </si>
  <si>
    <t>FCO. JOSE DE CALDAS</t>
  </si>
  <si>
    <t>INDUST. SAN/DER</t>
  </si>
  <si>
    <t>SUCRE</t>
  </si>
  <si>
    <t>GUAJIRA</t>
  </si>
  <si>
    <t>UNINAL DE COLOMBIA</t>
  </si>
  <si>
    <t>UNIV. SURCOLOMBIANA</t>
  </si>
  <si>
    <t>TOTAL SERVICIO DEUDA</t>
  </si>
  <si>
    <t>CUNDINAMARCA</t>
  </si>
  <si>
    <t>PAMPLONA</t>
  </si>
  <si>
    <t>%</t>
  </si>
  <si>
    <t>SERVICIO DEUDA U.NALES</t>
  </si>
  <si>
    <t>NETO ENERO</t>
  </si>
  <si>
    <t>POPULAR DEL CESAR</t>
  </si>
  <si>
    <t>SALDO APROPIACION</t>
  </si>
  <si>
    <t>ENERO</t>
  </si>
  <si>
    <t>CAUCA</t>
  </si>
  <si>
    <t>MAGDALENA</t>
  </si>
  <si>
    <t>FCOPAUL.SADER-CUCUTA</t>
  </si>
  <si>
    <t>FCOPAUL.SADER-OCAÑA</t>
  </si>
  <si>
    <t>MILITAR NUEVA GRANADA</t>
  </si>
  <si>
    <t>NACIONAL DE COLOMBIA</t>
  </si>
  <si>
    <t>PEDAGOGICA NACIONAL</t>
  </si>
  <si>
    <t>TECNOLOGICA DEL CHOCO</t>
  </si>
  <si>
    <t>SURCOLOMBIANA DE NEIVA</t>
  </si>
  <si>
    <t>TECNOLOGICA DE PEREIRA</t>
  </si>
  <si>
    <t>CENTRAL VALLE DEL CAUCA</t>
  </si>
  <si>
    <t>COLEGIO MAYOR C/MARCA</t>
  </si>
  <si>
    <t>UNIVERSIDADES</t>
  </si>
  <si>
    <t>UNIVERSIDADES NACIONALES Y DEPARTAMENTALES VIGENCIA 2006</t>
  </si>
  <si>
    <t>UNINAL APORTES PENSIONES</t>
  </si>
  <si>
    <t xml:space="preserve">GIRO ENERO </t>
  </si>
  <si>
    <t>APROP. DEFF. CON S.F.</t>
  </si>
  <si>
    <t>TOTAL UNIVERSIDADES</t>
  </si>
  <si>
    <t>SERVICIO DE LA DEUDA</t>
  </si>
  <si>
    <t>UNIVERSIDAD NACIONAL</t>
  </si>
  <si>
    <t>UNIVERSIDAD SURCOLOMBIANA DE NEIVA</t>
  </si>
  <si>
    <t>TOTAL SERVICIO DE LA DEUDA</t>
  </si>
  <si>
    <t>ICFES 2%</t>
  </si>
  <si>
    <t>SALDO DE APROPIACION</t>
  </si>
  <si>
    <t>GIRO FEBRERO</t>
  </si>
  <si>
    <t>NETO FEBRERO</t>
  </si>
  <si>
    <t>INFORME UNIVERSIDADES AÑO 2006</t>
  </si>
  <si>
    <t>GIRO MARZO</t>
  </si>
  <si>
    <t>NETO MARZO</t>
  </si>
  <si>
    <t>APROPIACION DEFIN.</t>
  </si>
  <si>
    <t>FEBRERO</t>
  </si>
  <si>
    <t>MARZO</t>
  </si>
  <si>
    <t>GIRO ABRIL</t>
  </si>
  <si>
    <t>NETO ABRIL</t>
  </si>
  <si>
    <t>GIRO MAYO</t>
  </si>
  <si>
    <t>NETO MAYO</t>
  </si>
  <si>
    <t>MAYO</t>
  </si>
  <si>
    <t>GIRO JUNIO</t>
  </si>
  <si>
    <t>NETO JUNIO</t>
  </si>
  <si>
    <t>GIRO JULIO</t>
  </si>
  <si>
    <t>NETO JULIO</t>
  </si>
  <si>
    <t>JULIO</t>
  </si>
  <si>
    <t>GIRO AGOSTO</t>
  </si>
  <si>
    <t>NETO AGOSTO</t>
  </si>
  <si>
    <t>TOTAL A AGOSTO</t>
  </si>
  <si>
    <t>AGOSTO</t>
  </si>
  <si>
    <t>SEPTIEMBRE</t>
  </si>
  <si>
    <t>TOTAL A SEPT.</t>
  </si>
  <si>
    <t>NETO SEPT.</t>
  </si>
  <si>
    <t>APROP. DEF. CSF.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</si>
</sst>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* #,##0_)_$_ ;_ * \(#,##0\)_$_ ;_ * &quot;-&quot;??_)_$_ ;_ @_ "/>
    <numFmt numFmtId="179" formatCode="_ * #,##0.0_)_$_ ;_ * \(#,##0.0\)_$_ ;_ * &quot;-&quot;??_)_$_ ;_ @_ "/>
    <numFmt numFmtId="180" formatCode="_(* #,##0.0_);_(* \(#,##0.0\);_(* &quot;-&quot;??_);_(@_)"/>
    <numFmt numFmtId="181" formatCode="_(* #,##0_);_(* \(#,##0\);_(* &quot;-&quot;??_);_(@_)"/>
    <numFmt numFmtId="182" formatCode="0_);\(0\)"/>
    <numFmt numFmtId="183" formatCode="0.00_);\(0.00\)"/>
    <numFmt numFmtId="184" formatCode="#,##0_ ;\-#,##0\ "/>
    <numFmt numFmtId="185" formatCode="#,##0.000"/>
    <numFmt numFmtId="186" formatCode="#,##0.0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double"/>
      <top style="thin"/>
      <bottom style="double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171" fontId="1" fillId="0" borderId="0" xfId="19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9" fontId="2" fillId="0" borderId="0" xfId="22" applyFont="1" applyBorder="1" applyAlignment="1">
      <alignment horizontal="center"/>
    </xf>
    <xf numFmtId="9" fontId="2" fillId="0" borderId="0" xfId="22" applyFont="1" applyBorder="1" applyAlignment="1">
      <alignment/>
    </xf>
    <xf numFmtId="9" fontId="2" fillId="0" borderId="0" xfId="22" applyFont="1" applyBorder="1" applyAlignment="1">
      <alignment/>
    </xf>
    <xf numFmtId="43" fontId="2" fillId="0" borderId="0" xfId="17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8" fontId="1" fillId="0" borderId="0" xfId="19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2" xfId="19" applyNumberFormat="1" applyFont="1" applyBorder="1" applyAlignment="1">
      <alignment/>
    </xf>
    <xf numFmtId="3" fontId="2" fillId="0" borderId="3" xfId="19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9" fontId="6" fillId="0" borderId="6" xfId="22" applyFont="1" applyBorder="1" applyAlignment="1">
      <alignment horizontal="center"/>
    </xf>
    <xf numFmtId="3" fontId="2" fillId="0" borderId="7" xfId="19" applyNumberFormat="1" applyFont="1" applyBorder="1" applyAlignment="1">
      <alignment/>
    </xf>
    <xf numFmtId="3" fontId="6" fillId="0" borderId="8" xfId="19" applyNumberFormat="1" applyFont="1" applyBorder="1" applyAlignment="1">
      <alignment/>
    </xf>
    <xf numFmtId="3" fontId="6" fillId="0" borderId="3" xfId="19" applyNumberFormat="1" applyFont="1" applyBorder="1" applyAlignment="1">
      <alignment/>
    </xf>
    <xf numFmtId="171" fontId="5" fillId="0" borderId="9" xfId="19" applyFont="1" applyBorder="1" applyAlignment="1">
      <alignment/>
    </xf>
    <xf numFmtId="3" fontId="6" fillId="0" borderId="10" xfId="19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2" xfId="19" applyNumberFormat="1" applyFont="1" applyBorder="1" applyAlignment="1">
      <alignment/>
    </xf>
    <xf numFmtId="3" fontId="6" fillId="0" borderId="13" xfId="19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7" xfId="19" applyNumberFormat="1" applyFont="1" applyBorder="1" applyAlignment="1">
      <alignment/>
    </xf>
    <xf numFmtId="43" fontId="6" fillId="0" borderId="2" xfId="17" applyFont="1" applyBorder="1" applyAlignment="1">
      <alignment/>
    </xf>
    <xf numFmtId="9" fontId="6" fillId="0" borderId="15" xfId="22" applyFont="1" applyBorder="1" applyAlignment="1">
      <alignment horizontal="center"/>
    </xf>
    <xf numFmtId="3" fontId="6" fillId="0" borderId="8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8" xfId="19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5" fillId="0" borderId="12" xfId="19" applyNumberFormat="1" applyFont="1" applyBorder="1" applyAlignment="1">
      <alignment/>
    </xf>
    <xf numFmtId="3" fontId="2" fillId="0" borderId="0" xfId="22" applyNumberFormat="1" applyFont="1" applyBorder="1" applyAlignment="1">
      <alignment horizontal="center"/>
    </xf>
    <xf numFmtId="3" fontId="2" fillId="0" borderId="0" xfId="22" applyNumberFormat="1" applyFont="1" applyBorder="1" applyAlignment="1">
      <alignment/>
    </xf>
    <xf numFmtId="3" fontId="1" fillId="0" borderId="0" xfId="19" applyNumberFormat="1" applyFont="1" applyFill="1" applyBorder="1" applyAlignment="1">
      <alignment horizontal="center" wrapText="1"/>
    </xf>
    <xf numFmtId="3" fontId="1" fillId="0" borderId="0" xfId="17" applyNumberFormat="1" applyFont="1" applyBorder="1" applyAlignment="1">
      <alignment/>
    </xf>
    <xf numFmtId="0" fontId="5" fillId="3" borderId="16" xfId="0" applyFont="1" applyFill="1" applyBorder="1" applyAlignment="1">
      <alignment horizontal="center" wrapText="1"/>
    </xf>
    <xf numFmtId="3" fontId="5" fillId="3" borderId="17" xfId="0" applyNumberFormat="1" applyFont="1" applyFill="1" applyBorder="1" applyAlignment="1">
      <alignment wrapText="1"/>
    </xf>
    <xf numFmtId="3" fontId="5" fillId="3" borderId="17" xfId="19" applyNumberFormat="1" applyFont="1" applyFill="1" applyBorder="1" applyAlignment="1">
      <alignment wrapText="1"/>
    </xf>
    <xf numFmtId="3" fontId="5" fillId="3" borderId="17" xfId="19" applyNumberFormat="1" applyFont="1" applyFill="1" applyBorder="1" applyAlignment="1">
      <alignment horizontal="center" wrapText="1"/>
    </xf>
    <xf numFmtId="3" fontId="5" fillId="3" borderId="18" xfId="0" applyNumberFormat="1" applyFont="1" applyFill="1" applyBorder="1" applyAlignment="1">
      <alignment horizontal="center" wrapText="1"/>
    </xf>
    <xf numFmtId="178" fontId="5" fillId="3" borderId="19" xfId="19" applyNumberFormat="1" applyFont="1" applyFill="1" applyBorder="1" applyAlignment="1">
      <alignment horizontal="center" wrapText="1" shrinkToFit="1"/>
    </xf>
    <xf numFmtId="3" fontId="6" fillId="0" borderId="20" xfId="19" applyNumberFormat="1" applyFont="1" applyBorder="1" applyAlignment="1">
      <alignment/>
    </xf>
    <xf numFmtId="3" fontId="6" fillId="0" borderId="21" xfId="19" applyNumberFormat="1" applyFont="1" applyBorder="1" applyAlignment="1">
      <alignment/>
    </xf>
    <xf numFmtId="3" fontId="6" fillId="0" borderId="22" xfId="19" applyNumberFormat="1" applyFont="1" applyBorder="1" applyAlignment="1">
      <alignment/>
    </xf>
    <xf numFmtId="4" fontId="2" fillId="0" borderId="23" xfId="19" applyNumberFormat="1" applyFont="1" applyBorder="1" applyAlignment="1">
      <alignment horizontal="right"/>
    </xf>
    <xf numFmtId="4" fontId="2" fillId="0" borderId="24" xfId="19" applyNumberFormat="1" applyFont="1" applyBorder="1" applyAlignment="1">
      <alignment horizontal="right"/>
    </xf>
    <xf numFmtId="4" fontId="2" fillId="0" borderId="25" xfId="19" applyNumberFormat="1" applyFont="1" applyBorder="1" applyAlignment="1">
      <alignment horizontal="right"/>
    </xf>
    <xf numFmtId="0" fontId="5" fillId="2" borderId="26" xfId="0" applyFont="1" applyFill="1" applyBorder="1" applyAlignment="1">
      <alignment horizontal="center" wrapText="1"/>
    </xf>
    <xf numFmtId="0" fontId="6" fillId="0" borderId="27" xfId="0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8" xfId="19" applyNumberFormat="1" applyFont="1" applyBorder="1" applyAlignment="1">
      <alignment/>
    </xf>
    <xf numFmtId="3" fontId="6" fillId="0" borderId="29" xfId="19" applyNumberFormat="1" applyFont="1" applyBorder="1" applyAlignment="1">
      <alignment/>
    </xf>
    <xf numFmtId="4" fontId="2" fillId="0" borderId="30" xfId="19" applyNumberFormat="1" applyFont="1" applyBorder="1" applyAlignment="1">
      <alignment horizontal="right"/>
    </xf>
    <xf numFmtId="3" fontId="2" fillId="0" borderId="28" xfId="19" applyNumberFormat="1" applyFont="1" applyBorder="1" applyAlignment="1">
      <alignment/>
    </xf>
    <xf numFmtId="3" fontId="2" fillId="0" borderId="31" xfId="19" applyNumberFormat="1" applyFont="1" applyBorder="1" applyAlignment="1">
      <alignment/>
    </xf>
    <xf numFmtId="9" fontId="6" fillId="0" borderId="32" xfId="22" applyFont="1" applyBorder="1" applyAlignment="1">
      <alignment horizontal="center"/>
    </xf>
    <xf numFmtId="0" fontId="0" fillId="0" borderId="0" xfId="0" applyBorder="1" applyAlignment="1">
      <alignment/>
    </xf>
    <xf numFmtId="3" fontId="5" fillId="0" borderId="33" xfId="0" applyNumberFormat="1" applyFont="1" applyBorder="1" applyAlignment="1">
      <alignment/>
    </xf>
    <xf numFmtId="3" fontId="5" fillId="3" borderId="34" xfId="0" applyNumberFormat="1" applyFont="1" applyFill="1" applyBorder="1" applyAlignment="1">
      <alignment horizontal="center" wrapText="1"/>
    </xf>
    <xf numFmtId="9" fontId="6" fillId="0" borderId="35" xfId="22" applyFont="1" applyBorder="1" applyAlignment="1">
      <alignment horizontal="center"/>
    </xf>
    <xf numFmtId="9" fontId="6" fillId="0" borderId="36" xfId="22" applyFont="1" applyBorder="1" applyAlignment="1">
      <alignment horizontal="center"/>
    </xf>
    <xf numFmtId="171" fontId="5" fillId="0" borderId="33" xfId="19" applyFont="1" applyBorder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3" fontId="5" fillId="0" borderId="37" xfId="0" applyNumberFormat="1" applyFont="1" applyBorder="1" applyAlignment="1">
      <alignment horizontal="center" wrapText="1"/>
    </xf>
    <xf numFmtId="4" fontId="6" fillId="0" borderId="8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39" xfId="19" applyNumberFormat="1" applyFont="1" applyBorder="1" applyAlignment="1">
      <alignment horizontal="right"/>
    </xf>
    <xf numFmtId="3" fontId="6" fillId="0" borderId="29" xfId="19" applyNumberFormat="1" applyFont="1" applyBorder="1" applyAlignment="1">
      <alignment horizontal="right"/>
    </xf>
    <xf numFmtId="3" fontId="6" fillId="0" borderId="28" xfId="19" applyNumberFormat="1" applyFont="1" applyBorder="1" applyAlignment="1">
      <alignment horizontal="right"/>
    </xf>
    <xf numFmtId="3" fontId="6" fillId="0" borderId="29" xfId="19" applyNumberFormat="1" applyFont="1" applyBorder="1" applyAlignment="1">
      <alignment horizontal="right" wrapText="1"/>
    </xf>
    <xf numFmtId="4" fontId="6" fillId="0" borderId="28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40" xfId="19" applyNumberFormat="1" applyFont="1" applyBorder="1" applyAlignment="1">
      <alignment horizontal="right"/>
    </xf>
    <xf numFmtId="4" fontId="6" fillId="0" borderId="7" xfId="0" applyNumberFormat="1" applyFont="1" applyBorder="1" applyAlignment="1">
      <alignment/>
    </xf>
    <xf numFmtId="3" fontId="6" fillId="0" borderId="41" xfId="19" applyNumberFormat="1" applyFont="1" applyBorder="1" applyAlignment="1">
      <alignment horizontal="right"/>
    </xf>
    <xf numFmtId="3" fontId="6" fillId="0" borderId="40" xfId="19" applyNumberFormat="1" applyFont="1" applyBorder="1" applyAlignment="1">
      <alignment/>
    </xf>
    <xf numFmtId="4" fontId="6" fillId="0" borderId="38" xfId="0" applyNumberFormat="1" applyFont="1" applyBorder="1" applyAlignment="1">
      <alignment/>
    </xf>
    <xf numFmtId="3" fontId="6" fillId="0" borderId="41" xfId="19" applyNumberFormat="1" applyFont="1" applyBorder="1" applyAlignment="1">
      <alignment/>
    </xf>
    <xf numFmtId="3" fontId="6" fillId="0" borderId="42" xfId="19" applyNumberFormat="1" applyFont="1" applyBorder="1" applyAlignment="1">
      <alignment horizontal="right"/>
    </xf>
    <xf numFmtId="3" fontId="6" fillId="0" borderId="38" xfId="19" applyNumberFormat="1" applyFont="1" applyBorder="1" applyAlignment="1">
      <alignment horizontal="right"/>
    </xf>
    <xf numFmtId="0" fontId="5" fillId="0" borderId="43" xfId="0" applyFont="1" applyBorder="1" applyAlignment="1">
      <alignment horizontal="center"/>
    </xf>
    <xf numFmtId="3" fontId="6" fillId="0" borderId="0" xfId="19" applyNumberFormat="1" applyFont="1" applyBorder="1" applyAlignment="1">
      <alignment/>
    </xf>
    <xf numFmtId="0" fontId="5" fillId="0" borderId="14" xfId="0" applyFont="1" applyBorder="1" applyAlignment="1">
      <alignment/>
    </xf>
    <xf numFmtId="3" fontId="6" fillId="0" borderId="22" xfId="19" applyNumberFormat="1" applyFont="1" applyBorder="1" applyAlignment="1">
      <alignment horizontal="right"/>
    </xf>
    <xf numFmtId="3" fontId="6" fillId="0" borderId="7" xfId="19" applyNumberFormat="1" applyFont="1" applyBorder="1" applyAlignment="1">
      <alignment horizontal="right"/>
    </xf>
    <xf numFmtId="3" fontId="6" fillId="0" borderId="21" xfId="19" applyNumberFormat="1" applyFont="1" applyBorder="1" applyAlignment="1">
      <alignment horizontal="right"/>
    </xf>
    <xf numFmtId="0" fontId="6" fillId="0" borderId="14" xfId="0" applyFont="1" applyBorder="1" applyAlignment="1">
      <alignment wrapText="1"/>
    </xf>
    <xf numFmtId="4" fontId="5" fillId="0" borderId="7" xfId="0" applyNumberFormat="1" applyFont="1" applyBorder="1" applyAlignment="1">
      <alignment/>
    </xf>
    <xf numFmtId="4" fontId="5" fillId="0" borderId="2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14" xfId="0" applyFont="1" applyBorder="1" applyAlignment="1">
      <alignment wrapText="1"/>
    </xf>
    <xf numFmtId="3" fontId="5" fillId="0" borderId="22" xfId="19" applyNumberFormat="1" applyFont="1" applyBorder="1" applyAlignment="1">
      <alignment horizontal="right"/>
    </xf>
    <xf numFmtId="4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19" applyNumberFormat="1" applyFont="1" applyBorder="1" applyAlignment="1">
      <alignment/>
    </xf>
    <xf numFmtId="3" fontId="5" fillId="0" borderId="26" xfId="19" applyNumberFormat="1" applyFont="1" applyBorder="1" applyAlignment="1">
      <alignment horizontal="right"/>
    </xf>
    <xf numFmtId="3" fontId="5" fillId="0" borderId="44" xfId="19" applyNumberFormat="1" applyFont="1" applyBorder="1" applyAlignment="1">
      <alignment horizontal="right"/>
    </xf>
    <xf numFmtId="0" fontId="5" fillId="0" borderId="45" xfId="0" applyFont="1" applyBorder="1" applyAlignment="1">
      <alignment/>
    </xf>
    <xf numFmtId="3" fontId="5" fillId="0" borderId="2" xfId="19" applyNumberFormat="1" applyFont="1" applyBorder="1" applyAlignment="1">
      <alignment horizontal="center"/>
    </xf>
    <xf numFmtId="3" fontId="5" fillId="0" borderId="2" xfId="19" applyNumberFormat="1" applyFont="1" applyBorder="1" applyAlignment="1">
      <alignment horizontal="center" wrapText="1"/>
    </xf>
    <xf numFmtId="3" fontId="5" fillId="0" borderId="21" xfId="19" applyNumberFormat="1" applyFont="1" applyBorder="1" applyAlignment="1">
      <alignment horizontal="right"/>
    </xf>
    <xf numFmtId="3" fontId="5" fillId="0" borderId="46" xfId="19" applyNumberFormat="1" applyFont="1" applyBorder="1" applyAlignment="1">
      <alignment horizontal="right"/>
    </xf>
    <xf numFmtId="3" fontId="5" fillId="0" borderId="47" xfId="19" applyNumberFormat="1" applyFont="1" applyBorder="1" applyAlignment="1">
      <alignment horizontal="center"/>
    </xf>
    <xf numFmtId="3" fontId="6" fillId="0" borderId="0" xfId="19" applyNumberFormat="1" applyFont="1" applyBorder="1" applyAlignment="1">
      <alignment horizontal="right"/>
    </xf>
    <xf numFmtId="3" fontId="5" fillId="0" borderId="48" xfId="0" applyNumberFormat="1" applyFont="1" applyBorder="1" applyAlignment="1">
      <alignment/>
    </xf>
    <xf numFmtId="3" fontId="6" fillId="0" borderId="8" xfId="19" applyNumberFormat="1" applyFont="1" applyBorder="1" applyAlignment="1">
      <alignment horizontal="right"/>
    </xf>
    <xf numFmtId="3" fontId="5" fillId="0" borderId="49" xfId="19" applyNumberFormat="1" applyFont="1" applyBorder="1" applyAlignment="1">
      <alignment horizontal="right"/>
    </xf>
    <xf numFmtId="3" fontId="5" fillId="0" borderId="50" xfId="19" applyNumberFormat="1" applyFont="1" applyBorder="1" applyAlignment="1">
      <alignment horizontal="center"/>
    </xf>
    <xf numFmtId="3" fontId="5" fillId="0" borderId="50" xfId="0" applyNumberFormat="1" applyFont="1" applyBorder="1" applyAlignment="1">
      <alignment/>
    </xf>
    <xf numFmtId="4" fontId="5" fillId="0" borderId="50" xfId="19" applyNumberFormat="1" applyFont="1" applyBorder="1" applyAlignment="1">
      <alignment horizontal="center"/>
    </xf>
    <xf numFmtId="4" fontId="5" fillId="0" borderId="50" xfId="0" applyNumberFormat="1" applyFont="1" applyBorder="1" applyAlignment="1">
      <alignment/>
    </xf>
    <xf numFmtId="0" fontId="5" fillId="0" borderId="0" xfId="0" applyFont="1" applyAlignment="1">
      <alignment/>
    </xf>
    <xf numFmtId="9" fontId="5" fillId="0" borderId="8" xfId="22" applyFont="1" applyBorder="1" applyAlignment="1">
      <alignment horizontal="right"/>
    </xf>
    <xf numFmtId="9" fontId="5" fillId="0" borderId="28" xfId="22" applyFont="1" applyBorder="1" applyAlignment="1">
      <alignment horizontal="right"/>
    </xf>
    <xf numFmtId="4" fontId="5" fillId="0" borderId="49" xfId="19" applyNumberFormat="1" applyFont="1" applyBorder="1" applyAlignment="1">
      <alignment horizontal="right"/>
    </xf>
    <xf numFmtId="4" fontId="5" fillId="0" borderId="28" xfId="19" applyNumberFormat="1" applyFont="1" applyBorder="1" applyAlignment="1">
      <alignment horizontal="right"/>
    </xf>
    <xf numFmtId="4" fontId="5" fillId="0" borderId="3" xfId="19" applyNumberFormat="1" applyFont="1" applyBorder="1" applyAlignment="1">
      <alignment horizontal="right"/>
    </xf>
    <xf numFmtId="4" fontId="5" fillId="0" borderId="7" xfId="19" applyNumberFormat="1" applyFont="1" applyBorder="1" applyAlignment="1">
      <alignment horizontal="right"/>
    </xf>
    <xf numFmtId="3" fontId="5" fillId="0" borderId="41" xfId="19" applyNumberFormat="1" applyFont="1" applyBorder="1" applyAlignment="1">
      <alignment horizontal="right"/>
    </xf>
    <xf numFmtId="0" fontId="5" fillId="0" borderId="48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Hoj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workbookViewId="0" topLeftCell="A2">
      <pane xSplit="1" ySplit="1" topLeftCell="AA3" activePane="bottomRight" state="frozen"/>
      <selection pane="topLeft" activeCell="A2" sqref="A2"/>
      <selection pane="topRight" activeCell="B2" sqref="B2"/>
      <selection pane="bottomLeft" activeCell="A3" sqref="A3"/>
      <selection pane="bottomRight" activeCell="AF3" sqref="AF3"/>
    </sheetView>
  </sheetViews>
  <sheetFormatPr defaultColWidth="11.421875" defaultRowHeight="12.75"/>
  <cols>
    <col min="1" max="1" width="24.57421875" style="67" customWidth="1"/>
    <col min="2" max="2" width="18.7109375" style="67" bestFit="1" customWidth="1"/>
    <col min="3" max="3" width="14.7109375" style="67" bestFit="1" customWidth="1"/>
    <col min="4" max="4" width="19.421875" style="67" bestFit="1" customWidth="1"/>
    <col min="5" max="5" width="13.28125" style="67" bestFit="1" customWidth="1"/>
    <col min="6" max="6" width="13.28125" style="100" bestFit="1" customWidth="1"/>
    <col min="7" max="7" width="12.28125" style="100" bestFit="1" customWidth="1"/>
    <col min="8" max="8" width="13.28125" style="67" bestFit="1" customWidth="1"/>
    <col min="9" max="9" width="14.28125" style="67" bestFit="1" customWidth="1"/>
    <col min="10" max="10" width="12.28125" style="67" bestFit="1" customWidth="1"/>
    <col min="11" max="11" width="14.28125" style="67" bestFit="1" customWidth="1"/>
    <col min="12" max="22" width="14.28125" style="67" customWidth="1"/>
    <col min="23" max="23" width="14.28125" style="132" customWidth="1"/>
    <col min="24" max="27" width="14.28125" style="67" customWidth="1"/>
    <col min="28" max="28" width="12.57421875" style="67" customWidth="1"/>
    <col min="29" max="30" width="14.28125" style="67" customWidth="1"/>
    <col min="31" max="31" width="12.28125" style="67" customWidth="1"/>
    <col min="32" max="32" width="14.28125" style="67" customWidth="1"/>
    <col min="33" max="33" width="16.140625" style="67" bestFit="1" customWidth="1"/>
    <col min="34" max="34" width="15.7109375" style="100" bestFit="1" customWidth="1"/>
    <col min="35" max="35" width="4.57421875" style="122" bestFit="1" customWidth="1"/>
    <col min="36" max="16384" width="11.421875" style="67" customWidth="1"/>
  </cols>
  <sheetData>
    <row r="1" spans="1:34" ht="21" thickBot="1">
      <c r="A1" s="136" t="s">
        <v>64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5" ht="25.5" thickBot="1" thickTop="1">
      <c r="A2" s="68" t="s">
        <v>50</v>
      </c>
      <c r="B2" s="69" t="s">
        <v>0</v>
      </c>
      <c r="C2" s="68" t="s">
        <v>6</v>
      </c>
      <c r="D2" s="69" t="s">
        <v>54</v>
      </c>
      <c r="E2" s="69" t="s">
        <v>60</v>
      </c>
      <c r="F2" s="70" t="s">
        <v>53</v>
      </c>
      <c r="G2" s="70" t="s">
        <v>60</v>
      </c>
      <c r="H2" s="69" t="s">
        <v>34</v>
      </c>
      <c r="I2" s="71" t="s">
        <v>62</v>
      </c>
      <c r="J2" s="71" t="s">
        <v>60</v>
      </c>
      <c r="K2" s="131" t="s">
        <v>63</v>
      </c>
      <c r="L2" s="130" t="s">
        <v>65</v>
      </c>
      <c r="M2" s="71" t="s">
        <v>1</v>
      </c>
      <c r="N2" s="71" t="s">
        <v>66</v>
      </c>
      <c r="O2" s="71" t="s">
        <v>70</v>
      </c>
      <c r="P2" s="71" t="s">
        <v>1</v>
      </c>
      <c r="Q2" s="71" t="s">
        <v>71</v>
      </c>
      <c r="R2" s="71" t="s">
        <v>72</v>
      </c>
      <c r="S2" s="71" t="s">
        <v>1</v>
      </c>
      <c r="T2" s="71" t="s">
        <v>73</v>
      </c>
      <c r="U2" s="71" t="s">
        <v>75</v>
      </c>
      <c r="V2" s="71" t="s">
        <v>1</v>
      </c>
      <c r="W2" s="131" t="s">
        <v>76</v>
      </c>
      <c r="X2" s="130" t="s">
        <v>77</v>
      </c>
      <c r="Y2" s="71" t="s">
        <v>1</v>
      </c>
      <c r="Z2" s="71" t="s">
        <v>78</v>
      </c>
      <c r="AA2" s="71" t="s">
        <v>80</v>
      </c>
      <c r="AB2" s="71" t="s">
        <v>1</v>
      </c>
      <c r="AC2" s="71" t="s">
        <v>81</v>
      </c>
      <c r="AD2" s="71" t="s">
        <v>84</v>
      </c>
      <c r="AE2" s="71" t="s">
        <v>1</v>
      </c>
      <c r="AF2" s="71" t="s">
        <v>86</v>
      </c>
      <c r="AG2" s="71" t="s">
        <v>85</v>
      </c>
      <c r="AH2" s="72" t="s">
        <v>61</v>
      </c>
      <c r="AI2" s="68" t="s">
        <v>32</v>
      </c>
    </row>
    <row r="3" spans="1:35" ht="12.75" thickTop="1">
      <c r="A3" s="53" t="s">
        <v>48</v>
      </c>
      <c r="B3" s="73">
        <v>1099468328</v>
      </c>
      <c r="C3" s="73"/>
      <c r="D3" s="73">
        <f>B3-C3</f>
        <v>1099468328</v>
      </c>
      <c r="E3" s="74">
        <f>D3*2%</f>
        <v>21989366.56</v>
      </c>
      <c r="F3" s="75">
        <v>65968099</v>
      </c>
      <c r="G3" s="76">
        <f>F3*2%</f>
        <v>1319361.98</v>
      </c>
      <c r="H3" s="77">
        <f>F3-G3</f>
        <v>64648737.02</v>
      </c>
      <c r="I3" s="76">
        <v>131936198</v>
      </c>
      <c r="J3" s="76">
        <f>I3*2%</f>
        <v>2638723.96</v>
      </c>
      <c r="K3" s="116">
        <f>I3-J3</f>
        <v>129297474.04</v>
      </c>
      <c r="L3" s="75">
        <v>65968099</v>
      </c>
      <c r="M3" s="76">
        <f>L3*2%</f>
        <v>1319361.98</v>
      </c>
      <c r="N3" s="76">
        <f>L3-M3</f>
        <v>64648737.02</v>
      </c>
      <c r="O3" s="75">
        <v>65968099</v>
      </c>
      <c r="P3" s="76">
        <f>O3*2%</f>
        <v>1319361.98</v>
      </c>
      <c r="Q3" s="76">
        <f>O3-P3</f>
        <v>64648737.02</v>
      </c>
      <c r="R3" s="75">
        <v>65968099</v>
      </c>
      <c r="S3" s="76">
        <f>R3*2%</f>
        <v>1319361.98</v>
      </c>
      <c r="T3" s="76">
        <f>R3-S3</f>
        <v>64648737.02</v>
      </c>
      <c r="U3" s="76">
        <v>131936198</v>
      </c>
      <c r="V3" s="76">
        <f>U3*2%</f>
        <v>2638723.96</v>
      </c>
      <c r="W3" s="77">
        <f>U3-V3</f>
        <v>129297474.04</v>
      </c>
      <c r="X3" s="75">
        <v>65968099</v>
      </c>
      <c r="Y3" s="76">
        <f>X3*2%</f>
        <v>1319361.98</v>
      </c>
      <c r="Z3" s="116">
        <f>X3-Y3</f>
        <v>64648737.02</v>
      </c>
      <c r="AA3" s="75">
        <v>65968099</v>
      </c>
      <c r="AB3" s="76">
        <f>AA3*2%</f>
        <v>1319361.98</v>
      </c>
      <c r="AC3" s="76">
        <f>AA3-AB3</f>
        <v>64648737.02</v>
      </c>
      <c r="AD3" s="75">
        <v>65968099</v>
      </c>
      <c r="AE3" s="76">
        <f>AD3*2%</f>
        <v>1319361.98</v>
      </c>
      <c r="AF3" s="76">
        <f>AD3-AE3</f>
        <v>64648737.02</v>
      </c>
      <c r="AG3" s="76">
        <f>F3+I3+L3+O3+R3+U3+X3+AA3+AD3</f>
        <v>725649089</v>
      </c>
      <c r="AH3" s="78">
        <f aca="true" t="shared" si="0" ref="AH3:AH35">D3-AG3</f>
        <v>373819239</v>
      </c>
      <c r="AI3" s="123">
        <f aca="true" t="shared" si="1" ref="AI3:AI35">AG3/D3</f>
        <v>0.6599999931967118</v>
      </c>
    </row>
    <row r="4" spans="1:35" ht="12">
      <c r="A4" s="53" t="s">
        <v>49</v>
      </c>
      <c r="B4" s="79">
        <v>9334156741</v>
      </c>
      <c r="C4" s="79">
        <v>20781023</v>
      </c>
      <c r="D4" s="79">
        <f>B4-C4</f>
        <v>9313375718</v>
      </c>
      <c r="E4" s="32">
        <f aca="true" t="shared" si="2" ref="E4:E35">D4*2%</f>
        <v>186267514.36</v>
      </c>
      <c r="F4" s="75">
        <v>558802543</v>
      </c>
      <c r="G4" s="76">
        <f aca="true" t="shared" si="3" ref="G4:G35">F4*2%</f>
        <v>11176050.86</v>
      </c>
      <c r="H4" s="77">
        <f aca="true" t="shared" si="4" ref="H4:H35">F4-G4</f>
        <v>547626492.14</v>
      </c>
      <c r="I4" s="76">
        <v>1117605086</v>
      </c>
      <c r="J4" s="76">
        <f aca="true" t="shared" si="5" ref="J4:J35">I4*2%</f>
        <v>22352101.72</v>
      </c>
      <c r="K4" s="77">
        <f aca="true" t="shared" si="6" ref="K4:K35">I4-J4</f>
        <v>1095252984.28</v>
      </c>
      <c r="L4" s="75">
        <v>558802543</v>
      </c>
      <c r="M4" s="76">
        <f aca="true" t="shared" si="7" ref="M4:M35">L4*2%</f>
        <v>11176050.86</v>
      </c>
      <c r="N4" s="76">
        <f aca="true" t="shared" si="8" ref="N4:N35">L4-M4</f>
        <v>547626492.14</v>
      </c>
      <c r="O4" s="75">
        <v>558802543</v>
      </c>
      <c r="P4" s="76">
        <f aca="true" t="shared" si="9" ref="P4:P35">O4*2%</f>
        <v>11176050.86</v>
      </c>
      <c r="Q4" s="76">
        <f aca="true" t="shared" si="10" ref="Q4:Q35">O4-P4</f>
        <v>547626492.14</v>
      </c>
      <c r="R4" s="75">
        <v>558802543</v>
      </c>
      <c r="S4" s="76">
        <f aca="true" t="shared" si="11" ref="S4:S35">R4*2%</f>
        <v>11176050.86</v>
      </c>
      <c r="T4" s="76">
        <f aca="true" t="shared" si="12" ref="T4:T35">R4-S4</f>
        <v>547626492.14</v>
      </c>
      <c r="U4" s="76">
        <v>1117605086</v>
      </c>
      <c r="V4" s="76">
        <f aca="true" t="shared" si="13" ref="V4:V35">U4*2%</f>
        <v>22352101.72</v>
      </c>
      <c r="W4" s="77">
        <f aca="true" t="shared" si="14" ref="W4:W35">U4-V4</f>
        <v>1095252984.28</v>
      </c>
      <c r="X4" s="75">
        <v>558802543</v>
      </c>
      <c r="Y4" s="76">
        <f aca="true" t="shared" si="15" ref="Y4:Y35">X4*2%</f>
        <v>11176050.86</v>
      </c>
      <c r="Z4" s="77">
        <f aca="true" t="shared" si="16" ref="Z4:Z35">X4-Y4</f>
        <v>547626492.14</v>
      </c>
      <c r="AA4" s="75">
        <v>558802543</v>
      </c>
      <c r="AB4" s="76">
        <f aca="true" t="shared" si="17" ref="AB4:AB35">AA4*2%</f>
        <v>11176050.86</v>
      </c>
      <c r="AC4" s="76">
        <f aca="true" t="shared" si="18" ref="AC4:AC35">AA4-AB4</f>
        <v>547626492.14</v>
      </c>
      <c r="AD4" s="75">
        <v>558802543</v>
      </c>
      <c r="AE4" s="76">
        <f aca="true" t="shared" si="19" ref="AE4:AE35">AD4*2%</f>
        <v>11176050.86</v>
      </c>
      <c r="AF4" s="76">
        <f aca="true" t="shared" si="20" ref="AF4:AF35">AD4-AE4</f>
        <v>547626492.14</v>
      </c>
      <c r="AG4" s="76">
        <f aca="true" t="shared" si="21" ref="AG4:AG35">F4+I4+L4+O4+R4+U4+X4+AA4+AD4</f>
        <v>6146827973</v>
      </c>
      <c r="AH4" s="78">
        <f t="shared" si="0"/>
        <v>3166547745</v>
      </c>
      <c r="AI4" s="124">
        <f t="shared" si="1"/>
        <v>0.6599999999055123</v>
      </c>
    </row>
    <row r="5" spans="1:35" ht="12">
      <c r="A5" s="53" t="s">
        <v>16</v>
      </c>
      <c r="B5" s="79">
        <v>165695142285</v>
      </c>
      <c r="C5" s="79"/>
      <c r="D5" s="79">
        <f aca="true" t="shared" si="22" ref="D5:D35">B5-C5</f>
        <v>165695142285</v>
      </c>
      <c r="E5" s="74">
        <f t="shared" si="2"/>
        <v>3313902845.7000003</v>
      </c>
      <c r="F5" s="75">
        <v>9941700000</v>
      </c>
      <c r="G5" s="76">
        <f t="shared" si="3"/>
        <v>198834000</v>
      </c>
      <c r="H5" s="77">
        <f t="shared" si="4"/>
        <v>9742866000</v>
      </c>
      <c r="I5" s="76">
        <v>19883400000</v>
      </c>
      <c r="J5" s="76">
        <f t="shared" si="5"/>
        <v>397668000</v>
      </c>
      <c r="K5" s="77">
        <f t="shared" si="6"/>
        <v>19485732000</v>
      </c>
      <c r="L5" s="75">
        <v>9941700000</v>
      </c>
      <c r="M5" s="76">
        <f t="shared" si="7"/>
        <v>198834000</v>
      </c>
      <c r="N5" s="76">
        <f t="shared" si="8"/>
        <v>9742866000</v>
      </c>
      <c r="O5" s="75">
        <v>9941700000</v>
      </c>
      <c r="P5" s="76">
        <f t="shared" si="9"/>
        <v>198834000</v>
      </c>
      <c r="Q5" s="76">
        <f t="shared" si="10"/>
        <v>9742866000</v>
      </c>
      <c r="R5" s="75">
        <v>9941700000</v>
      </c>
      <c r="S5" s="76">
        <f t="shared" si="11"/>
        <v>198834000</v>
      </c>
      <c r="T5" s="76">
        <f t="shared" si="12"/>
        <v>9742866000</v>
      </c>
      <c r="U5" s="76">
        <v>19883400000</v>
      </c>
      <c r="V5" s="76">
        <f t="shared" si="13"/>
        <v>397668000</v>
      </c>
      <c r="W5" s="77">
        <f t="shared" si="14"/>
        <v>19485732000</v>
      </c>
      <c r="X5" s="75">
        <v>9941700000</v>
      </c>
      <c r="Y5" s="76">
        <f t="shared" si="15"/>
        <v>198834000</v>
      </c>
      <c r="Z5" s="77">
        <f t="shared" si="16"/>
        <v>9742866000</v>
      </c>
      <c r="AA5" s="75">
        <v>9941700000</v>
      </c>
      <c r="AB5" s="76">
        <f t="shared" si="17"/>
        <v>198834000</v>
      </c>
      <c r="AC5" s="76">
        <f t="shared" si="18"/>
        <v>9742866000</v>
      </c>
      <c r="AD5" s="75">
        <v>9941700000</v>
      </c>
      <c r="AE5" s="76">
        <f t="shared" si="19"/>
        <v>198834000</v>
      </c>
      <c r="AF5" s="76">
        <f t="shared" si="20"/>
        <v>9742866000</v>
      </c>
      <c r="AG5" s="76">
        <f t="shared" si="21"/>
        <v>109358700000</v>
      </c>
      <c r="AH5" s="78">
        <f t="shared" si="0"/>
        <v>56336442285</v>
      </c>
      <c r="AI5" s="124">
        <f t="shared" si="1"/>
        <v>0.659999433247718</v>
      </c>
    </row>
    <row r="6" spans="1:35" ht="12">
      <c r="A6" s="17" t="s">
        <v>10</v>
      </c>
      <c r="B6" s="80">
        <v>55070522323</v>
      </c>
      <c r="C6" s="80">
        <v>116643948</v>
      </c>
      <c r="D6" s="79">
        <f t="shared" si="22"/>
        <v>54953878375</v>
      </c>
      <c r="E6" s="81">
        <f t="shared" si="2"/>
        <v>1099077567.5</v>
      </c>
      <c r="F6" s="82">
        <v>3297232702</v>
      </c>
      <c r="G6" s="76">
        <f t="shared" si="3"/>
        <v>65944654.04</v>
      </c>
      <c r="H6" s="77">
        <f t="shared" si="4"/>
        <v>3231288047.96</v>
      </c>
      <c r="I6" s="76">
        <v>6594465404</v>
      </c>
      <c r="J6" s="76">
        <f t="shared" si="5"/>
        <v>131889308.08</v>
      </c>
      <c r="K6" s="77">
        <f t="shared" si="6"/>
        <v>6462576095.92</v>
      </c>
      <c r="L6" s="82">
        <v>3297232702</v>
      </c>
      <c r="M6" s="76">
        <f t="shared" si="7"/>
        <v>65944654.04</v>
      </c>
      <c r="N6" s="76">
        <f t="shared" si="8"/>
        <v>3231288047.96</v>
      </c>
      <c r="O6" s="82">
        <v>3297232702</v>
      </c>
      <c r="P6" s="76">
        <f t="shared" si="9"/>
        <v>65944654.04</v>
      </c>
      <c r="Q6" s="76">
        <f t="shared" si="10"/>
        <v>3231288047.96</v>
      </c>
      <c r="R6" s="82">
        <v>3297232702</v>
      </c>
      <c r="S6" s="76">
        <f t="shared" si="11"/>
        <v>65944654.04</v>
      </c>
      <c r="T6" s="76">
        <f t="shared" si="12"/>
        <v>3231288047.96</v>
      </c>
      <c r="U6" s="76">
        <v>6594465404</v>
      </c>
      <c r="V6" s="76">
        <f t="shared" si="13"/>
        <v>131889308.08</v>
      </c>
      <c r="W6" s="77">
        <f t="shared" si="14"/>
        <v>6462576095.92</v>
      </c>
      <c r="X6" s="82">
        <v>3297232702</v>
      </c>
      <c r="Y6" s="76">
        <f t="shared" si="15"/>
        <v>65944654.04</v>
      </c>
      <c r="Z6" s="77">
        <f t="shared" si="16"/>
        <v>3231288047.96</v>
      </c>
      <c r="AA6" s="82">
        <v>3297232702</v>
      </c>
      <c r="AB6" s="76">
        <f t="shared" si="17"/>
        <v>65944654.04</v>
      </c>
      <c r="AC6" s="76">
        <f t="shared" si="18"/>
        <v>3231288047.96</v>
      </c>
      <c r="AD6" s="82">
        <v>3297232702</v>
      </c>
      <c r="AE6" s="76">
        <f t="shared" si="19"/>
        <v>65944654.04</v>
      </c>
      <c r="AF6" s="76">
        <f t="shared" si="20"/>
        <v>3231288047.96</v>
      </c>
      <c r="AG6" s="76">
        <f t="shared" si="21"/>
        <v>36269559722</v>
      </c>
      <c r="AH6" s="78">
        <f t="shared" si="0"/>
        <v>18684318653</v>
      </c>
      <c r="AI6" s="124">
        <f t="shared" si="1"/>
        <v>0.6599999998999161</v>
      </c>
    </row>
    <row r="7" spans="1:35" ht="12">
      <c r="A7" s="17" t="s">
        <v>17</v>
      </c>
      <c r="B7" s="80">
        <v>45910326443</v>
      </c>
      <c r="C7" s="80"/>
      <c r="D7" s="79">
        <f t="shared" si="22"/>
        <v>45910326443</v>
      </c>
      <c r="E7" s="32">
        <f t="shared" si="2"/>
        <v>918206528.86</v>
      </c>
      <c r="F7" s="82">
        <v>2754619586</v>
      </c>
      <c r="G7" s="76">
        <f t="shared" si="3"/>
        <v>55092391.72</v>
      </c>
      <c r="H7" s="77">
        <f t="shared" si="4"/>
        <v>2699527194.28</v>
      </c>
      <c r="I7" s="76">
        <v>5509239172</v>
      </c>
      <c r="J7" s="76">
        <f t="shared" si="5"/>
        <v>110184783.44</v>
      </c>
      <c r="K7" s="77">
        <f t="shared" si="6"/>
        <v>5399054388.56</v>
      </c>
      <c r="L7" s="82">
        <v>2754619586</v>
      </c>
      <c r="M7" s="76">
        <f t="shared" si="7"/>
        <v>55092391.72</v>
      </c>
      <c r="N7" s="76">
        <f t="shared" si="8"/>
        <v>2699527194.28</v>
      </c>
      <c r="O7" s="82">
        <v>2754619586</v>
      </c>
      <c r="P7" s="76">
        <f t="shared" si="9"/>
        <v>55092391.72</v>
      </c>
      <c r="Q7" s="76">
        <f t="shared" si="10"/>
        <v>2699527194.28</v>
      </c>
      <c r="R7" s="82">
        <v>2754619586</v>
      </c>
      <c r="S7" s="76">
        <f t="shared" si="11"/>
        <v>55092391.72</v>
      </c>
      <c r="T7" s="76">
        <f t="shared" si="12"/>
        <v>2699527194.28</v>
      </c>
      <c r="U7" s="76">
        <v>5509239172</v>
      </c>
      <c r="V7" s="76">
        <f t="shared" si="13"/>
        <v>110184783.44</v>
      </c>
      <c r="W7" s="77">
        <f t="shared" si="14"/>
        <v>5399054388.56</v>
      </c>
      <c r="X7" s="82">
        <v>2754619586</v>
      </c>
      <c r="Y7" s="76">
        <f t="shared" si="15"/>
        <v>55092391.72</v>
      </c>
      <c r="Z7" s="77">
        <f t="shared" si="16"/>
        <v>2699527194.28</v>
      </c>
      <c r="AA7" s="82">
        <v>2754619586</v>
      </c>
      <c r="AB7" s="76">
        <f t="shared" si="17"/>
        <v>55092391.72</v>
      </c>
      <c r="AC7" s="76">
        <f t="shared" si="18"/>
        <v>2699527194.28</v>
      </c>
      <c r="AD7" s="82">
        <v>2754619586</v>
      </c>
      <c r="AE7" s="76">
        <f t="shared" si="19"/>
        <v>55092391.72</v>
      </c>
      <c r="AF7" s="76">
        <f t="shared" si="20"/>
        <v>2699527194.28</v>
      </c>
      <c r="AG7" s="76">
        <f t="shared" si="21"/>
        <v>30300815446</v>
      </c>
      <c r="AH7" s="78">
        <f t="shared" si="0"/>
        <v>15609510997</v>
      </c>
      <c r="AI7" s="124">
        <f t="shared" si="1"/>
        <v>0.6599999998610334</v>
      </c>
    </row>
    <row r="8" spans="1:35" ht="12">
      <c r="A8" s="17" t="s">
        <v>12</v>
      </c>
      <c r="B8" s="80">
        <v>62767787435</v>
      </c>
      <c r="C8" s="80">
        <v>130379002</v>
      </c>
      <c r="D8" s="79">
        <f t="shared" si="22"/>
        <v>62637408433</v>
      </c>
      <c r="E8" s="32">
        <f t="shared" si="2"/>
        <v>1252748168.66</v>
      </c>
      <c r="F8" s="82">
        <v>3758244505</v>
      </c>
      <c r="G8" s="76">
        <f t="shared" si="3"/>
        <v>75164890.10000001</v>
      </c>
      <c r="H8" s="77">
        <f t="shared" si="4"/>
        <v>3683079614.9</v>
      </c>
      <c r="I8" s="76">
        <v>7516489010</v>
      </c>
      <c r="J8" s="76">
        <f t="shared" si="5"/>
        <v>150329780.20000002</v>
      </c>
      <c r="K8" s="77">
        <f t="shared" si="6"/>
        <v>7366159229.8</v>
      </c>
      <c r="L8" s="82">
        <v>3758244505</v>
      </c>
      <c r="M8" s="76">
        <f t="shared" si="7"/>
        <v>75164890.10000001</v>
      </c>
      <c r="N8" s="76">
        <f t="shared" si="8"/>
        <v>3683079614.9</v>
      </c>
      <c r="O8" s="82">
        <v>3758244505</v>
      </c>
      <c r="P8" s="76">
        <f t="shared" si="9"/>
        <v>75164890.10000001</v>
      </c>
      <c r="Q8" s="76">
        <f t="shared" si="10"/>
        <v>3683079614.9</v>
      </c>
      <c r="R8" s="82">
        <v>3758244505</v>
      </c>
      <c r="S8" s="76">
        <f t="shared" si="11"/>
        <v>75164890.10000001</v>
      </c>
      <c r="T8" s="76">
        <f t="shared" si="12"/>
        <v>3683079614.9</v>
      </c>
      <c r="U8" s="76">
        <v>7516489010</v>
      </c>
      <c r="V8" s="76">
        <f t="shared" si="13"/>
        <v>150329780.20000002</v>
      </c>
      <c r="W8" s="77">
        <f t="shared" si="14"/>
        <v>7366159229.8</v>
      </c>
      <c r="X8" s="82">
        <v>3758244505</v>
      </c>
      <c r="Y8" s="76">
        <f t="shared" si="15"/>
        <v>75164890.10000001</v>
      </c>
      <c r="Z8" s="77">
        <f t="shared" si="16"/>
        <v>3683079614.9</v>
      </c>
      <c r="AA8" s="82">
        <v>3758244505</v>
      </c>
      <c r="AB8" s="76">
        <f t="shared" si="17"/>
        <v>75164890.10000001</v>
      </c>
      <c r="AC8" s="76">
        <f t="shared" si="18"/>
        <v>3683079614.9</v>
      </c>
      <c r="AD8" s="82">
        <v>3758244505</v>
      </c>
      <c r="AE8" s="76">
        <f t="shared" si="19"/>
        <v>75164890.10000001</v>
      </c>
      <c r="AF8" s="76">
        <f t="shared" si="20"/>
        <v>3683079614.9</v>
      </c>
      <c r="AG8" s="76">
        <f t="shared" si="21"/>
        <v>41340689555</v>
      </c>
      <c r="AH8" s="78">
        <f t="shared" si="0"/>
        <v>21296718878</v>
      </c>
      <c r="AI8" s="124">
        <f t="shared" si="1"/>
        <v>0.6599999998278984</v>
      </c>
    </row>
    <row r="9" spans="1:35" ht="12">
      <c r="A9" s="17" t="s">
        <v>30</v>
      </c>
      <c r="B9" s="80">
        <v>5108169376</v>
      </c>
      <c r="C9" s="80"/>
      <c r="D9" s="79">
        <f t="shared" si="22"/>
        <v>5108169376</v>
      </c>
      <c r="E9" s="32">
        <f t="shared" si="2"/>
        <v>102163387.52</v>
      </c>
      <c r="F9" s="82">
        <v>306490162</v>
      </c>
      <c r="G9" s="76">
        <f t="shared" si="3"/>
        <v>6129803.24</v>
      </c>
      <c r="H9" s="77">
        <f t="shared" si="4"/>
        <v>300360358.76</v>
      </c>
      <c r="I9" s="76">
        <v>612980324</v>
      </c>
      <c r="J9" s="76">
        <f t="shared" si="5"/>
        <v>12259606.48</v>
      </c>
      <c r="K9" s="77">
        <f t="shared" si="6"/>
        <v>600720717.52</v>
      </c>
      <c r="L9" s="82">
        <v>306490162</v>
      </c>
      <c r="M9" s="76">
        <f t="shared" si="7"/>
        <v>6129803.24</v>
      </c>
      <c r="N9" s="76">
        <f t="shared" si="8"/>
        <v>300360358.76</v>
      </c>
      <c r="O9" s="82">
        <v>306490162</v>
      </c>
      <c r="P9" s="76">
        <f t="shared" si="9"/>
        <v>6129803.24</v>
      </c>
      <c r="Q9" s="76">
        <f t="shared" si="10"/>
        <v>300360358.76</v>
      </c>
      <c r="R9" s="82">
        <v>306490162</v>
      </c>
      <c r="S9" s="76">
        <f t="shared" si="11"/>
        <v>6129803.24</v>
      </c>
      <c r="T9" s="76">
        <f t="shared" si="12"/>
        <v>300360358.76</v>
      </c>
      <c r="U9" s="76">
        <v>612980324</v>
      </c>
      <c r="V9" s="76">
        <f t="shared" si="13"/>
        <v>12259606.48</v>
      </c>
      <c r="W9" s="77">
        <f t="shared" si="14"/>
        <v>600720717.52</v>
      </c>
      <c r="X9" s="82">
        <v>306490162</v>
      </c>
      <c r="Y9" s="76">
        <f t="shared" si="15"/>
        <v>6129803.24</v>
      </c>
      <c r="Z9" s="77">
        <f t="shared" si="16"/>
        <v>300360358.76</v>
      </c>
      <c r="AA9" s="82">
        <v>306490162</v>
      </c>
      <c r="AB9" s="76">
        <f t="shared" si="17"/>
        <v>6129803.24</v>
      </c>
      <c r="AC9" s="76">
        <f t="shared" si="18"/>
        <v>300360358.76</v>
      </c>
      <c r="AD9" s="82">
        <v>306490162</v>
      </c>
      <c r="AE9" s="76">
        <f t="shared" si="19"/>
        <v>6129803.24</v>
      </c>
      <c r="AF9" s="76">
        <f t="shared" si="20"/>
        <v>300360358.76</v>
      </c>
      <c r="AG9" s="76">
        <f t="shared" si="21"/>
        <v>3371391782</v>
      </c>
      <c r="AH9" s="78">
        <f t="shared" si="0"/>
        <v>1736777594</v>
      </c>
      <c r="AI9" s="124">
        <f t="shared" si="1"/>
        <v>0.6599999987940885</v>
      </c>
    </row>
    <row r="10" spans="1:35" ht="12">
      <c r="A10" s="17" t="s">
        <v>14</v>
      </c>
      <c r="B10" s="80">
        <v>12120756510</v>
      </c>
      <c r="C10" s="80">
        <v>25668059</v>
      </c>
      <c r="D10" s="79">
        <f t="shared" si="22"/>
        <v>12095088451</v>
      </c>
      <c r="E10" s="32">
        <f t="shared" si="2"/>
        <v>241901769.02</v>
      </c>
      <c r="F10" s="82">
        <v>725705307</v>
      </c>
      <c r="G10" s="76">
        <f t="shared" si="3"/>
        <v>14514106.14</v>
      </c>
      <c r="H10" s="77">
        <f t="shared" si="4"/>
        <v>711191200.86</v>
      </c>
      <c r="I10" s="76">
        <v>1451410614</v>
      </c>
      <c r="J10" s="76">
        <f t="shared" si="5"/>
        <v>29028212.28</v>
      </c>
      <c r="K10" s="77">
        <f t="shared" si="6"/>
        <v>1422382401.72</v>
      </c>
      <c r="L10" s="82">
        <v>725705307</v>
      </c>
      <c r="M10" s="76">
        <f t="shared" si="7"/>
        <v>14514106.14</v>
      </c>
      <c r="N10" s="76">
        <f t="shared" si="8"/>
        <v>711191200.86</v>
      </c>
      <c r="O10" s="82">
        <v>725705307</v>
      </c>
      <c r="P10" s="76">
        <f t="shared" si="9"/>
        <v>14514106.14</v>
      </c>
      <c r="Q10" s="76">
        <f t="shared" si="10"/>
        <v>711191200.86</v>
      </c>
      <c r="R10" s="82">
        <v>725705307</v>
      </c>
      <c r="S10" s="76">
        <f t="shared" si="11"/>
        <v>14514106.14</v>
      </c>
      <c r="T10" s="76">
        <f t="shared" si="12"/>
        <v>711191200.86</v>
      </c>
      <c r="U10" s="76">
        <v>1451410614</v>
      </c>
      <c r="V10" s="76">
        <f t="shared" si="13"/>
        <v>29028212.28</v>
      </c>
      <c r="W10" s="77">
        <f t="shared" si="14"/>
        <v>1422382401.72</v>
      </c>
      <c r="X10" s="82">
        <v>725705307</v>
      </c>
      <c r="Y10" s="76">
        <f t="shared" si="15"/>
        <v>14514106.14</v>
      </c>
      <c r="Z10" s="77">
        <f t="shared" si="16"/>
        <v>711191200.86</v>
      </c>
      <c r="AA10" s="82">
        <v>725705307</v>
      </c>
      <c r="AB10" s="76">
        <f t="shared" si="17"/>
        <v>14514106.14</v>
      </c>
      <c r="AC10" s="76">
        <f t="shared" si="18"/>
        <v>711191200.86</v>
      </c>
      <c r="AD10" s="82">
        <v>725705307</v>
      </c>
      <c r="AE10" s="76">
        <f t="shared" si="19"/>
        <v>14514106.14</v>
      </c>
      <c r="AF10" s="76">
        <f t="shared" si="20"/>
        <v>711191200.86</v>
      </c>
      <c r="AG10" s="76">
        <f t="shared" si="21"/>
        <v>7982758377</v>
      </c>
      <c r="AH10" s="78">
        <f t="shared" si="0"/>
        <v>4112330074</v>
      </c>
      <c r="AI10" s="124">
        <f t="shared" si="1"/>
        <v>0.6599999999454323</v>
      </c>
    </row>
    <row r="11" spans="1:35" ht="12">
      <c r="A11" s="17" t="s">
        <v>26</v>
      </c>
      <c r="B11" s="80">
        <v>9028561533</v>
      </c>
      <c r="C11" s="80"/>
      <c r="D11" s="79">
        <f t="shared" si="22"/>
        <v>9028561533</v>
      </c>
      <c r="E11" s="32">
        <f t="shared" si="2"/>
        <v>180571230.66</v>
      </c>
      <c r="F11" s="82">
        <v>541713691</v>
      </c>
      <c r="G11" s="76">
        <f t="shared" si="3"/>
        <v>10834273.82</v>
      </c>
      <c r="H11" s="77">
        <f t="shared" si="4"/>
        <v>530879417.18</v>
      </c>
      <c r="I11" s="76">
        <v>1083427382</v>
      </c>
      <c r="J11" s="76">
        <f t="shared" si="5"/>
        <v>21668547.64</v>
      </c>
      <c r="K11" s="77">
        <f t="shared" si="6"/>
        <v>1061758834.36</v>
      </c>
      <c r="L11" s="82">
        <v>541713691</v>
      </c>
      <c r="M11" s="76">
        <f t="shared" si="7"/>
        <v>10834273.82</v>
      </c>
      <c r="N11" s="76">
        <f t="shared" si="8"/>
        <v>530879417.18</v>
      </c>
      <c r="O11" s="82">
        <v>541713691</v>
      </c>
      <c r="P11" s="76">
        <f t="shared" si="9"/>
        <v>10834273.82</v>
      </c>
      <c r="Q11" s="76">
        <f t="shared" si="10"/>
        <v>530879417.18</v>
      </c>
      <c r="R11" s="82">
        <v>541713691</v>
      </c>
      <c r="S11" s="76">
        <f t="shared" si="11"/>
        <v>10834273.82</v>
      </c>
      <c r="T11" s="76">
        <f t="shared" si="12"/>
        <v>530879417.18</v>
      </c>
      <c r="U11" s="76">
        <v>1083427382</v>
      </c>
      <c r="V11" s="76">
        <f t="shared" si="13"/>
        <v>21668547.64</v>
      </c>
      <c r="W11" s="77">
        <f t="shared" si="14"/>
        <v>1061758834.36</v>
      </c>
      <c r="X11" s="82">
        <v>541713691</v>
      </c>
      <c r="Y11" s="76">
        <f t="shared" si="15"/>
        <v>10834273.82</v>
      </c>
      <c r="Z11" s="77">
        <f t="shared" si="16"/>
        <v>530879417.18</v>
      </c>
      <c r="AA11" s="82">
        <v>541713691</v>
      </c>
      <c r="AB11" s="76">
        <f t="shared" si="17"/>
        <v>10834273.82</v>
      </c>
      <c r="AC11" s="76">
        <f t="shared" si="18"/>
        <v>530879417.18</v>
      </c>
      <c r="AD11" s="82">
        <v>541713691</v>
      </c>
      <c r="AE11" s="76">
        <f t="shared" si="19"/>
        <v>10834273.82</v>
      </c>
      <c r="AF11" s="76">
        <f t="shared" si="20"/>
        <v>530879417.18</v>
      </c>
      <c r="AG11" s="76">
        <f t="shared" si="21"/>
        <v>5958850601</v>
      </c>
      <c r="AH11" s="78">
        <f t="shared" si="0"/>
        <v>3069710932</v>
      </c>
      <c r="AI11" s="124">
        <f t="shared" si="1"/>
        <v>0.6599999988060113</v>
      </c>
    </row>
    <row r="12" spans="1:35" ht="12">
      <c r="A12" s="17" t="s">
        <v>13</v>
      </c>
      <c r="B12" s="80">
        <v>16315271729</v>
      </c>
      <c r="C12" s="80">
        <v>34952991</v>
      </c>
      <c r="D12" s="79">
        <f t="shared" si="22"/>
        <v>16280318738</v>
      </c>
      <c r="E12" s="32">
        <f t="shared" si="2"/>
        <v>325606374.76</v>
      </c>
      <c r="F12" s="82">
        <v>976819124</v>
      </c>
      <c r="G12" s="76">
        <f t="shared" si="3"/>
        <v>19536382.48</v>
      </c>
      <c r="H12" s="77">
        <f t="shared" si="4"/>
        <v>957282741.52</v>
      </c>
      <c r="I12" s="76">
        <v>1953638248</v>
      </c>
      <c r="J12" s="76">
        <f t="shared" si="5"/>
        <v>39072764.96</v>
      </c>
      <c r="K12" s="77">
        <f t="shared" si="6"/>
        <v>1914565483.04</v>
      </c>
      <c r="L12" s="82">
        <v>976819124</v>
      </c>
      <c r="M12" s="76">
        <f t="shared" si="7"/>
        <v>19536382.48</v>
      </c>
      <c r="N12" s="76">
        <f t="shared" si="8"/>
        <v>957282741.52</v>
      </c>
      <c r="O12" s="82">
        <v>976819124</v>
      </c>
      <c r="P12" s="76">
        <f t="shared" si="9"/>
        <v>19536382.48</v>
      </c>
      <c r="Q12" s="76">
        <f t="shared" si="10"/>
        <v>957282741.52</v>
      </c>
      <c r="R12" s="82">
        <v>976819124</v>
      </c>
      <c r="S12" s="76">
        <f t="shared" si="11"/>
        <v>19536382.48</v>
      </c>
      <c r="T12" s="76">
        <f t="shared" si="12"/>
        <v>957282741.52</v>
      </c>
      <c r="U12" s="76">
        <v>1953638248</v>
      </c>
      <c r="V12" s="76">
        <f t="shared" si="13"/>
        <v>39072764.96</v>
      </c>
      <c r="W12" s="77">
        <f t="shared" si="14"/>
        <v>1914565483.04</v>
      </c>
      <c r="X12" s="82">
        <v>976819124</v>
      </c>
      <c r="Y12" s="76">
        <f t="shared" si="15"/>
        <v>19536382.48</v>
      </c>
      <c r="Z12" s="77">
        <f t="shared" si="16"/>
        <v>957282741.52</v>
      </c>
      <c r="AA12" s="82">
        <v>976819124</v>
      </c>
      <c r="AB12" s="76">
        <f t="shared" si="17"/>
        <v>19536382.48</v>
      </c>
      <c r="AC12" s="76">
        <f t="shared" si="18"/>
        <v>957282741.52</v>
      </c>
      <c r="AD12" s="82">
        <v>976819124</v>
      </c>
      <c r="AE12" s="76">
        <f t="shared" si="19"/>
        <v>19536382.48</v>
      </c>
      <c r="AF12" s="76">
        <f t="shared" si="20"/>
        <v>957282741.52</v>
      </c>
      <c r="AG12" s="76">
        <f t="shared" si="21"/>
        <v>10745010364</v>
      </c>
      <c r="AH12" s="78">
        <f t="shared" si="0"/>
        <v>5535308374</v>
      </c>
      <c r="AI12" s="124">
        <f t="shared" si="1"/>
        <v>0.6599999998108145</v>
      </c>
    </row>
    <row r="13" spans="1:35" ht="12">
      <c r="A13" s="17" t="s">
        <v>18</v>
      </c>
      <c r="B13" s="80">
        <v>34449372384</v>
      </c>
      <c r="C13" s="80"/>
      <c r="D13" s="79">
        <f t="shared" si="22"/>
        <v>34449372384</v>
      </c>
      <c r="E13" s="32">
        <f t="shared" si="2"/>
        <v>688987447.6800001</v>
      </c>
      <c r="F13" s="82">
        <v>2066962343</v>
      </c>
      <c r="G13" s="76">
        <f t="shared" si="3"/>
        <v>41339246.86</v>
      </c>
      <c r="H13" s="77">
        <f t="shared" si="4"/>
        <v>2025623096.14</v>
      </c>
      <c r="I13" s="76">
        <v>4133924686</v>
      </c>
      <c r="J13" s="76">
        <f t="shared" si="5"/>
        <v>82678493.72</v>
      </c>
      <c r="K13" s="77">
        <f t="shared" si="6"/>
        <v>4051246192.28</v>
      </c>
      <c r="L13" s="82">
        <v>2066962343</v>
      </c>
      <c r="M13" s="76">
        <f t="shared" si="7"/>
        <v>41339246.86</v>
      </c>
      <c r="N13" s="76">
        <f t="shared" si="8"/>
        <v>2025623096.14</v>
      </c>
      <c r="O13" s="82">
        <v>2066962343</v>
      </c>
      <c r="P13" s="76">
        <f t="shared" si="9"/>
        <v>41339246.86</v>
      </c>
      <c r="Q13" s="76">
        <f t="shared" si="10"/>
        <v>2025623096.14</v>
      </c>
      <c r="R13" s="82">
        <v>2066962343</v>
      </c>
      <c r="S13" s="76">
        <f t="shared" si="11"/>
        <v>41339246.86</v>
      </c>
      <c r="T13" s="76">
        <f t="shared" si="12"/>
        <v>2025623096.14</v>
      </c>
      <c r="U13" s="76">
        <v>4133924686</v>
      </c>
      <c r="V13" s="76">
        <f t="shared" si="13"/>
        <v>82678493.72</v>
      </c>
      <c r="W13" s="77">
        <f t="shared" si="14"/>
        <v>4051246192.28</v>
      </c>
      <c r="X13" s="82">
        <v>2066962343</v>
      </c>
      <c r="Y13" s="76">
        <f t="shared" si="15"/>
        <v>41339246.86</v>
      </c>
      <c r="Z13" s="77">
        <f t="shared" si="16"/>
        <v>2025623096.14</v>
      </c>
      <c r="AA13" s="82">
        <v>2066962343</v>
      </c>
      <c r="AB13" s="76">
        <f t="shared" si="17"/>
        <v>41339246.86</v>
      </c>
      <c r="AC13" s="76">
        <f t="shared" si="18"/>
        <v>2025623096.14</v>
      </c>
      <c r="AD13" s="82">
        <v>2066962343</v>
      </c>
      <c r="AE13" s="76">
        <f t="shared" si="19"/>
        <v>41339246.86</v>
      </c>
      <c r="AF13" s="76">
        <f t="shared" si="20"/>
        <v>2025623096.14</v>
      </c>
      <c r="AG13" s="76">
        <f t="shared" si="21"/>
        <v>22736585773</v>
      </c>
      <c r="AH13" s="78">
        <f t="shared" si="0"/>
        <v>11712786611</v>
      </c>
      <c r="AI13" s="124">
        <f t="shared" si="1"/>
        <v>0.6599999999872276</v>
      </c>
    </row>
    <row r="14" spans="1:35" ht="12">
      <c r="A14" s="17" t="s">
        <v>31</v>
      </c>
      <c r="B14" s="80">
        <v>15951717929</v>
      </c>
      <c r="C14" s="80"/>
      <c r="D14" s="79">
        <f t="shared" si="22"/>
        <v>15951717929</v>
      </c>
      <c r="E14" s="32">
        <f t="shared" si="2"/>
        <v>319034358.58</v>
      </c>
      <c r="F14" s="82">
        <v>957103075</v>
      </c>
      <c r="G14" s="76">
        <f t="shared" si="3"/>
        <v>19142061.5</v>
      </c>
      <c r="H14" s="77">
        <f t="shared" si="4"/>
        <v>937961013.5</v>
      </c>
      <c r="I14" s="76">
        <v>1914206150</v>
      </c>
      <c r="J14" s="76">
        <f t="shared" si="5"/>
        <v>38284123</v>
      </c>
      <c r="K14" s="77">
        <f t="shared" si="6"/>
        <v>1875922027</v>
      </c>
      <c r="L14" s="82">
        <v>957103075</v>
      </c>
      <c r="M14" s="76">
        <f t="shared" si="7"/>
        <v>19142061.5</v>
      </c>
      <c r="N14" s="76">
        <f t="shared" si="8"/>
        <v>937961013.5</v>
      </c>
      <c r="O14" s="82">
        <v>957103075</v>
      </c>
      <c r="P14" s="76">
        <f t="shared" si="9"/>
        <v>19142061.5</v>
      </c>
      <c r="Q14" s="76">
        <f t="shared" si="10"/>
        <v>937961013.5</v>
      </c>
      <c r="R14" s="82">
        <v>957103075</v>
      </c>
      <c r="S14" s="76">
        <f t="shared" si="11"/>
        <v>19142061.5</v>
      </c>
      <c r="T14" s="76">
        <f t="shared" si="12"/>
        <v>937961013.5</v>
      </c>
      <c r="U14" s="76">
        <v>1914206150</v>
      </c>
      <c r="V14" s="76">
        <f t="shared" si="13"/>
        <v>38284123</v>
      </c>
      <c r="W14" s="77">
        <f t="shared" si="14"/>
        <v>1875922027</v>
      </c>
      <c r="X14" s="82">
        <v>957103075</v>
      </c>
      <c r="Y14" s="76">
        <f t="shared" si="15"/>
        <v>19142061.5</v>
      </c>
      <c r="Z14" s="77">
        <f t="shared" si="16"/>
        <v>937961013.5</v>
      </c>
      <c r="AA14" s="82">
        <v>957103075</v>
      </c>
      <c r="AB14" s="76">
        <f t="shared" si="17"/>
        <v>19142061.5</v>
      </c>
      <c r="AC14" s="76">
        <f t="shared" si="18"/>
        <v>937961013.5</v>
      </c>
      <c r="AD14" s="82">
        <v>957103075</v>
      </c>
      <c r="AE14" s="76">
        <f t="shared" si="19"/>
        <v>19142061.5</v>
      </c>
      <c r="AF14" s="76">
        <f t="shared" si="20"/>
        <v>937961013.5</v>
      </c>
      <c r="AG14" s="76">
        <f t="shared" si="21"/>
        <v>10528133825</v>
      </c>
      <c r="AH14" s="78">
        <f t="shared" si="0"/>
        <v>5423584104</v>
      </c>
      <c r="AI14" s="124">
        <f t="shared" si="1"/>
        <v>0.6599999994897101</v>
      </c>
    </row>
    <row r="15" spans="1:35" ht="12">
      <c r="A15" s="17" t="s">
        <v>25</v>
      </c>
      <c r="B15" s="80">
        <v>8941920515</v>
      </c>
      <c r="C15" s="80"/>
      <c r="D15" s="79">
        <f t="shared" si="22"/>
        <v>8941920515</v>
      </c>
      <c r="E15" s="32">
        <f t="shared" si="2"/>
        <v>178838410.3</v>
      </c>
      <c r="F15" s="82">
        <v>536515230</v>
      </c>
      <c r="G15" s="76">
        <f t="shared" si="3"/>
        <v>10730304.6</v>
      </c>
      <c r="H15" s="77">
        <f t="shared" si="4"/>
        <v>525784925.4</v>
      </c>
      <c r="I15" s="76">
        <v>1073030460</v>
      </c>
      <c r="J15" s="76">
        <f t="shared" si="5"/>
        <v>21460609.2</v>
      </c>
      <c r="K15" s="77">
        <f t="shared" si="6"/>
        <v>1051569850.8</v>
      </c>
      <c r="L15" s="82">
        <v>536515230</v>
      </c>
      <c r="M15" s="76">
        <f t="shared" si="7"/>
        <v>10730304.6</v>
      </c>
      <c r="N15" s="76">
        <f t="shared" si="8"/>
        <v>525784925.4</v>
      </c>
      <c r="O15" s="82">
        <v>536515230</v>
      </c>
      <c r="P15" s="76">
        <f t="shared" si="9"/>
        <v>10730304.6</v>
      </c>
      <c r="Q15" s="76">
        <f t="shared" si="10"/>
        <v>525784925.4</v>
      </c>
      <c r="R15" s="82">
        <v>536515230</v>
      </c>
      <c r="S15" s="76">
        <f t="shared" si="11"/>
        <v>10730304.6</v>
      </c>
      <c r="T15" s="76">
        <f t="shared" si="12"/>
        <v>525784925.4</v>
      </c>
      <c r="U15" s="76">
        <v>1073030460</v>
      </c>
      <c r="V15" s="76">
        <f t="shared" si="13"/>
        <v>21460609.2</v>
      </c>
      <c r="W15" s="77">
        <f t="shared" si="14"/>
        <v>1051569850.8</v>
      </c>
      <c r="X15" s="82">
        <v>536515230</v>
      </c>
      <c r="Y15" s="76">
        <f t="shared" si="15"/>
        <v>10730304.6</v>
      </c>
      <c r="Z15" s="77">
        <f t="shared" si="16"/>
        <v>525784925.4</v>
      </c>
      <c r="AA15" s="82">
        <v>536515230</v>
      </c>
      <c r="AB15" s="76">
        <f t="shared" si="17"/>
        <v>10730304.6</v>
      </c>
      <c r="AC15" s="76">
        <f t="shared" si="18"/>
        <v>525784925.4</v>
      </c>
      <c r="AD15" s="82">
        <v>536515230</v>
      </c>
      <c r="AE15" s="76">
        <f t="shared" si="19"/>
        <v>10730304.6</v>
      </c>
      <c r="AF15" s="76">
        <f t="shared" si="20"/>
        <v>525784925.4</v>
      </c>
      <c r="AG15" s="76">
        <f t="shared" si="21"/>
        <v>5901667530</v>
      </c>
      <c r="AH15" s="78">
        <f t="shared" si="0"/>
        <v>3040252985</v>
      </c>
      <c r="AI15" s="124">
        <f t="shared" si="1"/>
        <v>0.6599999988928553</v>
      </c>
    </row>
    <row r="16" spans="1:35" ht="12">
      <c r="A16" s="17" t="s">
        <v>19</v>
      </c>
      <c r="B16" s="80">
        <v>65962888842</v>
      </c>
      <c r="C16" s="80"/>
      <c r="D16" s="79">
        <f t="shared" si="22"/>
        <v>65962888842</v>
      </c>
      <c r="E16" s="32">
        <f t="shared" si="2"/>
        <v>1319257776.84</v>
      </c>
      <c r="F16" s="82">
        <v>3957773330</v>
      </c>
      <c r="G16" s="76">
        <f t="shared" si="3"/>
        <v>79155466.60000001</v>
      </c>
      <c r="H16" s="77">
        <f t="shared" si="4"/>
        <v>3878617863.4</v>
      </c>
      <c r="I16" s="76">
        <v>7915546660</v>
      </c>
      <c r="J16" s="76">
        <f t="shared" si="5"/>
        <v>158310933.20000002</v>
      </c>
      <c r="K16" s="77">
        <f t="shared" si="6"/>
        <v>7757235726.8</v>
      </c>
      <c r="L16" s="82">
        <v>3957773330</v>
      </c>
      <c r="M16" s="76">
        <f t="shared" si="7"/>
        <v>79155466.60000001</v>
      </c>
      <c r="N16" s="76">
        <f t="shared" si="8"/>
        <v>3878617863.4</v>
      </c>
      <c r="O16" s="82">
        <f>3957773330+3957773330</f>
        <v>7915546660</v>
      </c>
      <c r="P16" s="76">
        <f t="shared" si="9"/>
        <v>158310933.20000002</v>
      </c>
      <c r="Q16" s="76">
        <f t="shared" si="10"/>
        <v>7757235726.8</v>
      </c>
      <c r="R16" s="82">
        <f>3957773330+3957773330</f>
        <v>7915546660</v>
      </c>
      <c r="S16" s="76">
        <f t="shared" si="11"/>
        <v>158310933.20000002</v>
      </c>
      <c r="T16" s="76">
        <f t="shared" si="12"/>
        <v>7757235726.8</v>
      </c>
      <c r="U16" s="76">
        <v>7915546660</v>
      </c>
      <c r="V16" s="76">
        <f t="shared" si="13"/>
        <v>158310933.20000002</v>
      </c>
      <c r="W16" s="77">
        <f t="shared" si="14"/>
        <v>7757235726.8</v>
      </c>
      <c r="X16" s="82">
        <f>3957773330+3800000000+3695912724+261860606</f>
        <v>11715546660</v>
      </c>
      <c r="Y16" s="76">
        <f t="shared" si="15"/>
        <v>234310933.20000002</v>
      </c>
      <c r="Z16" s="77">
        <f t="shared" si="16"/>
        <v>11481235726.8</v>
      </c>
      <c r="AA16" s="82">
        <v>0</v>
      </c>
      <c r="AB16" s="76">
        <f t="shared" si="17"/>
        <v>0</v>
      </c>
      <c r="AC16" s="76">
        <f t="shared" si="18"/>
        <v>0</v>
      </c>
      <c r="AD16" s="82">
        <v>3957773330</v>
      </c>
      <c r="AE16" s="76">
        <f t="shared" si="19"/>
        <v>79155466.60000001</v>
      </c>
      <c r="AF16" s="76">
        <f t="shared" si="20"/>
        <v>3878617863.4</v>
      </c>
      <c r="AG16" s="76">
        <f t="shared" si="21"/>
        <v>55251053290</v>
      </c>
      <c r="AH16" s="78">
        <f t="shared" si="0"/>
        <v>10711835552</v>
      </c>
      <c r="AI16" s="124">
        <f t="shared" si="1"/>
        <v>0.8376081499756944</v>
      </c>
    </row>
    <row r="17" spans="1:35" ht="12">
      <c r="A17" s="17" t="s">
        <v>38</v>
      </c>
      <c r="B17" s="80">
        <v>67946472165</v>
      </c>
      <c r="C17" s="80">
        <v>142443339</v>
      </c>
      <c r="D17" s="79">
        <f t="shared" si="22"/>
        <v>67804028826</v>
      </c>
      <c r="E17" s="32">
        <f t="shared" si="2"/>
        <v>1356080576.52</v>
      </c>
      <c r="F17" s="82">
        <v>4068241729</v>
      </c>
      <c r="G17" s="76">
        <f t="shared" si="3"/>
        <v>81364834.58</v>
      </c>
      <c r="H17" s="77">
        <f t="shared" si="4"/>
        <v>3986876894.42</v>
      </c>
      <c r="I17" s="76">
        <v>8136483458</v>
      </c>
      <c r="J17" s="76">
        <f t="shared" si="5"/>
        <v>162729669.16</v>
      </c>
      <c r="K17" s="77">
        <f t="shared" si="6"/>
        <v>7973753788.84</v>
      </c>
      <c r="L17" s="82">
        <v>4068241729</v>
      </c>
      <c r="M17" s="76">
        <f t="shared" si="7"/>
        <v>81364834.58</v>
      </c>
      <c r="N17" s="76">
        <f t="shared" si="8"/>
        <v>3986876894.42</v>
      </c>
      <c r="O17" s="82">
        <v>4068241729</v>
      </c>
      <c r="P17" s="76">
        <f t="shared" si="9"/>
        <v>81364834.58</v>
      </c>
      <c r="Q17" s="76">
        <f t="shared" si="10"/>
        <v>3986876894.42</v>
      </c>
      <c r="R17" s="82">
        <v>4068241729</v>
      </c>
      <c r="S17" s="76">
        <f t="shared" si="11"/>
        <v>81364834.58</v>
      </c>
      <c r="T17" s="76">
        <f t="shared" si="12"/>
        <v>3986876894.42</v>
      </c>
      <c r="U17" s="76">
        <v>8136483458</v>
      </c>
      <c r="V17" s="76">
        <f t="shared" si="13"/>
        <v>162729669.16</v>
      </c>
      <c r="W17" s="77">
        <f t="shared" si="14"/>
        <v>7973753788.84</v>
      </c>
      <c r="X17" s="82">
        <v>4068241729</v>
      </c>
      <c r="Y17" s="76">
        <f t="shared" si="15"/>
        <v>81364834.58</v>
      </c>
      <c r="Z17" s="77">
        <f t="shared" si="16"/>
        <v>3986876894.42</v>
      </c>
      <c r="AA17" s="82">
        <v>4068241729</v>
      </c>
      <c r="AB17" s="76">
        <f t="shared" si="17"/>
        <v>81364834.58</v>
      </c>
      <c r="AC17" s="76">
        <f t="shared" si="18"/>
        <v>3986876894.42</v>
      </c>
      <c r="AD17" s="82">
        <v>4068241729</v>
      </c>
      <c r="AE17" s="76">
        <f t="shared" si="19"/>
        <v>81364834.58</v>
      </c>
      <c r="AF17" s="76">
        <f t="shared" si="20"/>
        <v>3986876894.42</v>
      </c>
      <c r="AG17" s="76">
        <f t="shared" si="21"/>
        <v>44750659019</v>
      </c>
      <c r="AH17" s="78">
        <f t="shared" si="0"/>
        <v>23053369807</v>
      </c>
      <c r="AI17" s="124">
        <f t="shared" si="1"/>
        <v>0.6599999999091499</v>
      </c>
    </row>
    <row r="18" spans="1:35" ht="12">
      <c r="A18" s="17" t="s">
        <v>39</v>
      </c>
      <c r="B18" s="80">
        <v>24225613688</v>
      </c>
      <c r="C18" s="80"/>
      <c r="D18" s="79">
        <f t="shared" si="22"/>
        <v>24225613688</v>
      </c>
      <c r="E18" s="32">
        <f t="shared" si="2"/>
        <v>484512273.76</v>
      </c>
      <c r="F18" s="82">
        <v>1453536821</v>
      </c>
      <c r="G18" s="76">
        <f t="shared" si="3"/>
        <v>29070736.42</v>
      </c>
      <c r="H18" s="77">
        <f t="shared" si="4"/>
        <v>1424466084.58</v>
      </c>
      <c r="I18" s="76">
        <v>2907073642</v>
      </c>
      <c r="J18" s="76">
        <f t="shared" si="5"/>
        <v>58141472.84</v>
      </c>
      <c r="K18" s="77">
        <f t="shared" si="6"/>
        <v>2848932169.16</v>
      </c>
      <c r="L18" s="82">
        <v>1453536821</v>
      </c>
      <c r="M18" s="76">
        <f t="shared" si="7"/>
        <v>29070736.42</v>
      </c>
      <c r="N18" s="76">
        <f t="shared" si="8"/>
        <v>1424466084.58</v>
      </c>
      <c r="O18" s="82">
        <v>1453536821</v>
      </c>
      <c r="P18" s="76">
        <f t="shared" si="9"/>
        <v>29070736.42</v>
      </c>
      <c r="Q18" s="76">
        <f t="shared" si="10"/>
        <v>1424466084.58</v>
      </c>
      <c r="R18" s="82">
        <v>1453536821</v>
      </c>
      <c r="S18" s="76">
        <f t="shared" si="11"/>
        <v>29070736.42</v>
      </c>
      <c r="T18" s="76">
        <f t="shared" si="12"/>
        <v>1424466084.58</v>
      </c>
      <c r="U18" s="76">
        <v>2907073642</v>
      </c>
      <c r="V18" s="76">
        <f t="shared" si="13"/>
        <v>58141472.84</v>
      </c>
      <c r="W18" s="77">
        <f t="shared" si="14"/>
        <v>2848932169.16</v>
      </c>
      <c r="X18" s="82">
        <v>1453536821</v>
      </c>
      <c r="Y18" s="76">
        <f t="shared" si="15"/>
        <v>29070736.42</v>
      </c>
      <c r="Z18" s="77">
        <f t="shared" si="16"/>
        <v>1424466084.58</v>
      </c>
      <c r="AA18" s="82">
        <v>1453536821</v>
      </c>
      <c r="AB18" s="76">
        <f t="shared" si="17"/>
        <v>29070736.42</v>
      </c>
      <c r="AC18" s="76">
        <f t="shared" si="18"/>
        <v>1424466084.58</v>
      </c>
      <c r="AD18" s="82">
        <v>1453536821</v>
      </c>
      <c r="AE18" s="76">
        <f t="shared" si="19"/>
        <v>29070736.42</v>
      </c>
      <c r="AF18" s="76">
        <f t="shared" si="20"/>
        <v>1424466084.58</v>
      </c>
      <c r="AG18" s="76">
        <f t="shared" si="21"/>
        <v>15988905031</v>
      </c>
      <c r="AH18" s="78">
        <f t="shared" si="0"/>
        <v>8236708657</v>
      </c>
      <c r="AI18" s="124">
        <f t="shared" si="1"/>
        <v>0.6599999998728618</v>
      </c>
    </row>
    <row r="19" spans="1:35" ht="12">
      <c r="A19" s="17" t="s">
        <v>15</v>
      </c>
      <c r="B19" s="80">
        <v>5092107165</v>
      </c>
      <c r="C19" s="80">
        <v>8286066</v>
      </c>
      <c r="D19" s="79">
        <f t="shared" si="22"/>
        <v>5083821099</v>
      </c>
      <c r="E19" s="32">
        <f t="shared" si="2"/>
        <v>101676421.98</v>
      </c>
      <c r="F19" s="82">
        <v>305029265</v>
      </c>
      <c r="G19" s="76">
        <f t="shared" si="3"/>
        <v>6100585.3</v>
      </c>
      <c r="H19" s="77">
        <f t="shared" si="4"/>
        <v>298928679.7</v>
      </c>
      <c r="I19" s="76">
        <v>610058530</v>
      </c>
      <c r="J19" s="76">
        <f t="shared" si="5"/>
        <v>12201170.6</v>
      </c>
      <c r="K19" s="77">
        <f t="shared" si="6"/>
        <v>597857359.4</v>
      </c>
      <c r="L19" s="82">
        <v>305029265</v>
      </c>
      <c r="M19" s="76">
        <f t="shared" si="7"/>
        <v>6100585.3</v>
      </c>
      <c r="N19" s="76">
        <f t="shared" si="8"/>
        <v>298928679.7</v>
      </c>
      <c r="O19" s="82">
        <v>305029265</v>
      </c>
      <c r="P19" s="76">
        <f t="shared" si="9"/>
        <v>6100585.3</v>
      </c>
      <c r="Q19" s="76">
        <f t="shared" si="10"/>
        <v>298928679.7</v>
      </c>
      <c r="R19" s="82">
        <v>305029265</v>
      </c>
      <c r="S19" s="76">
        <f t="shared" si="11"/>
        <v>6100585.3</v>
      </c>
      <c r="T19" s="76">
        <f t="shared" si="12"/>
        <v>298928679.7</v>
      </c>
      <c r="U19" s="76">
        <v>610058530</v>
      </c>
      <c r="V19" s="76">
        <f t="shared" si="13"/>
        <v>12201170.6</v>
      </c>
      <c r="W19" s="77">
        <f t="shared" si="14"/>
        <v>597857359.4</v>
      </c>
      <c r="X19" s="82">
        <v>305029265</v>
      </c>
      <c r="Y19" s="76">
        <f t="shared" si="15"/>
        <v>6100585.3</v>
      </c>
      <c r="Z19" s="77">
        <f t="shared" si="16"/>
        <v>298928679.7</v>
      </c>
      <c r="AA19" s="82">
        <v>305029265</v>
      </c>
      <c r="AB19" s="76">
        <f t="shared" si="17"/>
        <v>6100585.3</v>
      </c>
      <c r="AC19" s="76">
        <f t="shared" si="18"/>
        <v>298928679.7</v>
      </c>
      <c r="AD19" s="82">
        <v>305029265</v>
      </c>
      <c r="AE19" s="76">
        <f t="shared" si="19"/>
        <v>6100585.3</v>
      </c>
      <c r="AF19" s="76">
        <f t="shared" si="20"/>
        <v>298928679.7</v>
      </c>
      <c r="AG19" s="76">
        <f t="shared" si="21"/>
        <v>3355321915</v>
      </c>
      <c r="AH19" s="78">
        <f t="shared" si="0"/>
        <v>1728499184</v>
      </c>
      <c r="AI19" s="124">
        <f t="shared" si="1"/>
        <v>0.6599999979660968</v>
      </c>
    </row>
    <row r="20" spans="1:35" ht="12">
      <c r="A20" s="17" t="s">
        <v>20</v>
      </c>
      <c r="B20" s="80">
        <v>28639666064</v>
      </c>
      <c r="C20" s="80"/>
      <c r="D20" s="79">
        <f t="shared" si="22"/>
        <v>28639666064</v>
      </c>
      <c r="E20" s="32">
        <f t="shared" si="2"/>
        <v>572793321.28</v>
      </c>
      <c r="F20" s="82">
        <v>1718379963</v>
      </c>
      <c r="G20" s="76">
        <f t="shared" si="3"/>
        <v>34367599.26</v>
      </c>
      <c r="H20" s="77">
        <f t="shared" si="4"/>
        <v>1684012363.74</v>
      </c>
      <c r="I20" s="76">
        <v>3436759926</v>
      </c>
      <c r="J20" s="76">
        <f t="shared" si="5"/>
        <v>68735198.52</v>
      </c>
      <c r="K20" s="77">
        <f t="shared" si="6"/>
        <v>3368024727.48</v>
      </c>
      <c r="L20" s="82">
        <v>1718379963</v>
      </c>
      <c r="M20" s="76">
        <f t="shared" si="7"/>
        <v>34367599.26</v>
      </c>
      <c r="N20" s="76">
        <f t="shared" si="8"/>
        <v>1684012363.74</v>
      </c>
      <c r="O20" s="82">
        <v>1718379963</v>
      </c>
      <c r="P20" s="76">
        <f t="shared" si="9"/>
        <v>34367599.26</v>
      </c>
      <c r="Q20" s="76">
        <f t="shared" si="10"/>
        <v>1684012363.74</v>
      </c>
      <c r="R20" s="82">
        <v>1718379963</v>
      </c>
      <c r="S20" s="76">
        <f t="shared" si="11"/>
        <v>34367599.26</v>
      </c>
      <c r="T20" s="76">
        <f t="shared" si="12"/>
        <v>1684012363.74</v>
      </c>
      <c r="U20" s="76">
        <v>3436759926</v>
      </c>
      <c r="V20" s="76">
        <f t="shared" si="13"/>
        <v>68735198.52</v>
      </c>
      <c r="W20" s="77">
        <f t="shared" si="14"/>
        <v>3368024727.48</v>
      </c>
      <c r="X20" s="82">
        <v>1718379963</v>
      </c>
      <c r="Y20" s="76">
        <f t="shared" si="15"/>
        <v>34367599.26</v>
      </c>
      <c r="Z20" s="77">
        <f t="shared" si="16"/>
        <v>1684012363.74</v>
      </c>
      <c r="AA20" s="82">
        <v>1718379963</v>
      </c>
      <c r="AB20" s="76">
        <f t="shared" si="17"/>
        <v>34367599.26</v>
      </c>
      <c r="AC20" s="76">
        <f t="shared" si="18"/>
        <v>1684012363.74</v>
      </c>
      <c r="AD20" s="82">
        <v>1718379963</v>
      </c>
      <c r="AE20" s="76">
        <f t="shared" si="19"/>
        <v>34367599.26</v>
      </c>
      <c r="AF20" s="76">
        <f t="shared" si="20"/>
        <v>1684012363.74</v>
      </c>
      <c r="AG20" s="76">
        <f t="shared" si="21"/>
        <v>18902179593</v>
      </c>
      <c r="AH20" s="78">
        <f t="shared" si="0"/>
        <v>9737486471</v>
      </c>
      <c r="AI20" s="124">
        <f t="shared" si="1"/>
        <v>0.6599999996773706</v>
      </c>
    </row>
    <row r="21" spans="1:35" ht="12">
      <c r="A21" s="27" t="s">
        <v>21</v>
      </c>
      <c r="B21" s="83">
        <v>22891699924</v>
      </c>
      <c r="C21" s="83"/>
      <c r="D21" s="79">
        <f t="shared" si="22"/>
        <v>22891699924</v>
      </c>
      <c r="E21" s="32">
        <f t="shared" si="2"/>
        <v>457833998.48</v>
      </c>
      <c r="F21" s="84">
        <v>1373501995</v>
      </c>
      <c r="G21" s="76">
        <f t="shared" si="3"/>
        <v>27470039.900000002</v>
      </c>
      <c r="H21" s="77">
        <f t="shared" si="4"/>
        <v>1346031955.1</v>
      </c>
      <c r="I21" s="76">
        <v>2747003990</v>
      </c>
      <c r="J21" s="76">
        <f t="shared" si="5"/>
        <v>54940079.800000004</v>
      </c>
      <c r="K21" s="77">
        <f t="shared" si="6"/>
        <v>2692063910.2</v>
      </c>
      <c r="L21" s="84">
        <v>1373501995</v>
      </c>
      <c r="M21" s="76">
        <f t="shared" si="7"/>
        <v>27470039.900000002</v>
      </c>
      <c r="N21" s="76">
        <f t="shared" si="8"/>
        <v>1346031955.1</v>
      </c>
      <c r="O21" s="84">
        <v>1373501995</v>
      </c>
      <c r="P21" s="76">
        <f t="shared" si="9"/>
        <v>27470039.900000002</v>
      </c>
      <c r="Q21" s="76">
        <f t="shared" si="10"/>
        <v>1346031955.1</v>
      </c>
      <c r="R21" s="84">
        <v>1373501995</v>
      </c>
      <c r="S21" s="76">
        <f t="shared" si="11"/>
        <v>27470039.900000002</v>
      </c>
      <c r="T21" s="76">
        <f t="shared" si="12"/>
        <v>1346031955.1</v>
      </c>
      <c r="U21" s="76">
        <v>2747003990</v>
      </c>
      <c r="V21" s="76">
        <f t="shared" si="13"/>
        <v>54940079.800000004</v>
      </c>
      <c r="W21" s="77">
        <f t="shared" si="14"/>
        <v>2692063910.2</v>
      </c>
      <c r="X21" s="84">
        <v>1373501995</v>
      </c>
      <c r="Y21" s="76">
        <f t="shared" si="15"/>
        <v>27470039.900000002</v>
      </c>
      <c r="Z21" s="77">
        <f t="shared" si="16"/>
        <v>1346031955.1</v>
      </c>
      <c r="AA21" s="84">
        <v>1373501995</v>
      </c>
      <c r="AB21" s="76">
        <f t="shared" si="17"/>
        <v>27470039.900000002</v>
      </c>
      <c r="AC21" s="76">
        <f t="shared" si="18"/>
        <v>1346031955.1</v>
      </c>
      <c r="AD21" s="84">
        <v>1373501995</v>
      </c>
      <c r="AE21" s="76">
        <f t="shared" si="19"/>
        <v>27470039.900000002</v>
      </c>
      <c r="AF21" s="76">
        <f t="shared" si="20"/>
        <v>1346031955.1</v>
      </c>
      <c r="AG21" s="76">
        <f t="shared" si="21"/>
        <v>15108521945</v>
      </c>
      <c r="AH21" s="78">
        <f t="shared" si="0"/>
        <v>7783177979</v>
      </c>
      <c r="AI21" s="124">
        <f t="shared" si="1"/>
        <v>0.6599999997885696</v>
      </c>
    </row>
    <row r="22" spans="1:35" ht="12">
      <c r="A22" s="17" t="s">
        <v>22</v>
      </c>
      <c r="B22" s="80">
        <v>123993169432</v>
      </c>
      <c r="C22" s="80"/>
      <c r="D22" s="79">
        <f t="shared" si="22"/>
        <v>123993169432</v>
      </c>
      <c r="E22" s="32">
        <f t="shared" si="2"/>
        <v>2479863388.64</v>
      </c>
      <c r="F22" s="85">
        <v>7439580000</v>
      </c>
      <c r="G22" s="76">
        <f t="shared" si="3"/>
        <v>148791600</v>
      </c>
      <c r="H22" s="77">
        <f t="shared" si="4"/>
        <v>7290788400</v>
      </c>
      <c r="I22" s="76">
        <v>14879160000</v>
      </c>
      <c r="J22" s="76">
        <f t="shared" si="5"/>
        <v>297583200</v>
      </c>
      <c r="K22" s="77">
        <f t="shared" si="6"/>
        <v>14581576800</v>
      </c>
      <c r="L22" s="85">
        <v>7439580000</v>
      </c>
      <c r="M22" s="76">
        <f t="shared" si="7"/>
        <v>148791600</v>
      </c>
      <c r="N22" s="76">
        <f t="shared" si="8"/>
        <v>7290788400</v>
      </c>
      <c r="O22" s="85">
        <v>7439580000</v>
      </c>
      <c r="P22" s="76">
        <f t="shared" si="9"/>
        <v>148791600</v>
      </c>
      <c r="Q22" s="76">
        <f t="shared" si="10"/>
        <v>7290788400</v>
      </c>
      <c r="R22" s="85">
        <v>7439580000</v>
      </c>
      <c r="S22" s="76">
        <f t="shared" si="11"/>
        <v>148791600</v>
      </c>
      <c r="T22" s="76">
        <f t="shared" si="12"/>
        <v>7290788400</v>
      </c>
      <c r="U22" s="76">
        <v>14879160000</v>
      </c>
      <c r="V22" s="76">
        <f t="shared" si="13"/>
        <v>297583200</v>
      </c>
      <c r="W22" s="77">
        <f t="shared" si="14"/>
        <v>14581576800</v>
      </c>
      <c r="X22" s="85">
        <v>7439580000</v>
      </c>
      <c r="Y22" s="76">
        <f t="shared" si="15"/>
        <v>148791600</v>
      </c>
      <c r="Z22" s="77">
        <f t="shared" si="16"/>
        <v>7290788400</v>
      </c>
      <c r="AA22" s="85">
        <v>7439580000</v>
      </c>
      <c r="AB22" s="76">
        <f t="shared" si="17"/>
        <v>148791600</v>
      </c>
      <c r="AC22" s="76">
        <f t="shared" si="18"/>
        <v>7290788400</v>
      </c>
      <c r="AD22" s="85">
        <v>7439580000</v>
      </c>
      <c r="AE22" s="76">
        <f t="shared" si="19"/>
        <v>148791600</v>
      </c>
      <c r="AF22" s="76">
        <f t="shared" si="20"/>
        <v>7290788400</v>
      </c>
      <c r="AG22" s="76">
        <f t="shared" si="21"/>
        <v>81835380000</v>
      </c>
      <c r="AH22" s="78">
        <f t="shared" si="0"/>
        <v>42157789432</v>
      </c>
      <c r="AI22" s="124">
        <f t="shared" si="1"/>
        <v>0.6599990981348367</v>
      </c>
    </row>
    <row r="23" spans="1:35" ht="12">
      <c r="A23" s="17" t="s">
        <v>23</v>
      </c>
      <c r="B23" s="80">
        <v>9632718312</v>
      </c>
      <c r="C23" s="80"/>
      <c r="D23" s="79">
        <f t="shared" si="22"/>
        <v>9632718312</v>
      </c>
      <c r="E23" s="32">
        <f t="shared" si="2"/>
        <v>192654366.24</v>
      </c>
      <c r="F23" s="85">
        <v>577963098</v>
      </c>
      <c r="G23" s="76">
        <f t="shared" si="3"/>
        <v>11559261.96</v>
      </c>
      <c r="H23" s="77">
        <f t="shared" si="4"/>
        <v>566403836.04</v>
      </c>
      <c r="I23" s="76">
        <v>1155926196</v>
      </c>
      <c r="J23" s="76">
        <f t="shared" si="5"/>
        <v>23118523.92</v>
      </c>
      <c r="K23" s="77">
        <f t="shared" si="6"/>
        <v>1132807672.08</v>
      </c>
      <c r="L23" s="85">
        <v>577963098</v>
      </c>
      <c r="M23" s="76">
        <f t="shared" si="7"/>
        <v>11559261.96</v>
      </c>
      <c r="N23" s="76">
        <f t="shared" si="8"/>
        <v>566403836.04</v>
      </c>
      <c r="O23" s="85">
        <v>577963098</v>
      </c>
      <c r="P23" s="76">
        <f t="shared" si="9"/>
        <v>11559261.96</v>
      </c>
      <c r="Q23" s="76">
        <f t="shared" si="10"/>
        <v>566403836.04</v>
      </c>
      <c r="R23" s="85">
        <v>577963098</v>
      </c>
      <c r="S23" s="76">
        <f t="shared" si="11"/>
        <v>11559261.96</v>
      </c>
      <c r="T23" s="76">
        <f t="shared" si="12"/>
        <v>566403836.04</v>
      </c>
      <c r="U23" s="76">
        <v>1155926196</v>
      </c>
      <c r="V23" s="76">
        <f t="shared" si="13"/>
        <v>23118523.92</v>
      </c>
      <c r="W23" s="77">
        <f t="shared" si="14"/>
        <v>1132807672.08</v>
      </c>
      <c r="X23" s="85">
        <v>577963098</v>
      </c>
      <c r="Y23" s="76">
        <f t="shared" si="15"/>
        <v>11559261.96</v>
      </c>
      <c r="Z23" s="77">
        <f t="shared" si="16"/>
        <v>566403836.04</v>
      </c>
      <c r="AA23" s="85">
        <v>577963098</v>
      </c>
      <c r="AB23" s="76">
        <f t="shared" si="17"/>
        <v>11559261.96</v>
      </c>
      <c r="AC23" s="76">
        <f t="shared" si="18"/>
        <v>566403836.04</v>
      </c>
      <c r="AD23" s="85">
        <v>577963098</v>
      </c>
      <c r="AE23" s="76">
        <f t="shared" si="19"/>
        <v>11559261.96</v>
      </c>
      <c r="AF23" s="76">
        <f t="shared" si="20"/>
        <v>566403836.04</v>
      </c>
      <c r="AG23" s="76">
        <f t="shared" si="21"/>
        <v>6357594078</v>
      </c>
      <c r="AH23" s="78">
        <f t="shared" si="0"/>
        <v>3275124234</v>
      </c>
      <c r="AI23" s="124">
        <f t="shared" si="1"/>
        <v>0.6599999991778022</v>
      </c>
    </row>
    <row r="24" spans="1:35" ht="12">
      <c r="A24" s="17" t="s">
        <v>40</v>
      </c>
      <c r="B24" s="80">
        <v>17281920901</v>
      </c>
      <c r="C24" s="80"/>
      <c r="D24" s="79">
        <f t="shared" si="22"/>
        <v>17281920901</v>
      </c>
      <c r="E24" s="32">
        <f t="shared" si="2"/>
        <v>345638418.02</v>
      </c>
      <c r="F24" s="85">
        <v>1036915254</v>
      </c>
      <c r="G24" s="76">
        <f t="shared" si="3"/>
        <v>20738305.080000002</v>
      </c>
      <c r="H24" s="77">
        <f t="shared" si="4"/>
        <v>1016176948.92</v>
      </c>
      <c r="I24" s="76">
        <v>2073830508</v>
      </c>
      <c r="J24" s="76">
        <f t="shared" si="5"/>
        <v>41476610.160000004</v>
      </c>
      <c r="K24" s="77">
        <f t="shared" si="6"/>
        <v>2032353897.84</v>
      </c>
      <c r="L24" s="85">
        <v>1036915254</v>
      </c>
      <c r="M24" s="76">
        <f t="shared" si="7"/>
        <v>20738305.080000002</v>
      </c>
      <c r="N24" s="76">
        <f t="shared" si="8"/>
        <v>1016176948.92</v>
      </c>
      <c r="O24" s="85">
        <v>1036915254</v>
      </c>
      <c r="P24" s="76">
        <f t="shared" si="9"/>
        <v>20738305.080000002</v>
      </c>
      <c r="Q24" s="76">
        <f t="shared" si="10"/>
        <v>1016176948.92</v>
      </c>
      <c r="R24" s="85">
        <v>1036915254</v>
      </c>
      <c r="S24" s="76">
        <f t="shared" si="11"/>
        <v>20738305.080000002</v>
      </c>
      <c r="T24" s="76">
        <f t="shared" si="12"/>
        <v>1016176948.92</v>
      </c>
      <c r="U24" s="76">
        <v>2073830508</v>
      </c>
      <c r="V24" s="76">
        <f t="shared" si="13"/>
        <v>41476610.160000004</v>
      </c>
      <c r="W24" s="77">
        <f t="shared" si="14"/>
        <v>2032353897.84</v>
      </c>
      <c r="X24" s="85">
        <v>1036915254</v>
      </c>
      <c r="Y24" s="76">
        <f t="shared" si="15"/>
        <v>20738305.080000002</v>
      </c>
      <c r="Z24" s="77">
        <f t="shared" si="16"/>
        <v>1016176948.92</v>
      </c>
      <c r="AA24" s="85">
        <v>1036915254</v>
      </c>
      <c r="AB24" s="76">
        <f t="shared" si="17"/>
        <v>20738305.080000002</v>
      </c>
      <c r="AC24" s="76">
        <f t="shared" si="18"/>
        <v>1016176948.92</v>
      </c>
      <c r="AD24" s="85">
        <v>1036915254</v>
      </c>
      <c r="AE24" s="76">
        <f t="shared" si="19"/>
        <v>20738305.080000002</v>
      </c>
      <c r="AF24" s="76">
        <f t="shared" si="20"/>
        <v>1016176948.92</v>
      </c>
      <c r="AG24" s="76">
        <f t="shared" si="21"/>
        <v>11406067794</v>
      </c>
      <c r="AH24" s="78">
        <f t="shared" si="0"/>
        <v>5875853107</v>
      </c>
      <c r="AI24" s="124">
        <f t="shared" si="1"/>
        <v>0.6599999999618098</v>
      </c>
    </row>
    <row r="25" spans="1:35" ht="12">
      <c r="A25" s="17" t="s">
        <v>41</v>
      </c>
      <c r="B25" s="80">
        <v>4171991843</v>
      </c>
      <c r="C25" s="80"/>
      <c r="D25" s="79">
        <f t="shared" si="22"/>
        <v>4171991843</v>
      </c>
      <c r="E25" s="32">
        <f t="shared" si="2"/>
        <v>83439836.86</v>
      </c>
      <c r="F25" s="85">
        <v>250319510</v>
      </c>
      <c r="G25" s="76">
        <f t="shared" si="3"/>
        <v>5006390.2</v>
      </c>
      <c r="H25" s="77">
        <f t="shared" si="4"/>
        <v>245313119.8</v>
      </c>
      <c r="I25" s="76">
        <v>500639020</v>
      </c>
      <c r="J25" s="76">
        <f t="shared" si="5"/>
        <v>10012780.4</v>
      </c>
      <c r="K25" s="77">
        <f t="shared" si="6"/>
        <v>490626239.6</v>
      </c>
      <c r="L25" s="85">
        <v>250319510</v>
      </c>
      <c r="M25" s="76">
        <f t="shared" si="7"/>
        <v>5006390.2</v>
      </c>
      <c r="N25" s="76">
        <f t="shared" si="8"/>
        <v>245313119.8</v>
      </c>
      <c r="O25" s="85">
        <v>250319510</v>
      </c>
      <c r="P25" s="76">
        <f t="shared" si="9"/>
        <v>5006390.2</v>
      </c>
      <c r="Q25" s="76">
        <f t="shared" si="10"/>
        <v>245313119.8</v>
      </c>
      <c r="R25" s="85">
        <v>250319510</v>
      </c>
      <c r="S25" s="76">
        <f t="shared" si="11"/>
        <v>5006390.2</v>
      </c>
      <c r="T25" s="76">
        <f t="shared" si="12"/>
        <v>245313119.8</v>
      </c>
      <c r="U25" s="76">
        <v>500639020</v>
      </c>
      <c r="V25" s="76">
        <f t="shared" si="13"/>
        <v>10012780.4</v>
      </c>
      <c r="W25" s="77">
        <f t="shared" si="14"/>
        <v>490626239.6</v>
      </c>
      <c r="X25" s="85">
        <v>250319510</v>
      </c>
      <c r="Y25" s="76">
        <f t="shared" si="15"/>
        <v>5006390.2</v>
      </c>
      <c r="Z25" s="77">
        <f t="shared" si="16"/>
        <v>245313119.8</v>
      </c>
      <c r="AA25" s="85">
        <v>250319510</v>
      </c>
      <c r="AB25" s="76">
        <f t="shared" si="17"/>
        <v>5006390.2</v>
      </c>
      <c r="AC25" s="76">
        <f t="shared" si="18"/>
        <v>245313119.8</v>
      </c>
      <c r="AD25" s="85">
        <v>250319510</v>
      </c>
      <c r="AE25" s="76">
        <f t="shared" si="19"/>
        <v>5006390.2</v>
      </c>
      <c r="AF25" s="76">
        <f t="shared" si="20"/>
        <v>245313119.8</v>
      </c>
      <c r="AG25" s="76">
        <f t="shared" si="21"/>
        <v>2753514610</v>
      </c>
      <c r="AH25" s="78">
        <f t="shared" si="0"/>
        <v>1418477233</v>
      </c>
      <c r="AI25" s="124">
        <f t="shared" si="1"/>
        <v>0.6599999984707544</v>
      </c>
    </row>
    <row r="26" spans="1:35" ht="12">
      <c r="A26" s="17" t="s">
        <v>24</v>
      </c>
      <c r="B26" s="80">
        <v>66346498964</v>
      </c>
      <c r="C26" s="80"/>
      <c r="D26" s="79">
        <f t="shared" si="22"/>
        <v>66346498964</v>
      </c>
      <c r="E26" s="32">
        <f t="shared" si="2"/>
        <v>1326929979.28</v>
      </c>
      <c r="F26" s="85">
        <v>3980789937</v>
      </c>
      <c r="G26" s="76">
        <f t="shared" si="3"/>
        <v>79615798.74</v>
      </c>
      <c r="H26" s="77">
        <f t="shared" si="4"/>
        <v>3901174138.26</v>
      </c>
      <c r="I26" s="76">
        <v>7961579874</v>
      </c>
      <c r="J26" s="76">
        <f t="shared" si="5"/>
        <v>159231597.48</v>
      </c>
      <c r="K26" s="77">
        <f t="shared" si="6"/>
        <v>7802348276.52</v>
      </c>
      <c r="L26" s="85">
        <v>3980789937</v>
      </c>
      <c r="M26" s="76">
        <f t="shared" si="7"/>
        <v>79615798.74</v>
      </c>
      <c r="N26" s="76">
        <f t="shared" si="8"/>
        <v>3901174138.26</v>
      </c>
      <c r="O26" s="85">
        <v>3980789937</v>
      </c>
      <c r="P26" s="76">
        <f t="shared" si="9"/>
        <v>79615798.74</v>
      </c>
      <c r="Q26" s="76">
        <f t="shared" si="10"/>
        <v>3901174138.26</v>
      </c>
      <c r="R26" s="85">
        <v>3980789937</v>
      </c>
      <c r="S26" s="76">
        <f t="shared" si="11"/>
        <v>79615798.74</v>
      </c>
      <c r="T26" s="76">
        <f t="shared" si="12"/>
        <v>3901174138.26</v>
      </c>
      <c r="U26" s="76">
        <v>7961579874</v>
      </c>
      <c r="V26" s="76">
        <f t="shared" si="13"/>
        <v>159231597.48</v>
      </c>
      <c r="W26" s="77">
        <f t="shared" si="14"/>
        <v>7802348276.52</v>
      </c>
      <c r="X26" s="85">
        <v>3980789937</v>
      </c>
      <c r="Y26" s="76">
        <f t="shared" si="15"/>
        <v>79615798.74</v>
      </c>
      <c r="Z26" s="77">
        <f t="shared" si="16"/>
        <v>3901174138.26</v>
      </c>
      <c r="AA26" s="85">
        <v>3980789937</v>
      </c>
      <c r="AB26" s="76">
        <f t="shared" si="17"/>
        <v>79615798.74</v>
      </c>
      <c r="AC26" s="76">
        <f t="shared" si="18"/>
        <v>3901174138.26</v>
      </c>
      <c r="AD26" s="85">
        <v>3980789937</v>
      </c>
      <c r="AE26" s="76">
        <f t="shared" si="19"/>
        <v>79615798.74</v>
      </c>
      <c r="AF26" s="76">
        <f t="shared" si="20"/>
        <v>3901174138.26</v>
      </c>
      <c r="AG26" s="76">
        <f t="shared" si="21"/>
        <v>43788689307</v>
      </c>
      <c r="AH26" s="78">
        <f t="shared" si="0"/>
        <v>22557809657</v>
      </c>
      <c r="AI26" s="124">
        <f t="shared" si="1"/>
        <v>0.6599999998607312</v>
      </c>
    </row>
    <row r="27" spans="1:35" ht="12">
      <c r="A27" s="17" t="s">
        <v>42</v>
      </c>
      <c r="B27" s="80">
        <v>4619147118</v>
      </c>
      <c r="C27" s="80">
        <v>9457263</v>
      </c>
      <c r="D27" s="79">
        <f>B27-C27</f>
        <v>4609689855</v>
      </c>
      <c r="E27" s="32">
        <f t="shared" si="2"/>
        <v>92193797.10000001</v>
      </c>
      <c r="F27" s="85">
        <v>276581391</v>
      </c>
      <c r="G27" s="76">
        <f t="shared" si="3"/>
        <v>5531627.82</v>
      </c>
      <c r="H27" s="77">
        <f t="shared" si="4"/>
        <v>271049763.18</v>
      </c>
      <c r="I27" s="76">
        <v>553162782</v>
      </c>
      <c r="J27" s="76">
        <f t="shared" si="5"/>
        <v>11063255.64</v>
      </c>
      <c r="K27" s="77">
        <f t="shared" si="6"/>
        <v>542099526.36</v>
      </c>
      <c r="L27" s="85">
        <v>276581391</v>
      </c>
      <c r="M27" s="76">
        <f t="shared" si="7"/>
        <v>5531627.82</v>
      </c>
      <c r="N27" s="76">
        <f t="shared" si="8"/>
        <v>271049763.18</v>
      </c>
      <c r="O27" s="85">
        <v>276581391</v>
      </c>
      <c r="P27" s="76">
        <f t="shared" si="9"/>
        <v>5531627.82</v>
      </c>
      <c r="Q27" s="76">
        <f t="shared" si="10"/>
        <v>271049763.18</v>
      </c>
      <c r="R27" s="85">
        <v>276581391</v>
      </c>
      <c r="S27" s="76">
        <f t="shared" si="11"/>
        <v>5531627.82</v>
      </c>
      <c r="T27" s="76">
        <f t="shared" si="12"/>
        <v>271049763.18</v>
      </c>
      <c r="U27" s="76">
        <v>553162782</v>
      </c>
      <c r="V27" s="76">
        <f t="shared" si="13"/>
        <v>11063255.64</v>
      </c>
      <c r="W27" s="77">
        <f t="shared" si="14"/>
        <v>542099526.36</v>
      </c>
      <c r="X27" s="85">
        <v>276581391</v>
      </c>
      <c r="Y27" s="76">
        <f t="shared" si="15"/>
        <v>5531627.82</v>
      </c>
      <c r="Z27" s="77">
        <f t="shared" si="16"/>
        <v>271049763.18</v>
      </c>
      <c r="AA27" s="85">
        <v>276581391</v>
      </c>
      <c r="AB27" s="76">
        <f t="shared" si="17"/>
        <v>5531627.82</v>
      </c>
      <c r="AC27" s="76">
        <f t="shared" si="18"/>
        <v>271049763.18</v>
      </c>
      <c r="AD27" s="85">
        <v>276581391</v>
      </c>
      <c r="AE27" s="76">
        <f t="shared" si="19"/>
        <v>5531627.82</v>
      </c>
      <c r="AF27" s="76">
        <f t="shared" si="20"/>
        <v>271049763.18</v>
      </c>
      <c r="AG27" s="76">
        <f t="shared" si="21"/>
        <v>3042395301</v>
      </c>
      <c r="AH27" s="78">
        <f t="shared" si="0"/>
        <v>1567294554</v>
      </c>
      <c r="AI27" s="124">
        <f t="shared" si="1"/>
        <v>0.6599999992841167</v>
      </c>
    </row>
    <row r="28" spans="1:35" ht="12">
      <c r="A28" s="17" t="s">
        <v>43</v>
      </c>
      <c r="B28" s="80">
        <v>324374850071</v>
      </c>
      <c r="C28" s="80">
        <v>968219270</v>
      </c>
      <c r="D28" s="79">
        <f t="shared" si="22"/>
        <v>323406630801</v>
      </c>
      <c r="E28" s="32">
        <f t="shared" si="2"/>
        <v>6468132616.02</v>
      </c>
      <c r="F28" s="85">
        <v>19404420000</v>
      </c>
      <c r="G28" s="76">
        <f t="shared" si="3"/>
        <v>388088400</v>
      </c>
      <c r="H28" s="77">
        <f t="shared" si="4"/>
        <v>19016331600</v>
      </c>
      <c r="I28" s="76">
        <v>38000000000</v>
      </c>
      <c r="J28" s="76">
        <f t="shared" si="5"/>
        <v>760000000</v>
      </c>
      <c r="K28" s="77">
        <f t="shared" si="6"/>
        <v>37240000000</v>
      </c>
      <c r="L28" s="85">
        <v>19404420000</v>
      </c>
      <c r="M28" s="76">
        <f t="shared" si="7"/>
        <v>388088400</v>
      </c>
      <c r="N28" s="76">
        <f t="shared" si="8"/>
        <v>19016331600</v>
      </c>
      <c r="O28" s="85">
        <v>19404420000</v>
      </c>
      <c r="P28" s="76">
        <f t="shared" si="9"/>
        <v>388088400</v>
      </c>
      <c r="Q28" s="76">
        <f t="shared" si="10"/>
        <v>19016331600</v>
      </c>
      <c r="R28" s="85">
        <v>19404420000</v>
      </c>
      <c r="S28" s="76">
        <f t="shared" si="11"/>
        <v>388088400</v>
      </c>
      <c r="T28" s="76">
        <f t="shared" si="12"/>
        <v>19016331600</v>
      </c>
      <c r="U28" s="76">
        <v>38808840000</v>
      </c>
      <c r="V28" s="76">
        <f t="shared" si="13"/>
        <v>776176800</v>
      </c>
      <c r="W28" s="77">
        <f t="shared" si="14"/>
        <v>38032663200</v>
      </c>
      <c r="X28" s="85">
        <v>19404420000</v>
      </c>
      <c r="Y28" s="76">
        <f t="shared" si="15"/>
        <v>388088400</v>
      </c>
      <c r="Z28" s="77">
        <f t="shared" si="16"/>
        <v>19016331600</v>
      </c>
      <c r="AA28" s="85">
        <v>19404420000</v>
      </c>
      <c r="AB28" s="76">
        <f t="shared" si="17"/>
        <v>388088400</v>
      </c>
      <c r="AC28" s="76">
        <f t="shared" si="18"/>
        <v>19016331600</v>
      </c>
      <c r="AD28" s="85">
        <v>19404420000</v>
      </c>
      <c r="AE28" s="76">
        <f t="shared" si="19"/>
        <v>388088400</v>
      </c>
      <c r="AF28" s="76">
        <f t="shared" si="20"/>
        <v>19016331600</v>
      </c>
      <c r="AG28" s="76">
        <f t="shared" si="21"/>
        <v>212639780000</v>
      </c>
      <c r="AH28" s="78">
        <f t="shared" si="0"/>
        <v>110766850801</v>
      </c>
      <c r="AI28" s="124">
        <f t="shared" si="1"/>
        <v>0.6574997534012914</v>
      </c>
    </row>
    <row r="29" spans="1:35" ht="12">
      <c r="A29" s="17" t="s">
        <v>52</v>
      </c>
      <c r="B29" s="80">
        <v>121223378337</v>
      </c>
      <c r="C29" s="80"/>
      <c r="D29" s="79">
        <f>B29-C29</f>
        <v>121223378337</v>
      </c>
      <c r="E29" s="32">
        <f t="shared" si="2"/>
        <v>2424467566.7400002</v>
      </c>
      <c r="F29" s="85">
        <v>7273402700</v>
      </c>
      <c r="G29" s="76">
        <f t="shared" si="3"/>
        <v>145468054</v>
      </c>
      <c r="H29" s="77">
        <f t="shared" si="4"/>
        <v>7127934646</v>
      </c>
      <c r="I29" s="76">
        <v>14546805400</v>
      </c>
      <c r="J29" s="76">
        <f t="shared" si="5"/>
        <v>290936108</v>
      </c>
      <c r="K29" s="77">
        <f t="shared" si="6"/>
        <v>14255869292</v>
      </c>
      <c r="L29" s="85">
        <v>7273402700</v>
      </c>
      <c r="M29" s="76">
        <f t="shared" si="7"/>
        <v>145468054</v>
      </c>
      <c r="N29" s="76">
        <f t="shared" si="8"/>
        <v>7127934646</v>
      </c>
      <c r="O29" s="85">
        <v>7273402700</v>
      </c>
      <c r="P29" s="76">
        <f t="shared" si="9"/>
        <v>145468054</v>
      </c>
      <c r="Q29" s="76">
        <f t="shared" si="10"/>
        <v>7127934646</v>
      </c>
      <c r="R29" s="85">
        <v>7273402700</v>
      </c>
      <c r="S29" s="76">
        <f t="shared" si="11"/>
        <v>145468054</v>
      </c>
      <c r="T29" s="76">
        <f t="shared" si="12"/>
        <v>7127934646</v>
      </c>
      <c r="U29" s="76">
        <v>14546805400</v>
      </c>
      <c r="V29" s="76">
        <f t="shared" si="13"/>
        <v>290936108</v>
      </c>
      <c r="W29" s="77">
        <f t="shared" si="14"/>
        <v>14255869292</v>
      </c>
      <c r="X29" s="85">
        <f>7273402700+14546805400</f>
        <v>21820208100</v>
      </c>
      <c r="Y29" s="76">
        <f t="shared" si="15"/>
        <v>436404162</v>
      </c>
      <c r="Z29" s="77">
        <f t="shared" si="16"/>
        <v>21383803938</v>
      </c>
      <c r="AA29" s="85">
        <v>7273402700</v>
      </c>
      <c r="AB29" s="76">
        <f t="shared" si="17"/>
        <v>145468054</v>
      </c>
      <c r="AC29" s="76">
        <f t="shared" si="18"/>
        <v>7127934646</v>
      </c>
      <c r="AD29" s="85">
        <v>7273402700</v>
      </c>
      <c r="AE29" s="76">
        <f t="shared" si="19"/>
        <v>145468054</v>
      </c>
      <c r="AF29" s="76">
        <f t="shared" si="20"/>
        <v>7127934646</v>
      </c>
      <c r="AG29" s="76">
        <f t="shared" si="21"/>
        <v>94554235100</v>
      </c>
      <c r="AH29" s="78">
        <f t="shared" si="0"/>
        <v>26669143237</v>
      </c>
      <c r="AI29" s="124">
        <f t="shared" si="1"/>
        <v>0.7799999999764072</v>
      </c>
    </row>
    <row r="30" spans="1:35" ht="12">
      <c r="A30" s="17" t="s">
        <v>44</v>
      </c>
      <c r="B30" s="80">
        <v>35530229491</v>
      </c>
      <c r="C30" s="80">
        <v>75480344</v>
      </c>
      <c r="D30" s="79">
        <f t="shared" si="22"/>
        <v>35454749147</v>
      </c>
      <c r="E30" s="32">
        <f t="shared" si="2"/>
        <v>709094982.94</v>
      </c>
      <c r="F30" s="85">
        <v>2127284948</v>
      </c>
      <c r="G30" s="76">
        <f t="shared" si="3"/>
        <v>42545698.96</v>
      </c>
      <c r="H30" s="77">
        <f t="shared" si="4"/>
        <v>2084739249.04</v>
      </c>
      <c r="I30" s="76">
        <v>4254569896</v>
      </c>
      <c r="J30" s="76">
        <f t="shared" si="5"/>
        <v>85091397.92</v>
      </c>
      <c r="K30" s="77">
        <f t="shared" si="6"/>
        <v>4169478498.08</v>
      </c>
      <c r="L30" s="85">
        <v>2127284948</v>
      </c>
      <c r="M30" s="76">
        <f t="shared" si="7"/>
        <v>42545698.96</v>
      </c>
      <c r="N30" s="76">
        <f t="shared" si="8"/>
        <v>2084739249.04</v>
      </c>
      <c r="O30" s="85">
        <v>2127284948</v>
      </c>
      <c r="P30" s="76">
        <f t="shared" si="9"/>
        <v>42545698.96</v>
      </c>
      <c r="Q30" s="76">
        <f t="shared" si="10"/>
        <v>2084739249.04</v>
      </c>
      <c r="R30" s="85">
        <v>2127284948</v>
      </c>
      <c r="S30" s="76">
        <f t="shared" si="11"/>
        <v>42545698.96</v>
      </c>
      <c r="T30" s="76">
        <f t="shared" si="12"/>
        <v>2084739249.04</v>
      </c>
      <c r="U30" s="76">
        <v>4254569896</v>
      </c>
      <c r="V30" s="76">
        <f t="shared" si="13"/>
        <v>85091397.92</v>
      </c>
      <c r="W30" s="77">
        <f t="shared" si="14"/>
        <v>4169478498.08</v>
      </c>
      <c r="X30" s="85">
        <v>2127284948</v>
      </c>
      <c r="Y30" s="76">
        <f t="shared" si="15"/>
        <v>42545698.96</v>
      </c>
      <c r="Z30" s="77">
        <f t="shared" si="16"/>
        <v>2084739249.04</v>
      </c>
      <c r="AA30" s="85">
        <v>2127284948</v>
      </c>
      <c r="AB30" s="76">
        <f t="shared" si="17"/>
        <v>42545698.96</v>
      </c>
      <c r="AC30" s="76">
        <f t="shared" si="18"/>
        <v>2084739249.04</v>
      </c>
      <c r="AD30" s="85">
        <v>2127284948</v>
      </c>
      <c r="AE30" s="76">
        <f t="shared" si="19"/>
        <v>42545698.96</v>
      </c>
      <c r="AF30" s="76">
        <f t="shared" si="20"/>
        <v>2084739249.04</v>
      </c>
      <c r="AG30" s="76">
        <f t="shared" si="21"/>
        <v>23400134428</v>
      </c>
      <c r="AH30" s="78">
        <f t="shared" si="0"/>
        <v>12054614719</v>
      </c>
      <c r="AI30" s="124">
        <f t="shared" si="1"/>
        <v>0.6599999997455912</v>
      </c>
    </row>
    <row r="31" spans="1:35" ht="12">
      <c r="A31" s="17" t="s">
        <v>11</v>
      </c>
      <c r="B31" s="80">
        <v>66130886735</v>
      </c>
      <c r="C31" s="80">
        <v>140973193</v>
      </c>
      <c r="D31" s="79">
        <f t="shared" si="22"/>
        <v>65989913542</v>
      </c>
      <c r="E31" s="32">
        <f t="shared" si="2"/>
        <v>1319798270.84</v>
      </c>
      <c r="F31" s="85">
        <v>3959394812</v>
      </c>
      <c r="G31" s="76">
        <f t="shared" si="3"/>
        <v>79187896.24</v>
      </c>
      <c r="H31" s="77">
        <f t="shared" si="4"/>
        <v>3880206915.76</v>
      </c>
      <c r="I31" s="76">
        <v>7918789624</v>
      </c>
      <c r="J31" s="76">
        <f t="shared" si="5"/>
        <v>158375792.48</v>
      </c>
      <c r="K31" s="77">
        <f t="shared" si="6"/>
        <v>7760413831.52</v>
      </c>
      <c r="L31" s="85">
        <v>3959394812</v>
      </c>
      <c r="M31" s="76">
        <f t="shared" si="7"/>
        <v>79187896.24</v>
      </c>
      <c r="N31" s="76">
        <f t="shared" si="8"/>
        <v>3880206915.76</v>
      </c>
      <c r="O31" s="85">
        <v>3959394812</v>
      </c>
      <c r="P31" s="76">
        <f t="shared" si="9"/>
        <v>79187896.24</v>
      </c>
      <c r="Q31" s="76">
        <f t="shared" si="10"/>
        <v>3880206915.76</v>
      </c>
      <c r="R31" s="85">
        <v>3959394812</v>
      </c>
      <c r="S31" s="76">
        <f t="shared" si="11"/>
        <v>79187896.24</v>
      </c>
      <c r="T31" s="76">
        <f t="shared" si="12"/>
        <v>3880206915.76</v>
      </c>
      <c r="U31" s="76">
        <v>7918789624</v>
      </c>
      <c r="V31" s="76">
        <f t="shared" si="13"/>
        <v>158375792.48</v>
      </c>
      <c r="W31" s="77">
        <f t="shared" si="14"/>
        <v>7760413831.52</v>
      </c>
      <c r="X31" s="85">
        <v>3959394812</v>
      </c>
      <c r="Y31" s="76">
        <f t="shared" si="15"/>
        <v>79187896.24</v>
      </c>
      <c r="Z31" s="77">
        <f t="shared" si="16"/>
        <v>3880206915.76</v>
      </c>
      <c r="AA31" s="85">
        <v>3959394812</v>
      </c>
      <c r="AB31" s="76">
        <f t="shared" si="17"/>
        <v>79187896.24</v>
      </c>
      <c r="AC31" s="76">
        <f t="shared" si="18"/>
        <v>3880206915.76</v>
      </c>
      <c r="AD31" s="85">
        <v>3959394812</v>
      </c>
      <c r="AE31" s="76">
        <f t="shared" si="19"/>
        <v>79187896.24</v>
      </c>
      <c r="AF31" s="76">
        <f t="shared" si="20"/>
        <v>3880206915.76</v>
      </c>
      <c r="AG31" s="76">
        <f t="shared" si="21"/>
        <v>43553342932</v>
      </c>
      <c r="AH31" s="78">
        <f t="shared" si="0"/>
        <v>22436570610</v>
      </c>
      <c r="AI31" s="124">
        <f t="shared" si="1"/>
        <v>0.65999999991332</v>
      </c>
    </row>
    <row r="32" spans="1:35" ht="12">
      <c r="A32" s="17" t="s">
        <v>35</v>
      </c>
      <c r="B32" s="80">
        <v>14248155697</v>
      </c>
      <c r="C32" s="80">
        <v>27975865</v>
      </c>
      <c r="D32" s="79">
        <f t="shared" si="22"/>
        <v>14220179832</v>
      </c>
      <c r="E32" s="32">
        <f t="shared" si="2"/>
        <v>284403596.64</v>
      </c>
      <c r="F32" s="85">
        <v>853210789</v>
      </c>
      <c r="G32" s="76">
        <f t="shared" si="3"/>
        <v>17064215.78</v>
      </c>
      <c r="H32" s="77">
        <f t="shared" si="4"/>
        <v>836146573.22</v>
      </c>
      <c r="I32" s="76">
        <v>1706421578</v>
      </c>
      <c r="J32" s="76">
        <f t="shared" si="5"/>
        <v>34128431.56</v>
      </c>
      <c r="K32" s="77">
        <f t="shared" si="6"/>
        <v>1672293146.44</v>
      </c>
      <c r="L32" s="85">
        <v>853210789</v>
      </c>
      <c r="M32" s="76">
        <f t="shared" si="7"/>
        <v>17064215.78</v>
      </c>
      <c r="N32" s="76">
        <f t="shared" si="8"/>
        <v>836146573.22</v>
      </c>
      <c r="O32" s="85">
        <v>853210789</v>
      </c>
      <c r="P32" s="76">
        <f t="shared" si="9"/>
        <v>17064215.78</v>
      </c>
      <c r="Q32" s="76">
        <f t="shared" si="10"/>
        <v>836146573.22</v>
      </c>
      <c r="R32" s="85">
        <v>853210789</v>
      </c>
      <c r="S32" s="76">
        <f t="shared" si="11"/>
        <v>17064215.78</v>
      </c>
      <c r="T32" s="76">
        <f t="shared" si="12"/>
        <v>836146573.22</v>
      </c>
      <c r="U32" s="76">
        <v>1706421578</v>
      </c>
      <c r="V32" s="76">
        <f t="shared" si="13"/>
        <v>34128431.56</v>
      </c>
      <c r="W32" s="77">
        <f t="shared" si="14"/>
        <v>1672293146.44</v>
      </c>
      <c r="X32" s="85">
        <v>853210789</v>
      </c>
      <c r="Y32" s="76">
        <f t="shared" si="15"/>
        <v>17064215.78</v>
      </c>
      <c r="Z32" s="77">
        <f t="shared" si="16"/>
        <v>836146573.22</v>
      </c>
      <c r="AA32" s="85">
        <v>853210789</v>
      </c>
      <c r="AB32" s="76">
        <f t="shared" si="17"/>
        <v>17064215.78</v>
      </c>
      <c r="AC32" s="76">
        <f t="shared" si="18"/>
        <v>836146573.22</v>
      </c>
      <c r="AD32" s="85">
        <v>853210789</v>
      </c>
      <c r="AE32" s="76">
        <f t="shared" si="19"/>
        <v>17064215.78</v>
      </c>
      <c r="AF32" s="76">
        <f t="shared" si="20"/>
        <v>836146573.22</v>
      </c>
      <c r="AG32" s="76">
        <f t="shared" si="21"/>
        <v>9385318679</v>
      </c>
      <c r="AH32" s="78">
        <f t="shared" si="0"/>
        <v>4834861153</v>
      </c>
      <c r="AI32" s="124">
        <f t="shared" si="1"/>
        <v>0.6599999992883353</v>
      </c>
    </row>
    <row r="33" spans="1:35" ht="12">
      <c r="A33" s="17" t="s">
        <v>45</v>
      </c>
      <c r="B33" s="80">
        <v>23283278076</v>
      </c>
      <c r="C33" s="80">
        <v>49260130</v>
      </c>
      <c r="D33" s="79">
        <f t="shared" si="22"/>
        <v>23234017946</v>
      </c>
      <c r="E33" s="32">
        <f t="shared" si="2"/>
        <v>464680358.92</v>
      </c>
      <c r="F33" s="85">
        <v>1394041076</v>
      </c>
      <c r="G33" s="76">
        <f t="shared" si="3"/>
        <v>27880821.52</v>
      </c>
      <c r="H33" s="77">
        <f t="shared" si="4"/>
        <v>1366160254.48</v>
      </c>
      <c r="I33" s="76">
        <v>2788082152</v>
      </c>
      <c r="J33" s="76">
        <f t="shared" si="5"/>
        <v>55761643.04</v>
      </c>
      <c r="K33" s="77">
        <f t="shared" si="6"/>
        <v>2732320508.96</v>
      </c>
      <c r="L33" s="85">
        <v>1394041076</v>
      </c>
      <c r="M33" s="76">
        <f t="shared" si="7"/>
        <v>27880821.52</v>
      </c>
      <c r="N33" s="76">
        <f t="shared" si="8"/>
        <v>1366160254.48</v>
      </c>
      <c r="O33" s="85">
        <v>1394041076</v>
      </c>
      <c r="P33" s="76">
        <f t="shared" si="9"/>
        <v>27880821.52</v>
      </c>
      <c r="Q33" s="76">
        <f t="shared" si="10"/>
        <v>1366160254.48</v>
      </c>
      <c r="R33" s="85">
        <v>1394041076</v>
      </c>
      <c r="S33" s="76">
        <f t="shared" si="11"/>
        <v>27880821.52</v>
      </c>
      <c r="T33" s="76">
        <f t="shared" si="12"/>
        <v>1366160254.48</v>
      </c>
      <c r="U33" s="76">
        <v>2788082152</v>
      </c>
      <c r="V33" s="76">
        <f t="shared" si="13"/>
        <v>55761643.04</v>
      </c>
      <c r="W33" s="77">
        <f t="shared" si="14"/>
        <v>2732320508.96</v>
      </c>
      <c r="X33" s="85">
        <v>1394041076</v>
      </c>
      <c r="Y33" s="76">
        <f t="shared" si="15"/>
        <v>27880821.52</v>
      </c>
      <c r="Z33" s="77">
        <f t="shared" si="16"/>
        <v>1366160254.48</v>
      </c>
      <c r="AA33" s="85">
        <v>1394041076</v>
      </c>
      <c r="AB33" s="76">
        <f t="shared" si="17"/>
        <v>27880821.52</v>
      </c>
      <c r="AC33" s="76">
        <f t="shared" si="18"/>
        <v>1366160254.48</v>
      </c>
      <c r="AD33" s="85">
        <v>1394041076</v>
      </c>
      <c r="AE33" s="76">
        <f t="shared" si="19"/>
        <v>27880821.52</v>
      </c>
      <c r="AF33" s="76">
        <f t="shared" si="20"/>
        <v>1366160254.48</v>
      </c>
      <c r="AG33" s="76">
        <f t="shared" si="21"/>
        <v>15334451836</v>
      </c>
      <c r="AH33" s="78">
        <f t="shared" si="0"/>
        <v>7899566110</v>
      </c>
      <c r="AI33" s="124">
        <f t="shared" si="1"/>
        <v>0.6599999996401827</v>
      </c>
    </row>
    <row r="34" spans="1:35" ht="12">
      <c r="A34" s="17" t="s">
        <v>46</v>
      </c>
      <c r="B34" s="80">
        <v>28106921956</v>
      </c>
      <c r="C34" s="80">
        <v>60236113</v>
      </c>
      <c r="D34" s="79">
        <f t="shared" si="22"/>
        <v>28046685843</v>
      </c>
      <c r="E34" s="32">
        <f t="shared" si="2"/>
        <v>560933716.86</v>
      </c>
      <c r="F34" s="85">
        <v>1682801150</v>
      </c>
      <c r="G34" s="76">
        <f t="shared" si="3"/>
        <v>33656023</v>
      </c>
      <c r="H34" s="77">
        <f t="shared" si="4"/>
        <v>1649145127</v>
      </c>
      <c r="I34" s="76">
        <v>3365602300</v>
      </c>
      <c r="J34" s="76">
        <f t="shared" si="5"/>
        <v>67312046</v>
      </c>
      <c r="K34" s="77">
        <f t="shared" si="6"/>
        <v>3298290254</v>
      </c>
      <c r="L34" s="85">
        <v>1682801150</v>
      </c>
      <c r="M34" s="76">
        <f t="shared" si="7"/>
        <v>33656023</v>
      </c>
      <c r="N34" s="76">
        <f t="shared" si="8"/>
        <v>1649145127</v>
      </c>
      <c r="O34" s="85">
        <v>1682801150</v>
      </c>
      <c r="P34" s="76">
        <f t="shared" si="9"/>
        <v>33656023</v>
      </c>
      <c r="Q34" s="76">
        <f t="shared" si="10"/>
        <v>1649145127</v>
      </c>
      <c r="R34" s="85">
        <v>1682801150</v>
      </c>
      <c r="S34" s="76">
        <f t="shared" si="11"/>
        <v>33656023</v>
      </c>
      <c r="T34" s="76">
        <f t="shared" si="12"/>
        <v>1649145127</v>
      </c>
      <c r="U34" s="76">
        <v>3365602300</v>
      </c>
      <c r="V34" s="76">
        <f t="shared" si="13"/>
        <v>67312046</v>
      </c>
      <c r="W34" s="77">
        <f t="shared" si="14"/>
        <v>3298290254</v>
      </c>
      <c r="X34" s="85">
        <v>1682801150</v>
      </c>
      <c r="Y34" s="76">
        <f t="shared" si="15"/>
        <v>33656023</v>
      </c>
      <c r="Z34" s="77">
        <f t="shared" si="16"/>
        <v>1649145127</v>
      </c>
      <c r="AA34" s="85">
        <v>1682801150</v>
      </c>
      <c r="AB34" s="76">
        <f t="shared" si="17"/>
        <v>33656023</v>
      </c>
      <c r="AC34" s="76">
        <f t="shared" si="18"/>
        <v>1649145127</v>
      </c>
      <c r="AD34" s="85">
        <f>379990000+1682801150</f>
        <v>2062791150</v>
      </c>
      <c r="AE34" s="76">
        <f t="shared" si="19"/>
        <v>41255823</v>
      </c>
      <c r="AF34" s="76">
        <f t="shared" si="20"/>
        <v>2021535327</v>
      </c>
      <c r="AG34" s="76">
        <f t="shared" si="21"/>
        <v>18890802650</v>
      </c>
      <c r="AH34" s="78">
        <f t="shared" si="0"/>
        <v>9155883193</v>
      </c>
      <c r="AI34" s="124">
        <f t="shared" si="1"/>
        <v>0.6735484811199124</v>
      </c>
    </row>
    <row r="35" spans="1:35" ht="12.75" thickBot="1">
      <c r="A35" s="27" t="s">
        <v>47</v>
      </c>
      <c r="B35" s="83">
        <v>52765284462</v>
      </c>
      <c r="C35" s="83">
        <v>110867899</v>
      </c>
      <c r="D35" s="86">
        <f t="shared" si="22"/>
        <v>52654416563</v>
      </c>
      <c r="E35" s="81">
        <f t="shared" si="2"/>
        <v>1053088331.26</v>
      </c>
      <c r="F35" s="87">
        <v>3159264993</v>
      </c>
      <c r="G35" s="88">
        <f t="shared" si="3"/>
        <v>63185299.86</v>
      </c>
      <c r="H35" s="89">
        <f t="shared" si="4"/>
        <v>3096079693.14</v>
      </c>
      <c r="I35" s="76">
        <v>6318529986</v>
      </c>
      <c r="J35" s="76">
        <f t="shared" si="5"/>
        <v>126370599.72</v>
      </c>
      <c r="K35" s="77">
        <f t="shared" si="6"/>
        <v>6192159386.28</v>
      </c>
      <c r="L35" s="87">
        <v>3159264993</v>
      </c>
      <c r="M35" s="76">
        <f t="shared" si="7"/>
        <v>63185299.86</v>
      </c>
      <c r="N35" s="76">
        <f t="shared" si="8"/>
        <v>3096079693.14</v>
      </c>
      <c r="O35" s="87">
        <v>3159264993</v>
      </c>
      <c r="P35" s="76">
        <f t="shared" si="9"/>
        <v>63185299.86</v>
      </c>
      <c r="Q35" s="76">
        <f t="shared" si="10"/>
        <v>3096079693.14</v>
      </c>
      <c r="R35" s="87">
        <v>3159264993</v>
      </c>
      <c r="S35" s="76">
        <f t="shared" si="11"/>
        <v>63185299.86</v>
      </c>
      <c r="T35" s="76">
        <f t="shared" si="12"/>
        <v>3096079693.14</v>
      </c>
      <c r="U35" s="76">
        <v>6318529986</v>
      </c>
      <c r="V35" s="76">
        <f t="shared" si="13"/>
        <v>126370599.72</v>
      </c>
      <c r="W35" s="77">
        <f t="shared" si="14"/>
        <v>6192159386.28</v>
      </c>
      <c r="X35" s="87">
        <v>3159264993</v>
      </c>
      <c r="Y35" s="76">
        <f t="shared" si="15"/>
        <v>63185299.86</v>
      </c>
      <c r="Z35" s="77">
        <f t="shared" si="16"/>
        <v>3096079693.14</v>
      </c>
      <c r="AA35" s="87">
        <v>3159264993</v>
      </c>
      <c r="AB35" s="76">
        <f t="shared" si="17"/>
        <v>63185299.86</v>
      </c>
      <c r="AC35" s="76">
        <f t="shared" si="18"/>
        <v>3096079693.14</v>
      </c>
      <c r="AD35" s="87">
        <v>3159264993</v>
      </c>
      <c r="AE35" s="76">
        <f t="shared" si="19"/>
        <v>63185299.86</v>
      </c>
      <c r="AF35" s="76">
        <f t="shared" si="20"/>
        <v>3096079693.14</v>
      </c>
      <c r="AG35" s="76">
        <f t="shared" si="21"/>
        <v>34751914923</v>
      </c>
      <c r="AH35" s="78">
        <f t="shared" si="0"/>
        <v>17902501640</v>
      </c>
      <c r="AI35" s="124">
        <f t="shared" si="1"/>
        <v>0.6599999998370507</v>
      </c>
    </row>
    <row r="36" spans="1:35" ht="13.5" thickBot="1" thickTop="1">
      <c r="A36" s="90" t="s">
        <v>55</v>
      </c>
      <c r="B36" s="103">
        <f aca="true" t="shared" si="23" ref="B36:I36">SUM(B3:B35)</f>
        <v>1548260052774</v>
      </c>
      <c r="C36" s="103">
        <f t="shared" si="23"/>
        <v>1921624505</v>
      </c>
      <c r="D36" s="103">
        <f t="shared" si="23"/>
        <v>1546338428269</v>
      </c>
      <c r="E36" s="104">
        <f t="shared" si="23"/>
        <v>30926768565.379997</v>
      </c>
      <c r="F36" s="105">
        <f t="shared" si="23"/>
        <v>92780309128</v>
      </c>
      <c r="G36" s="106">
        <f t="shared" si="23"/>
        <v>1855606182.5600002</v>
      </c>
      <c r="H36" s="106">
        <f t="shared" si="23"/>
        <v>90924702945.43999</v>
      </c>
      <c r="I36" s="107">
        <f t="shared" si="23"/>
        <v>184751778256</v>
      </c>
      <c r="J36" s="107">
        <f>SUM(J3:J35)</f>
        <v>3695035565.1200004</v>
      </c>
      <c r="K36" s="117">
        <f>SUM(K3:K35)</f>
        <v>181056742690.87997</v>
      </c>
      <c r="L36" s="112">
        <f>SUM(L3:L35)</f>
        <v>92780309128</v>
      </c>
      <c r="M36" s="107">
        <f>SUM(M3:M35)</f>
        <v>1855606182.5600002</v>
      </c>
      <c r="N36" s="107">
        <f>SUM(N3:N35)</f>
        <v>90924702945.43999</v>
      </c>
      <c r="O36" s="107">
        <f aca="true" t="shared" si="24" ref="O36:T36">SUM(O3:O35)</f>
        <v>96738082458</v>
      </c>
      <c r="P36" s="107">
        <f t="shared" si="24"/>
        <v>1934761649.1599998</v>
      </c>
      <c r="Q36" s="107">
        <f t="shared" si="24"/>
        <v>94803320808.83998</v>
      </c>
      <c r="R36" s="107">
        <f t="shared" si="24"/>
        <v>96738082458</v>
      </c>
      <c r="S36" s="107">
        <f t="shared" si="24"/>
        <v>1934761649.1599998</v>
      </c>
      <c r="T36" s="107">
        <f t="shared" si="24"/>
        <v>94803320808.83998</v>
      </c>
      <c r="U36" s="107">
        <f aca="true" t="shared" si="25" ref="U36:AH36">SUM(U3:U35)</f>
        <v>185560618256</v>
      </c>
      <c r="V36" s="107">
        <f t="shared" si="25"/>
        <v>3711212365.1200004</v>
      </c>
      <c r="W36" s="117">
        <f t="shared" si="25"/>
        <v>181849405890.87997</v>
      </c>
      <c r="X36" s="112">
        <f t="shared" si="25"/>
        <v>115084887858</v>
      </c>
      <c r="Y36" s="107">
        <f t="shared" si="25"/>
        <v>2301697757.1600003</v>
      </c>
      <c r="Z36" s="117">
        <f t="shared" si="25"/>
        <v>112783190100.83998</v>
      </c>
      <c r="AA36" s="112">
        <f t="shared" si="25"/>
        <v>88822535798</v>
      </c>
      <c r="AB36" s="107">
        <f t="shared" si="25"/>
        <v>1776450715.96</v>
      </c>
      <c r="AC36" s="107">
        <f t="shared" si="25"/>
        <v>87046085082.04</v>
      </c>
      <c r="AD36" s="107">
        <f>SUM(AD3:AD35)</f>
        <v>93160299128</v>
      </c>
      <c r="AE36" s="107">
        <f>SUM(AE3:AE35)</f>
        <v>1863205982.5600002</v>
      </c>
      <c r="AF36" s="107">
        <f>SUM(AF3:AF35)</f>
        <v>91297093145.43999</v>
      </c>
      <c r="AG36" s="107">
        <f t="shared" si="25"/>
        <v>1046416902468</v>
      </c>
      <c r="AH36" s="107">
        <f t="shared" si="25"/>
        <v>499921525801</v>
      </c>
      <c r="AI36" s="125"/>
    </row>
    <row r="37" spans="1:35" ht="25.5" thickBot="1" thickTop="1">
      <c r="A37" s="68"/>
      <c r="B37" s="98"/>
      <c r="C37" s="98"/>
      <c r="D37" s="98" t="s">
        <v>67</v>
      </c>
      <c r="E37" s="70"/>
      <c r="F37" s="109" t="s">
        <v>37</v>
      </c>
      <c r="G37" s="109"/>
      <c r="H37" s="109"/>
      <c r="I37" s="109" t="s">
        <v>68</v>
      </c>
      <c r="J37" s="109"/>
      <c r="K37" s="118"/>
      <c r="L37" s="113" t="s">
        <v>69</v>
      </c>
      <c r="M37" s="109"/>
      <c r="N37" s="109"/>
      <c r="O37" s="109"/>
      <c r="P37" s="109"/>
      <c r="Q37" s="109"/>
      <c r="R37" s="109" t="s">
        <v>74</v>
      </c>
      <c r="S37" s="109"/>
      <c r="T37" s="109"/>
      <c r="U37" s="109"/>
      <c r="V37" s="109"/>
      <c r="W37" s="118"/>
      <c r="X37" s="113" t="s">
        <v>79</v>
      </c>
      <c r="Y37" s="109"/>
      <c r="Z37" s="118"/>
      <c r="AA37" s="113" t="s">
        <v>83</v>
      </c>
      <c r="AB37" s="109"/>
      <c r="AC37" s="109"/>
      <c r="AD37" s="109" t="s">
        <v>84</v>
      </c>
      <c r="AE37" s="109"/>
      <c r="AF37" s="109"/>
      <c r="AG37" s="109" t="s">
        <v>82</v>
      </c>
      <c r="AH37" s="110" t="s">
        <v>61</v>
      </c>
      <c r="AI37" s="120"/>
    </row>
    <row r="38" spans="1:35" ht="12.75" thickTop="1">
      <c r="A38" s="108" t="s">
        <v>56</v>
      </c>
      <c r="B38" s="86"/>
      <c r="C38" s="86"/>
      <c r="D38" s="79"/>
      <c r="E38" s="79"/>
      <c r="F38" s="91"/>
      <c r="G38" s="88"/>
      <c r="H38" s="89"/>
      <c r="I38" s="88"/>
      <c r="J38" s="88"/>
      <c r="K38" s="89"/>
      <c r="L38" s="114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114"/>
      <c r="Y38" s="88"/>
      <c r="Z38" s="89"/>
      <c r="AA38" s="114"/>
      <c r="AB38" s="88"/>
      <c r="AC38" s="88"/>
      <c r="AD38" s="88"/>
      <c r="AE38" s="88"/>
      <c r="AF38" s="88"/>
      <c r="AG38" s="88"/>
      <c r="AH38" s="76"/>
      <c r="AI38" s="126"/>
    </row>
    <row r="39" spans="1:35" ht="12">
      <c r="A39" s="27" t="s">
        <v>57</v>
      </c>
      <c r="B39" s="83">
        <v>916134052</v>
      </c>
      <c r="C39" s="83"/>
      <c r="D39" s="79">
        <f>B39</f>
        <v>916134052</v>
      </c>
      <c r="E39" s="80"/>
      <c r="F39" s="87"/>
      <c r="G39" s="93"/>
      <c r="H39" s="94"/>
      <c r="I39" s="93">
        <v>136000000</v>
      </c>
      <c r="J39" s="93"/>
      <c r="K39" s="94"/>
      <c r="L39" s="84">
        <v>55000000</v>
      </c>
      <c r="M39" s="93"/>
      <c r="N39" s="93"/>
      <c r="O39" s="93"/>
      <c r="P39" s="93"/>
      <c r="Q39" s="93"/>
      <c r="R39" s="93">
        <v>96200000</v>
      </c>
      <c r="S39" s="93"/>
      <c r="T39" s="93"/>
      <c r="U39" s="93"/>
      <c r="V39" s="93"/>
      <c r="W39" s="94"/>
      <c r="X39" s="84">
        <v>50000000</v>
      </c>
      <c r="Y39" s="93"/>
      <c r="Z39" s="94"/>
      <c r="AA39" s="84">
        <v>80400000</v>
      </c>
      <c r="AB39" s="93"/>
      <c r="AC39" s="93"/>
      <c r="AD39" s="93">
        <v>52000000</v>
      </c>
      <c r="AE39" s="93"/>
      <c r="AF39" s="93"/>
      <c r="AG39" s="93">
        <f>SUM(I39+L39+R39+X39+AA39)</f>
        <v>417600000</v>
      </c>
      <c r="AH39" s="95">
        <f>D39-AG39</f>
        <v>498534052</v>
      </c>
      <c r="AI39" s="124">
        <f>AG39/D39</f>
        <v>0.45582848829638306</v>
      </c>
    </row>
    <row r="40" spans="1:35" ht="24">
      <c r="A40" s="96" t="s">
        <v>58</v>
      </c>
      <c r="B40" s="83">
        <v>50302331</v>
      </c>
      <c r="C40" s="83"/>
      <c r="D40" s="79">
        <f>B40</f>
        <v>50302331</v>
      </c>
      <c r="E40" s="80"/>
      <c r="F40" s="87"/>
      <c r="G40" s="93"/>
      <c r="H40" s="94"/>
      <c r="I40" s="93"/>
      <c r="J40" s="93"/>
      <c r="K40" s="94"/>
      <c r="L40" s="84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  <c r="X40" s="84"/>
      <c r="Y40" s="93"/>
      <c r="Z40" s="94"/>
      <c r="AA40" s="84"/>
      <c r="AB40" s="93"/>
      <c r="AC40" s="93"/>
      <c r="AD40" s="93"/>
      <c r="AE40" s="93"/>
      <c r="AF40" s="93"/>
      <c r="AG40" s="93"/>
      <c r="AH40" s="95"/>
      <c r="AI40" s="127"/>
    </row>
    <row r="41" spans="1:35" ht="24">
      <c r="A41" s="101" t="s">
        <v>59</v>
      </c>
      <c r="B41" s="97">
        <f>SUM(B39:B40)</f>
        <v>966436383</v>
      </c>
      <c r="C41" s="83"/>
      <c r="D41" s="79"/>
      <c r="E41" s="79"/>
      <c r="F41" s="87"/>
      <c r="G41" s="93"/>
      <c r="H41" s="94"/>
      <c r="I41" s="102">
        <f>SUM(I39)</f>
        <v>136000000</v>
      </c>
      <c r="J41" s="93"/>
      <c r="K41" s="94"/>
      <c r="L41" s="129">
        <f>SUM(L39:L40)</f>
        <v>55000000</v>
      </c>
      <c r="M41" s="93"/>
      <c r="N41" s="93"/>
      <c r="O41" s="93"/>
      <c r="P41" s="93"/>
      <c r="Q41" s="93"/>
      <c r="R41" s="102">
        <f>SUM(R39)</f>
        <v>96200000</v>
      </c>
      <c r="S41" s="93"/>
      <c r="T41" s="93"/>
      <c r="U41" s="93"/>
      <c r="V41" s="93"/>
      <c r="W41" s="94"/>
      <c r="X41" s="129">
        <f>SUM(X39)</f>
        <v>50000000</v>
      </c>
      <c r="Y41" s="93"/>
      <c r="Z41" s="94"/>
      <c r="AA41" s="129">
        <f>SUM(AA39)</f>
        <v>80400000</v>
      </c>
      <c r="AB41" s="93"/>
      <c r="AC41" s="93"/>
      <c r="AD41" s="102">
        <f>SUM(AD39)</f>
        <v>52000000</v>
      </c>
      <c r="AE41" s="93"/>
      <c r="AF41" s="93"/>
      <c r="AG41" s="102">
        <f>SUM(AG39)</f>
        <v>417600000</v>
      </c>
      <c r="AH41" s="111">
        <f>SUM(AH39)</f>
        <v>498534052</v>
      </c>
      <c r="AI41" s="127"/>
    </row>
    <row r="42" spans="1:35" ht="12.75" thickBot="1">
      <c r="A42" s="92" t="s">
        <v>2</v>
      </c>
      <c r="B42" s="83"/>
      <c r="C42" s="83"/>
      <c r="D42" s="79" t="s">
        <v>2</v>
      </c>
      <c r="E42" s="86"/>
      <c r="F42" s="87"/>
      <c r="G42" s="93"/>
      <c r="H42" s="94"/>
      <c r="I42" s="93"/>
      <c r="J42" s="93"/>
      <c r="K42" s="94"/>
      <c r="L42" s="84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84"/>
      <c r="Y42" s="93"/>
      <c r="Z42" s="94"/>
      <c r="AA42" s="84"/>
      <c r="AB42" s="93"/>
      <c r="AC42" s="93"/>
      <c r="AD42" s="93"/>
      <c r="AE42" s="93"/>
      <c r="AF42" s="93"/>
      <c r="AG42" s="93"/>
      <c r="AH42" s="95"/>
      <c r="AI42" s="128"/>
    </row>
    <row r="43" spans="1:35" ht="13.5" thickBot="1" thickTop="1">
      <c r="A43" s="68" t="s">
        <v>4</v>
      </c>
      <c r="B43" s="98">
        <f>SUM(B41+B36)</f>
        <v>1549226489157</v>
      </c>
      <c r="C43" s="98">
        <f>SUM(C36+C41)</f>
        <v>1921624505</v>
      </c>
      <c r="D43" s="98">
        <f>SUM(D36)</f>
        <v>1546338428269</v>
      </c>
      <c r="E43" s="70">
        <f>SUM(E36)</f>
        <v>30926768565.379997</v>
      </c>
      <c r="F43" s="13">
        <f>SUM(F42+F36)</f>
        <v>92780309128</v>
      </c>
      <c r="G43" s="99">
        <f>SUM(G36+G42)</f>
        <v>1855606182.5600002</v>
      </c>
      <c r="H43" s="99">
        <f>SUM(H36+H42)</f>
        <v>90924702945.43999</v>
      </c>
      <c r="I43" s="99">
        <f>SUM(I41+I36)</f>
        <v>184887778256</v>
      </c>
      <c r="J43" s="99">
        <f aca="true" t="shared" si="26" ref="J43:Q43">SUM(J42+J36)</f>
        <v>3695035565.1200004</v>
      </c>
      <c r="K43" s="119">
        <f t="shared" si="26"/>
        <v>181056742690.87997</v>
      </c>
      <c r="L43" s="115">
        <f>SUM(L41+L36)</f>
        <v>92835309128</v>
      </c>
      <c r="M43" s="99">
        <f t="shared" si="26"/>
        <v>1855606182.5600002</v>
      </c>
      <c r="N43" s="99">
        <f t="shared" si="26"/>
        <v>90924702945.43999</v>
      </c>
      <c r="O43" s="99">
        <f t="shared" si="26"/>
        <v>96738082458</v>
      </c>
      <c r="P43" s="99">
        <f t="shared" si="26"/>
        <v>1934761649.1599998</v>
      </c>
      <c r="Q43" s="99">
        <f t="shared" si="26"/>
        <v>94803320808.83998</v>
      </c>
      <c r="R43" s="99">
        <f aca="true" t="shared" si="27" ref="R43:W43">SUM(R41+R36)</f>
        <v>96834282458</v>
      </c>
      <c r="S43" s="99">
        <f t="shared" si="27"/>
        <v>1934761649.1599998</v>
      </c>
      <c r="T43" s="99">
        <f t="shared" si="27"/>
        <v>94803320808.83998</v>
      </c>
      <c r="U43" s="99">
        <f t="shared" si="27"/>
        <v>185560618256</v>
      </c>
      <c r="V43" s="99">
        <f t="shared" si="27"/>
        <v>3711212365.1200004</v>
      </c>
      <c r="W43" s="119">
        <f t="shared" si="27"/>
        <v>181849405890.87997</v>
      </c>
      <c r="X43" s="115">
        <f>SUM(X36+X41)</f>
        <v>115134887858</v>
      </c>
      <c r="Y43" s="99">
        <f aca="true" t="shared" si="28" ref="Y43:AH43">SUM(Y41+Y36)</f>
        <v>2301697757.1600003</v>
      </c>
      <c r="Z43" s="119">
        <f t="shared" si="28"/>
        <v>112783190100.83998</v>
      </c>
      <c r="AA43" s="115">
        <f t="shared" si="28"/>
        <v>88902935798</v>
      </c>
      <c r="AB43" s="99">
        <f t="shared" si="28"/>
        <v>1776450715.96</v>
      </c>
      <c r="AC43" s="99">
        <f t="shared" si="28"/>
        <v>87046085082.04</v>
      </c>
      <c r="AD43" s="99">
        <f t="shared" si="28"/>
        <v>93212299128</v>
      </c>
      <c r="AE43" s="99">
        <f t="shared" si="28"/>
        <v>1863205982.5600002</v>
      </c>
      <c r="AF43" s="99">
        <f t="shared" si="28"/>
        <v>91297093145.43999</v>
      </c>
      <c r="AG43" s="99">
        <f t="shared" si="28"/>
        <v>1046834502468</v>
      </c>
      <c r="AH43" s="99">
        <f t="shared" si="28"/>
        <v>500420059853</v>
      </c>
      <c r="AI43" s="121"/>
    </row>
    <row r="44" ht="12.75" thickTop="1"/>
  </sheetData>
  <mergeCells count="1">
    <mergeCell ref="A1:AH1"/>
  </mergeCells>
  <printOptions horizontalCentered="1" verticalCentered="1"/>
  <pageMargins left="1.1811023622047245" right="0.7874015748031497" top="1" bottom="1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5"/>
  <sheetViews>
    <sheetView workbookViewId="0" topLeftCell="A1">
      <selection activeCell="A3" sqref="A3"/>
    </sheetView>
  </sheetViews>
  <sheetFormatPr defaultColWidth="11.421875" defaultRowHeight="12.75"/>
  <cols>
    <col min="1" max="1" width="26.57421875" style="0" bestFit="1" customWidth="1"/>
    <col min="2" max="2" width="15.7109375" style="0" bestFit="1" customWidth="1"/>
    <col min="3" max="3" width="0.9921875" style="0" hidden="1" customWidth="1"/>
    <col min="4" max="4" width="12.28125" style="0" bestFit="1" customWidth="1"/>
    <col min="5" max="5" width="18.140625" style="0" bestFit="1" customWidth="1"/>
    <col min="6" max="7" width="13.28125" style="0" bestFit="1" customWidth="1"/>
    <col min="8" max="8" width="12.28125" style="0" bestFit="1" customWidth="1"/>
    <col min="9" max="9" width="13.28125" style="0" bestFit="1" customWidth="1"/>
    <col min="10" max="10" width="18.7109375" style="0" bestFit="1" customWidth="1"/>
    <col min="11" max="11" width="4.57421875" style="0" bestFit="1" customWidth="1"/>
    <col min="12" max="12" width="6.00390625" style="0" customWidth="1"/>
    <col min="13" max="13" width="14.140625" style="0" bestFit="1" customWidth="1"/>
    <col min="14" max="14" width="12.421875" style="0" bestFit="1" customWidth="1"/>
  </cols>
  <sheetData>
    <row r="1" spans="1:13" ht="14.25" thickBot="1" thickTop="1">
      <c r="A1" s="133" t="s">
        <v>51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  <c r="L1" s="3"/>
      <c r="M1" s="3"/>
    </row>
    <row r="2" spans="1:13" ht="14.25" thickBot="1" thickTop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3"/>
      <c r="M2" s="3"/>
    </row>
    <row r="3" spans="1:13" s="2" customFormat="1" ht="13.5" customHeight="1" thickBot="1" thickTop="1">
      <c r="A3" s="11" t="s">
        <v>50</v>
      </c>
      <c r="B3" s="11" t="s">
        <v>8</v>
      </c>
      <c r="C3" s="11" t="s">
        <v>0</v>
      </c>
      <c r="D3" s="11" t="s">
        <v>6</v>
      </c>
      <c r="E3" s="11" t="s">
        <v>87</v>
      </c>
      <c r="F3" s="11" t="s">
        <v>1</v>
      </c>
      <c r="G3" s="11" t="s">
        <v>5</v>
      </c>
      <c r="H3" s="52" t="s">
        <v>1</v>
      </c>
      <c r="I3" s="52" t="s">
        <v>34</v>
      </c>
      <c r="J3" s="11" t="s">
        <v>36</v>
      </c>
      <c r="K3" s="11" t="s">
        <v>32</v>
      </c>
      <c r="L3" s="8"/>
      <c r="M3" s="8"/>
    </row>
    <row r="4" spans="1:14" ht="13.5" thickTop="1">
      <c r="A4" s="16" t="s">
        <v>48</v>
      </c>
      <c r="B4" s="31">
        <v>1099468328</v>
      </c>
      <c r="C4" s="31">
        <v>373222467000</v>
      </c>
      <c r="D4" s="20"/>
      <c r="E4" s="46">
        <f>B4-D4</f>
        <v>1099468328</v>
      </c>
      <c r="F4" s="55">
        <f>E4*2%</f>
        <v>21989366.56</v>
      </c>
      <c r="G4" s="49">
        <v>65968099</v>
      </c>
      <c r="H4" s="15">
        <f>G4*2%</f>
        <v>1319361.98</v>
      </c>
      <c r="I4" s="15">
        <f>G4-H4</f>
        <v>64648737.02</v>
      </c>
      <c r="J4" s="59">
        <f>SUM(E4-G4)</f>
        <v>1033500229</v>
      </c>
      <c r="K4" s="60">
        <f>G4/E4</f>
        <v>0.059999999381519245</v>
      </c>
      <c r="L4" s="4"/>
      <c r="M4" s="36"/>
      <c r="N4" t="s">
        <v>2</v>
      </c>
    </row>
    <row r="5" spans="1:13" ht="12.75">
      <c r="A5" s="53" t="s">
        <v>49</v>
      </c>
      <c r="B5" s="54">
        <v>9334156741</v>
      </c>
      <c r="C5" s="54"/>
      <c r="D5" s="55">
        <v>20781023</v>
      </c>
      <c r="E5" s="56">
        <f>B5-D5</f>
        <v>9313375718</v>
      </c>
      <c r="F5" s="21">
        <f aca="true" t="shared" si="0" ref="F5:F36">E5*2%</f>
        <v>186267514.36</v>
      </c>
      <c r="G5" s="57">
        <v>558802543</v>
      </c>
      <c r="H5" s="15">
        <f aca="true" t="shared" si="1" ref="H5:H36">G5*2%</f>
        <v>11176050.86</v>
      </c>
      <c r="I5" s="15">
        <f>G5-H5</f>
        <v>547626492.14</v>
      </c>
      <c r="J5" s="15">
        <f>SUM(E5-G5)</f>
        <v>8754573175</v>
      </c>
      <c r="K5" s="30">
        <f>G5/E5</f>
        <v>0.0599999999914102</v>
      </c>
      <c r="L5" s="4"/>
      <c r="M5" s="36"/>
    </row>
    <row r="6" spans="1:13" ht="12.75">
      <c r="A6" s="53" t="s">
        <v>16</v>
      </c>
      <c r="B6" s="54">
        <v>165695142285</v>
      </c>
      <c r="C6" s="54"/>
      <c r="D6" s="55"/>
      <c r="E6" s="56">
        <f>B6-D6</f>
        <v>165695142285</v>
      </c>
      <c r="F6" s="21">
        <f t="shared" si="0"/>
        <v>3313902845.7000003</v>
      </c>
      <c r="G6" s="57">
        <v>9941700000</v>
      </c>
      <c r="H6" s="15">
        <f t="shared" si="1"/>
        <v>198834000</v>
      </c>
      <c r="I6" s="15">
        <f aca="true" t="shared" si="2" ref="I6:I36">G6-H6</f>
        <v>9742866000</v>
      </c>
      <c r="J6" s="58">
        <f>SUM(E6-G6)</f>
        <v>155753442285</v>
      </c>
      <c r="K6" s="18">
        <f>G6/E6</f>
        <v>0.059999948477065274</v>
      </c>
      <c r="L6" s="4"/>
      <c r="M6" s="36"/>
    </row>
    <row r="7" spans="1:13" ht="12.75">
      <c r="A7" s="17" t="s">
        <v>10</v>
      </c>
      <c r="B7" s="32">
        <v>55070522323</v>
      </c>
      <c r="C7" s="32"/>
      <c r="D7" s="21">
        <v>116643948</v>
      </c>
      <c r="E7" s="47">
        <f>B7-D7</f>
        <v>54953878375</v>
      </c>
      <c r="F7" s="21">
        <f t="shared" si="0"/>
        <v>1099077567.5</v>
      </c>
      <c r="G7" s="50">
        <v>3297232702</v>
      </c>
      <c r="H7" s="15">
        <f t="shared" si="1"/>
        <v>65944654.04</v>
      </c>
      <c r="I7" s="15">
        <f t="shared" si="2"/>
        <v>3231288047.96</v>
      </c>
      <c r="J7" s="15">
        <f aca="true" t="shared" si="3" ref="J7:J22">SUM(E7-G7)</f>
        <v>51656645673</v>
      </c>
      <c r="K7" s="18">
        <f aca="true" t="shared" si="4" ref="K7:K22">G7/E7</f>
        <v>0.05999999999090146</v>
      </c>
      <c r="L7" s="4"/>
      <c r="M7" s="36"/>
    </row>
    <row r="8" spans="1:13" ht="12.75">
      <c r="A8" s="17" t="s">
        <v>17</v>
      </c>
      <c r="B8" s="32">
        <v>45910326443</v>
      </c>
      <c r="C8" s="21">
        <v>50414265000</v>
      </c>
      <c r="D8" s="21"/>
      <c r="E8" s="47">
        <f>B8-D8</f>
        <v>45910326443</v>
      </c>
      <c r="F8" s="21">
        <f t="shared" si="0"/>
        <v>918206528.86</v>
      </c>
      <c r="G8" s="50">
        <v>2754619586</v>
      </c>
      <c r="H8" s="15">
        <f t="shared" si="1"/>
        <v>55092391.72</v>
      </c>
      <c r="I8" s="15">
        <f t="shared" si="2"/>
        <v>2699527194.28</v>
      </c>
      <c r="J8" s="15">
        <f t="shared" si="3"/>
        <v>43155706857</v>
      </c>
      <c r="K8" s="18">
        <f t="shared" si="4"/>
        <v>0.05999999998736668</v>
      </c>
      <c r="L8" s="4"/>
      <c r="M8" s="36"/>
    </row>
    <row r="9" spans="1:13" ht="12.75">
      <c r="A9" s="17" t="s">
        <v>12</v>
      </c>
      <c r="B9" s="21">
        <v>62767787435</v>
      </c>
      <c r="C9" s="21">
        <v>29775634000</v>
      </c>
      <c r="D9" s="21">
        <v>130379002</v>
      </c>
      <c r="E9" s="47">
        <f aca="true" t="shared" si="5" ref="E9:E22">B9-D9</f>
        <v>62637408433</v>
      </c>
      <c r="F9" s="21">
        <f t="shared" si="0"/>
        <v>1252748168.66</v>
      </c>
      <c r="G9" s="50">
        <v>3758244505</v>
      </c>
      <c r="H9" s="15">
        <f t="shared" si="1"/>
        <v>75164890.10000001</v>
      </c>
      <c r="I9" s="15">
        <f t="shared" si="2"/>
        <v>3683079614.9</v>
      </c>
      <c r="J9" s="15">
        <f t="shared" si="3"/>
        <v>58879163928</v>
      </c>
      <c r="K9" s="18">
        <f t="shared" si="4"/>
        <v>0.059999999984354395</v>
      </c>
      <c r="L9" s="5"/>
      <c r="M9" s="36"/>
    </row>
    <row r="10" spans="1:13" ht="12.75">
      <c r="A10" s="17" t="s">
        <v>30</v>
      </c>
      <c r="B10" s="21">
        <v>5108169376</v>
      </c>
      <c r="C10" s="21">
        <v>44460351000</v>
      </c>
      <c r="D10" s="21"/>
      <c r="E10" s="47">
        <f t="shared" si="5"/>
        <v>5108169376</v>
      </c>
      <c r="F10" s="21">
        <f t="shared" si="0"/>
        <v>102163387.52</v>
      </c>
      <c r="G10" s="50">
        <v>306490162</v>
      </c>
      <c r="H10" s="15">
        <f t="shared" si="1"/>
        <v>6129803.24</v>
      </c>
      <c r="I10" s="15">
        <f t="shared" si="2"/>
        <v>300360358.76</v>
      </c>
      <c r="J10" s="15">
        <f t="shared" si="3"/>
        <v>4801679214</v>
      </c>
      <c r="K10" s="18">
        <f t="shared" si="4"/>
        <v>0.059999999890371684</v>
      </c>
      <c r="L10" s="5"/>
      <c r="M10" s="36"/>
    </row>
    <row r="11" spans="1:13" ht="12.75">
      <c r="A11" s="17" t="s">
        <v>14</v>
      </c>
      <c r="B11" s="21">
        <v>12120756510</v>
      </c>
      <c r="C11" s="21">
        <v>55423726000</v>
      </c>
      <c r="D11" s="21">
        <v>25668059</v>
      </c>
      <c r="E11" s="47">
        <f t="shared" si="5"/>
        <v>12095088451</v>
      </c>
      <c r="F11" s="21">
        <f t="shared" si="0"/>
        <v>241901769.02</v>
      </c>
      <c r="G11" s="50">
        <v>725705307</v>
      </c>
      <c r="H11" s="15">
        <f t="shared" si="1"/>
        <v>14514106.14</v>
      </c>
      <c r="I11" s="15">
        <f t="shared" si="2"/>
        <v>711191200.86</v>
      </c>
      <c r="J11" s="15">
        <f t="shared" si="3"/>
        <v>11369383144</v>
      </c>
      <c r="K11" s="18">
        <f t="shared" si="4"/>
        <v>0.059999999995039306</v>
      </c>
      <c r="L11" s="5"/>
      <c r="M11" s="36"/>
    </row>
    <row r="12" spans="1:13" ht="12.75">
      <c r="A12" s="17" t="s">
        <v>26</v>
      </c>
      <c r="B12" s="21">
        <v>9028561533</v>
      </c>
      <c r="C12" s="21">
        <v>51003826000</v>
      </c>
      <c r="D12" s="21"/>
      <c r="E12" s="47">
        <f t="shared" si="5"/>
        <v>9028561533</v>
      </c>
      <c r="F12" s="21">
        <f t="shared" si="0"/>
        <v>180571230.66</v>
      </c>
      <c r="G12" s="50">
        <v>541713691</v>
      </c>
      <c r="H12" s="15">
        <f t="shared" si="1"/>
        <v>10834273.82</v>
      </c>
      <c r="I12" s="15">
        <f t="shared" si="2"/>
        <v>530879417.18</v>
      </c>
      <c r="J12" s="15">
        <f t="shared" si="3"/>
        <v>8486847842</v>
      </c>
      <c r="K12" s="18">
        <f t="shared" si="4"/>
        <v>0.059999999891455574</v>
      </c>
      <c r="L12" s="5"/>
      <c r="M12" s="36"/>
    </row>
    <row r="13" spans="1:13" ht="12.75">
      <c r="A13" s="17" t="s">
        <v>13</v>
      </c>
      <c r="B13" s="21">
        <v>16315271729</v>
      </c>
      <c r="C13" s="21">
        <v>19266613000</v>
      </c>
      <c r="D13" s="21">
        <v>34952991</v>
      </c>
      <c r="E13" s="47">
        <f t="shared" si="5"/>
        <v>16280318738</v>
      </c>
      <c r="F13" s="21">
        <f t="shared" si="0"/>
        <v>325606374.76</v>
      </c>
      <c r="G13" s="50">
        <v>976819124</v>
      </c>
      <c r="H13" s="15">
        <f t="shared" si="1"/>
        <v>19536382.48</v>
      </c>
      <c r="I13" s="15">
        <f t="shared" si="2"/>
        <v>957282741.52</v>
      </c>
      <c r="J13" s="15">
        <f t="shared" si="3"/>
        <v>15303499614</v>
      </c>
      <c r="K13" s="18">
        <f t="shared" si="4"/>
        <v>0.05999999998280132</v>
      </c>
      <c r="L13" s="5"/>
      <c r="M13" s="36"/>
    </row>
    <row r="14" spans="1:13" ht="12.75">
      <c r="A14" s="17" t="s">
        <v>18</v>
      </c>
      <c r="B14" s="21">
        <v>34449372384</v>
      </c>
      <c r="C14" s="21">
        <v>13674402000</v>
      </c>
      <c r="D14" s="21"/>
      <c r="E14" s="47">
        <f t="shared" si="5"/>
        <v>34449372384</v>
      </c>
      <c r="F14" s="21">
        <f t="shared" si="0"/>
        <v>688987447.6800001</v>
      </c>
      <c r="G14" s="50">
        <v>2066962343</v>
      </c>
      <c r="H14" s="15">
        <f t="shared" si="1"/>
        <v>41339246.86</v>
      </c>
      <c r="I14" s="15">
        <f t="shared" si="2"/>
        <v>2025623096.14</v>
      </c>
      <c r="J14" s="15">
        <f t="shared" si="3"/>
        <v>32382410041</v>
      </c>
      <c r="K14" s="18">
        <f t="shared" si="4"/>
        <v>0.05999999999883888</v>
      </c>
      <c r="L14" s="5"/>
      <c r="M14" s="36"/>
    </row>
    <row r="15" spans="1:13" ht="12.75">
      <c r="A15" s="17" t="s">
        <v>31</v>
      </c>
      <c r="B15" s="21">
        <v>15951717929</v>
      </c>
      <c r="C15" s="21">
        <v>42262751000</v>
      </c>
      <c r="D15" s="21"/>
      <c r="E15" s="47">
        <f t="shared" si="5"/>
        <v>15951717929</v>
      </c>
      <c r="F15" s="21">
        <f t="shared" si="0"/>
        <v>319034358.58</v>
      </c>
      <c r="G15" s="50">
        <v>957103075</v>
      </c>
      <c r="H15" s="15">
        <f t="shared" si="1"/>
        <v>19142061.5</v>
      </c>
      <c r="I15" s="15">
        <f t="shared" si="2"/>
        <v>937961013.5</v>
      </c>
      <c r="J15" s="15">
        <f t="shared" si="3"/>
        <v>14994614854</v>
      </c>
      <c r="K15" s="18">
        <f t="shared" si="4"/>
        <v>0.059999999953610016</v>
      </c>
      <c r="L15" s="5"/>
      <c r="M15" s="36"/>
    </row>
    <row r="16" spans="1:13" ht="12.75">
      <c r="A16" s="17" t="s">
        <v>25</v>
      </c>
      <c r="B16" s="21">
        <v>8941920515</v>
      </c>
      <c r="C16" s="21">
        <v>10995455000</v>
      </c>
      <c r="D16" s="21"/>
      <c r="E16" s="47">
        <f t="shared" si="5"/>
        <v>8941920515</v>
      </c>
      <c r="F16" s="21">
        <f t="shared" si="0"/>
        <v>178838410.3</v>
      </c>
      <c r="G16" s="50">
        <v>536515230</v>
      </c>
      <c r="H16" s="15">
        <f t="shared" si="1"/>
        <v>10730304.6</v>
      </c>
      <c r="I16" s="15">
        <f t="shared" si="2"/>
        <v>525784925.4</v>
      </c>
      <c r="J16" s="15">
        <f t="shared" si="3"/>
        <v>8405405285</v>
      </c>
      <c r="K16" s="18">
        <f t="shared" si="4"/>
        <v>0.05999999989935048</v>
      </c>
      <c r="L16" s="5"/>
      <c r="M16" s="36"/>
    </row>
    <row r="17" spans="1:13" ht="12.75">
      <c r="A17" s="17" t="s">
        <v>19</v>
      </c>
      <c r="B17" s="21">
        <v>6596288842</v>
      </c>
      <c r="C17" s="21">
        <v>23749733000</v>
      </c>
      <c r="D17" s="21"/>
      <c r="E17" s="47">
        <f t="shared" si="5"/>
        <v>6596288842</v>
      </c>
      <c r="F17" s="21">
        <f t="shared" si="0"/>
        <v>131925776.84</v>
      </c>
      <c r="G17" s="50">
        <v>3957773330</v>
      </c>
      <c r="H17" s="15">
        <f t="shared" si="1"/>
        <v>79155466.60000001</v>
      </c>
      <c r="I17" s="15">
        <f t="shared" si="2"/>
        <v>3878617863.4</v>
      </c>
      <c r="J17" s="15">
        <f t="shared" si="3"/>
        <v>2638515512</v>
      </c>
      <c r="K17" s="18">
        <f t="shared" si="4"/>
        <v>0.6000000037596899</v>
      </c>
      <c r="L17" s="5"/>
      <c r="M17" s="36"/>
    </row>
    <row r="18" spans="1:13" ht="12.75">
      <c r="A18" s="17" t="s">
        <v>38</v>
      </c>
      <c r="B18" s="21">
        <v>67946472165</v>
      </c>
      <c r="C18" s="21">
        <v>10157909000</v>
      </c>
      <c r="D18" s="21">
        <v>142443339</v>
      </c>
      <c r="E18" s="47">
        <f t="shared" si="5"/>
        <v>67804028826</v>
      </c>
      <c r="F18" s="21">
        <f t="shared" si="0"/>
        <v>1356080576.52</v>
      </c>
      <c r="G18" s="50">
        <v>4068241729</v>
      </c>
      <c r="H18" s="15">
        <f t="shared" si="1"/>
        <v>81364834.58</v>
      </c>
      <c r="I18" s="15">
        <f t="shared" si="2"/>
        <v>3986876894.42</v>
      </c>
      <c r="J18" s="15">
        <f t="shared" si="3"/>
        <v>63735787097</v>
      </c>
      <c r="K18" s="18">
        <f t="shared" si="4"/>
        <v>0.0599999999917409</v>
      </c>
      <c r="L18" s="5"/>
      <c r="M18" s="36"/>
    </row>
    <row r="19" spans="1:13" ht="12.75">
      <c r="A19" s="17" t="s">
        <v>39</v>
      </c>
      <c r="B19" s="21">
        <v>24225613688</v>
      </c>
      <c r="C19" s="21">
        <v>7651219000</v>
      </c>
      <c r="D19" s="21"/>
      <c r="E19" s="47">
        <f t="shared" si="5"/>
        <v>24225613688</v>
      </c>
      <c r="F19" s="21">
        <f t="shared" si="0"/>
        <v>484512273.76</v>
      </c>
      <c r="G19" s="50">
        <v>1453536821</v>
      </c>
      <c r="H19" s="15">
        <f t="shared" si="1"/>
        <v>29070736.42</v>
      </c>
      <c r="I19" s="15">
        <f t="shared" si="2"/>
        <v>1424466084.58</v>
      </c>
      <c r="J19" s="15">
        <f t="shared" si="3"/>
        <v>22772076867</v>
      </c>
      <c r="K19" s="18">
        <f t="shared" si="4"/>
        <v>0.059999999988441986</v>
      </c>
      <c r="L19" s="5"/>
      <c r="M19" s="36"/>
    </row>
    <row r="20" spans="1:13" ht="12.75">
      <c r="A20" s="17" t="s">
        <v>15</v>
      </c>
      <c r="B20" s="21">
        <v>5092107165</v>
      </c>
      <c r="C20" s="21"/>
      <c r="D20" s="21">
        <v>8286066</v>
      </c>
      <c r="E20" s="47">
        <f t="shared" si="5"/>
        <v>5083821099</v>
      </c>
      <c r="F20" s="21">
        <f t="shared" si="0"/>
        <v>101676421.98</v>
      </c>
      <c r="G20" s="50">
        <v>305029265</v>
      </c>
      <c r="H20" s="15">
        <f t="shared" si="1"/>
        <v>6100585.3</v>
      </c>
      <c r="I20" s="15">
        <f t="shared" si="2"/>
        <v>298928679.7</v>
      </c>
      <c r="J20" s="15">
        <f t="shared" si="3"/>
        <v>4778791834</v>
      </c>
      <c r="K20" s="18">
        <f t="shared" si="4"/>
        <v>0.05999999981509971</v>
      </c>
      <c r="L20" s="5"/>
      <c r="M20" s="36"/>
    </row>
    <row r="21" spans="1:13" ht="12.75">
      <c r="A21" s="17" t="s">
        <v>20</v>
      </c>
      <c r="B21" s="21">
        <v>28639666064</v>
      </c>
      <c r="C21" s="21">
        <v>150000000</v>
      </c>
      <c r="D21" s="21"/>
      <c r="E21" s="47">
        <f t="shared" si="5"/>
        <v>28639666064</v>
      </c>
      <c r="F21" s="21">
        <f t="shared" si="0"/>
        <v>572793321.28</v>
      </c>
      <c r="G21" s="50">
        <v>1718379963</v>
      </c>
      <c r="H21" s="15">
        <f t="shared" si="1"/>
        <v>34367599.26</v>
      </c>
      <c r="I21" s="15">
        <f t="shared" si="2"/>
        <v>1684012363.74</v>
      </c>
      <c r="J21" s="15">
        <f t="shared" si="3"/>
        <v>26921286101</v>
      </c>
      <c r="K21" s="18">
        <f t="shared" si="4"/>
        <v>0.05999999997067005</v>
      </c>
      <c r="L21" s="5"/>
      <c r="M21" s="36"/>
    </row>
    <row r="22" spans="1:13" ht="12.75">
      <c r="A22" s="27" t="s">
        <v>21</v>
      </c>
      <c r="B22" s="28">
        <v>22891699924</v>
      </c>
      <c r="C22" s="28">
        <v>941949082</v>
      </c>
      <c r="D22" s="28"/>
      <c r="E22" s="48">
        <f t="shared" si="5"/>
        <v>22891699924</v>
      </c>
      <c r="F22" s="21">
        <f t="shared" si="0"/>
        <v>457833998.48</v>
      </c>
      <c r="G22" s="51">
        <v>1373501995</v>
      </c>
      <c r="H22" s="15">
        <f t="shared" si="1"/>
        <v>27470039.900000002</v>
      </c>
      <c r="I22" s="15">
        <f t="shared" si="2"/>
        <v>1346031955.1</v>
      </c>
      <c r="J22" s="19">
        <f t="shared" si="3"/>
        <v>21518197929</v>
      </c>
      <c r="K22" s="30">
        <f t="shared" si="4"/>
        <v>0.05999999998077906</v>
      </c>
      <c r="L22" s="5"/>
      <c r="M22" s="36"/>
    </row>
    <row r="23" spans="1:13" ht="12.75">
      <c r="A23" s="17" t="s">
        <v>22</v>
      </c>
      <c r="B23" s="32">
        <v>123993169432</v>
      </c>
      <c r="C23" s="21"/>
      <c r="D23" s="21"/>
      <c r="E23" s="21">
        <f aca="true" t="shared" si="6" ref="E23:E36">B23-D23</f>
        <v>123993169432</v>
      </c>
      <c r="F23" s="21">
        <f t="shared" si="0"/>
        <v>2479863388.64</v>
      </c>
      <c r="G23" s="21">
        <v>7439580000</v>
      </c>
      <c r="H23" s="15">
        <f t="shared" si="1"/>
        <v>148791600</v>
      </c>
      <c r="I23" s="15">
        <f t="shared" si="2"/>
        <v>7290788400</v>
      </c>
      <c r="J23" s="21">
        <f>E23-G23</f>
        <v>116553589432</v>
      </c>
      <c r="K23" s="18">
        <f>G23/E23</f>
        <v>0.05999991801225788</v>
      </c>
      <c r="L23" s="6"/>
      <c r="M23" s="37"/>
    </row>
    <row r="24" spans="1:13" ht="12.75">
      <c r="A24" s="17" t="s">
        <v>23</v>
      </c>
      <c r="B24" s="32">
        <v>9632718312</v>
      </c>
      <c r="C24" s="21"/>
      <c r="D24" s="21"/>
      <c r="E24" s="21">
        <f t="shared" si="6"/>
        <v>9632718312</v>
      </c>
      <c r="F24" s="21">
        <f t="shared" si="0"/>
        <v>192654366.24</v>
      </c>
      <c r="G24" s="21">
        <v>577963098</v>
      </c>
      <c r="H24" s="15">
        <f t="shared" si="1"/>
        <v>11559261.96</v>
      </c>
      <c r="I24" s="15">
        <f t="shared" si="2"/>
        <v>566403836.04</v>
      </c>
      <c r="J24" s="21">
        <f aca="true" t="shared" si="7" ref="J24:J36">E24-G24</f>
        <v>9054755214</v>
      </c>
      <c r="K24" s="18">
        <f aca="true" t="shared" si="8" ref="K24:K36">G24/E24</f>
        <v>0.059999999925254746</v>
      </c>
      <c r="L24" s="6"/>
      <c r="M24" s="37"/>
    </row>
    <row r="25" spans="1:13" ht="12.75">
      <c r="A25" s="17" t="s">
        <v>40</v>
      </c>
      <c r="B25" s="32">
        <v>17281920901</v>
      </c>
      <c r="C25" s="21"/>
      <c r="D25" s="21"/>
      <c r="E25" s="21">
        <f t="shared" si="6"/>
        <v>17281920901</v>
      </c>
      <c r="F25" s="21">
        <f t="shared" si="0"/>
        <v>345638418.02</v>
      </c>
      <c r="G25" s="21">
        <v>1036915254</v>
      </c>
      <c r="H25" s="15">
        <f t="shared" si="1"/>
        <v>20738305.080000002</v>
      </c>
      <c r="I25" s="15">
        <f t="shared" si="2"/>
        <v>1016176948.92</v>
      </c>
      <c r="J25" s="21">
        <f t="shared" si="7"/>
        <v>16245005647</v>
      </c>
      <c r="K25" s="18">
        <f t="shared" si="8"/>
        <v>0.059999999996528164</v>
      </c>
      <c r="L25" s="6"/>
      <c r="M25" s="37"/>
    </row>
    <row r="26" spans="1:13" ht="12.75">
      <c r="A26" s="17" t="s">
        <v>41</v>
      </c>
      <c r="B26" s="32">
        <v>4171991843</v>
      </c>
      <c r="C26" s="21"/>
      <c r="D26" s="21"/>
      <c r="E26" s="21">
        <f t="shared" si="6"/>
        <v>4171991843</v>
      </c>
      <c r="F26" s="21">
        <f t="shared" si="0"/>
        <v>83439836.86</v>
      </c>
      <c r="G26" s="21">
        <v>250319510</v>
      </c>
      <c r="H26" s="15">
        <f t="shared" si="1"/>
        <v>5006390.2</v>
      </c>
      <c r="I26" s="15">
        <f t="shared" si="2"/>
        <v>245313119.8</v>
      </c>
      <c r="J26" s="21">
        <f t="shared" si="7"/>
        <v>3921672333</v>
      </c>
      <c r="K26" s="18">
        <f t="shared" si="8"/>
        <v>0.059999999860977676</v>
      </c>
      <c r="L26" s="6"/>
      <c r="M26" s="37"/>
    </row>
    <row r="27" spans="1:13" ht="12.75">
      <c r="A27" s="17" t="s">
        <v>24</v>
      </c>
      <c r="B27" s="32">
        <v>66346498964</v>
      </c>
      <c r="C27" s="21"/>
      <c r="D27" s="21"/>
      <c r="E27" s="21">
        <f t="shared" si="6"/>
        <v>66346498964</v>
      </c>
      <c r="F27" s="21">
        <f t="shared" si="0"/>
        <v>1326929979.28</v>
      </c>
      <c r="G27" s="21">
        <v>3980789937</v>
      </c>
      <c r="H27" s="15">
        <f t="shared" si="1"/>
        <v>79615798.74</v>
      </c>
      <c r="I27" s="15">
        <f t="shared" si="2"/>
        <v>3901174138.26</v>
      </c>
      <c r="J27" s="21">
        <f t="shared" si="7"/>
        <v>62365709027</v>
      </c>
      <c r="K27" s="18">
        <f t="shared" si="8"/>
        <v>0.059999999987339195</v>
      </c>
      <c r="L27" s="6"/>
      <c r="M27" s="37"/>
    </row>
    <row r="28" spans="1:13" ht="12.75">
      <c r="A28" s="17" t="s">
        <v>42</v>
      </c>
      <c r="B28" s="32">
        <v>4619147118</v>
      </c>
      <c r="C28" s="21"/>
      <c r="D28" s="21">
        <v>9457263</v>
      </c>
      <c r="E28" s="21">
        <f t="shared" si="6"/>
        <v>4609689855</v>
      </c>
      <c r="F28" s="21">
        <f t="shared" si="0"/>
        <v>92193797.10000001</v>
      </c>
      <c r="G28" s="21">
        <v>276581391</v>
      </c>
      <c r="H28" s="15">
        <f t="shared" si="1"/>
        <v>5531627.82</v>
      </c>
      <c r="I28" s="15">
        <f t="shared" si="2"/>
        <v>271049763.18</v>
      </c>
      <c r="J28" s="21">
        <f t="shared" si="7"/>
        <v>4333108464</v>
      </c>
      <c r="K28" s="18">
        <f t="shared" si="8"/>
        <v>0.0599999999349197</v>
      </c>
      <c r="L28" s="6"/>
      <c r="M28" s="37"/>
    </row>
    <row r="29" spans="1:13" ht="12.75">
      <c r="A29" s="17" t="s">
        <v>43</v>
      </c>
      <c r="B29" s="32">
        <v>324374850071</v>
      </c>
      <c r="C29" s="21"/>
      <c r="D29" s="21">
        <v>968219270</v>
      </c>
      <c r="E29" s="21">
        <f t="shared" si="6"/>
        <v>323406630801</v>
      </c>
      <c r="F29" s="21">
        <f t="shared" si="0"/>
        <v>6468132616.02</v>
      </c>
      <c r="G29" s="21">
        <v>19404420000</v>
      </c>
      <c r="H29" s="15">
        <f t="shared" si="1"/>
        <v>388088400</v>
      </c>
      <c r="I29" s="15">
        <f t="shared" si="2"/>
        <v>19016331600</v>
      </c>
      <c r="J29" s="21">
        <f t="shared" si="7"/>
        <v>304002210801</v>
      </c>
      <c r="K29" s="18">
        <f t="shared" si="8"/>
        <v>0.06000006849562715</v>
      </c>
      <c r="L29" s="6"/>
      <c r="M29" s="37"/>
    </row>
    <row r="30" spans="1:13" ht="12.75">
      <c r="A30" s="17" t="s">
        <v>52</v>
      </c>
      <c r="B30" s="32">
        <v>121223378337</v>
      </c>
      <c r="C30" s="21"/>
      <c r="D30" s="21"/>
      <c r="E30" s="21">
        <f t="shared" si="6"/>
        <v>121223378337</v>
      </c>
      <c r="F30" s="21">
        <f t="shared" si="0"/>
        <v>2424467566.7400002</v>
      </c>
      <c r="G30" s="21">
        <v>7273402700</v>
      </c>
      <c r="H30" s="15">
        <f t="shared" si="1"/>
        <v>145468054</v>
      </c>
      <c r="I30" s="15">
        <f t="shared" si="2"/>
        <v>7127934646</v>
      </c>
      <c r="J30" s="21">
        <f t="shared" si="7"/>
        <v>113949975637</v>
      </c>
      <c r="K30" s="18">
        <f t="shared" si="8"/>
        <v>0.05999999999818517</v>
      </c>
      <c r="L30" s="6"/>
      <c r="M30" s="37"/>
    </row>
    <row r="31" spans="1:13" ht="12.75">
      <c r="A31" s="17" t="s">
        <v>44</v>
      </c>
      <c r="B31" s="32">
        <v>35530229491</v>
      </c>
      <c r="C31" s="21"/>
      <c r="D31" s="21">
        <v>75480344</v>
      </c>
      <c r="E31" s="21">
        <f t="shared" si="6"/>
        <v>35454749147</v>
      </c>
      <c r="F31" s="21">
        <f t="shared" si="0"/>
        <v>709094982.94</v>
      </c>
      <c r="G31" s="21">
        <v>2127284948</v>
      </c>
      <c r="H31" s="15">
        <f t="shared" si="1"/>
        <v>42545698.96</v>
      </c>
      <c r="I31" s="15">
        <f t="shared" si="2"/>
        <v>2084739249.04</v>
      </c>
      <c r="J31" s="21">
        <f t="shared" si="7"/>
        <v>33327464199</v>
      </c>
      <c r="K31" s="18">
        <f t="shared" si="8"/>
        <v>0.05999999997687193</v>
      </c>
      <c r="L31" s="6"/>
      <c r="M31" s="37"/>
    </row>
    <row r="32" spans="1:13" ht="12.75">
      <c r="A32" s="17" t="s">
        <v>11</v>
      </c>
      <c r="B32" s="32">
        <v>66130886735</v>
      </c>
      <c r="C32" s="21"/>
      <c r="D32" s="21">
        <v>140973193</v>
      </c>
      <c r="E32" s="21">
        <f t="shared" si="6"/>
        <v>65989913542</v>
      </c>
      <c r="F32" s="21">
        <f t="shared" si="0"/>
        <v>1319798270.84</v>
      </c>
      <c r="G32" s="21">
        <v>3959394812</v>
      </c>
      <c r="H32" s="15">
        <f t="shared" si="1"/>
        <v>79187896.24</v>
      </c>
      <c r="I32" s="15">
        <f t="shared" si="2"/>
        <v>3880206915.76</v>
      </c>
      <c r="J32" s="21">
        <f t="shared" si="7"/>
        <v>62030518730</v>
      </c>
      <c r="K32" s="18">
        <f t="shared" si="8"/>
        <v>0.05999999999212001</v>
      </c>
      <c r="L32" s="6"/>
      <c r="M32" s="37"/>
    </row>
    <row r="33" spans="1:13" ht="12.75">
      <c r="A33" s="17" t="s">
        <v>35</v>
      </c>
      <c r="B33" s="32">
        <v>14248155697</v>
      </c>
      <c r="C33" s="21"/>
      <c r="D33" s="21">
        <v>27975865</v>
      </c>
      <c r="E33" s="21">
        <f t="shared" si="6"/>
        <v>14220179832</v>
      </c>
      <c r="F33" s="21">
        <f t="shared" si="0"/>
        <v>284403596.64</v>
      </c>
      <c r="G33" s="21">
        <v>853210789</v>
      </c>
      <c r="H33" s="15">
        <f t="shared" si="1"/>
        <v>17064215.78</v>
      </c>
      <c r="I33" s="15">
        <f t="shared" si="2"/>
        <v>836146573.22</v>
      </c>
      <c r="J33" s="21">
        <f t="shared" si="7"/>
        <v>13366969043</v>
      </c>
      <c r="K33" s="18">
        <f t="shared" si="8"/>
        <v>0.05999999993530321</v>
      </c>
      <c r="L33" s="6"/>
      <c r="M33" s="37"/>
    </row>
    <row r="34" spans="1:13" ht="12.75">
      <c r="A34" s="17" t="s">
        <v>45</v>
      </c>
      <c r="B34" s="32">
        <v>23283278076</v>
      </c>
      <c r="C34" s="21"/>
      <c r="D34" s="21">
        <v>49260130</v>
      </c>
      <c r="E34" s="21">
        <f t="shared" si="6"/>
        <v>23234017946</v>
      </c>
      <c r="F34" s="21">
        <f t="shared" si="0"/>
        <v>464680358.92</v>
      </c>
      <c r="G34" s="21">
        <v>1394041076</v>
      </c>
      <c r="H34" s="15">
        <f t="shared" si="1"/>
        <v>27880821.52</v>
      </c>
      <c r="I34" s="15">
        <f t="shared" si="2"/>
        <v>1366160254.48</v>
      </c>
      <c r="J34" s="21">
        <f t="shared" si="7"/>
        <v>21839976870</v>
      </c>
      <c r="K34" s="18">
        <f t="shared" si="8"/>
        <v>0.059999999967289344</v>
      </c>
      <c r="L34" s="6"/>
      <c r="M34" s="37"/>
    </row>
    <row r="35" spans="1:13" ht="12.75">
      <c r="A35" s="17" t="s">
        <v>46</v>
      </c>
      <c r="B35" s="32">
        <v>28106921956</v>
      </c>
      <c r="C35" s="21"/>
      <c r="D35" s="21">
        <v>60236113</v>
      </c>
      <c r="E35" s="21">
        <f t="shared" si="6"/>
        <v>28046685843</v>
      </c>
      <c r="F35" s="21">
        <f t="shared" si="0"/>
        <v>560933716.86</v>
      </c>
      <c r="G35" s="21">
        <v>1682801150</v>
      </c>
      <c r="H35" s="15">
        <f t="shared" si="1"/>
        <v>33656023</v>
      </c>
      <c r="I35" s="15">
        <f t="shared" si="2"/>
        <v>1649145127</v>
      </c>
      <c r="J35" s="21">
        <f t="shared" si="7"/>
        <v>26363884693</v>
      </c>
      <c r="K35" s="18">
        <f t="shared" si="8"/>
        <v>0.05999999997932019</v>
      </c>
      <c r="L35" s="6"/>
      <c r="M35" s="37"/>
    </row>
    <row r="36" spans="1:13" ht="13.5" thickBot="1">
      <c r="A36" s="17" t="s">
        <v>47</v>
      </c>
      <c r="B36" s="32">
        <v>52765284462</v>
      </c>
      <c r="C36" s="21"/>
      <c r="D36" s="21">
        <v>110867899</v>
      </c>
      <c r="E36" s="21">
        <f t="shared" si="6"/>
        <v>52654416563</v>
      </c>
      <c r="F36" s="21">
        <f t="shared" si="0"/>
        <v>1053088331.26</v>
      </c>
      <c r="G36" s="21">
        <v>3159264993</v>
      </c>
      <c r="H36" s="19">
        <f t="shared" si="1"/>
        <v>63185299.86</v>
      </c>
      <c r="I36" s="19">
        <f t="shared" si="2"/>
        <v>3096079693.14</v>
      </c>
      <c r="J36" s="21">
        <f t="shared" si="7"/>
        <v>49495151570</v>
      </c>
      <c r="K36" s="18">
        <f t="shared" si="8"/>
        <v>0.05999999998518643</v>
      </c>
      <c r="L36" s="6"/>
      <c r="M36" s="37"/>
    </row>
    <row r="37" spans="1:13" ht="14.25" thickBot="1" thickTop="1">
      <c r="A37" s="12" t="s">
        <v>3</v>
      </c>
      <c r="B37" s="13">
        <f>SUM(B4:B36)</f>
        <v>1488893452774</v>
      </c>
      <c r="C37" s="14"/>
      <c r="D37" s="14">
        <f>SUM(D4:D36)</f>
        <v>1921624505</v>
      </c>
      <c r="E37" s="14">
        <f>SUM(E4:E36)</f>
        <v>1486971828269</v>
      </c>
      <c r="F37" s="14">
        <f>SUM(F23:F36)</f>
        <v>17805319226.36</v>
      </c>
      <c r="G37" s="14">
        <f>SUM(G4:G36)</f>
        <v>92780309128</v>
      </c>
      <c r="H37" s="14">
        <f>SUM(H23:H36)</f>
        <v>1068319393.16</v>
      </c>
      <c r="I37" s="14">
        <f>SUM(I23:I36)</f>
        <v>52347650264.840004</v>
      </c>
      <c r="J37" s="14">
        <f>SUM(J23:J36)</f>
        <v>836849991660</v>
      </c>
      <c r="K37" s="29" t="s">
        <v>2</v>
      </c>
      <c r="L37" s="7"/>
      <c r="M37" s="39"/>
    </row>
    <row r="38" spans="1:13" ht="15" customHeight="1" thickBot="1" thickTop="1">
      <c r="A38" s="40" t="s">
        <v>33</v>
      </c>
      <c r="B38" s="41" t="s">
        <v>8</v>
      </c>
      <c r="C38" s="42">
        <f>SUM(C27:C37)</f>
        <v>0</v>
      </c>
      <c r="D38" s="43" t="s">
        <v>9</v>
      </c>
      <c r="E38" s="44" t="s">
        <v>7</v>
      </c>
      <c r="F38" s="44"/>
      <c r="G38" s="44" t="s">
        <v>37</v>
      </c>
      <c r="H38" s="44"/>
      <c r="I38" s="63"/>
      <c r="J38" s="44"/>
      <c r="K38" s="45" t="s">
        <v>32</v>
      </c>
      <c r="L38" s="9"/>
      <c r="M38" s="38"/>
    </row>
    <row r="39" spans="1:13" ht="13.5" thickTop="1">
      <c r="A39" s="16" t="s">
        <v>27</v>
      </c>
      <c r="B39" s="31">
        <v>916134052</v>
      </c>
      <c r="C39" s="33"/>
      <c r="D39" s="33"/>
      <c r="E39" s="20">
        <f>B39-D39</f>
        <v>916134052</v>
      </c>
      <c r="F39" s="20"/>
      <c r="G39" s="20"/>
      <c r="H39" s="55"/>
      <c r="I39" s="20"/>
      <c r="J39" s="23"/>
      <c r="K39" s="64">
        <v>0</v>
      </c>
      <c r="L39" s="6"/>
      <c r="M39" s="6"/>
    </row>
    <row r="40" spans="1:13" ht="13.5" thickBot="1">
      <c r="A40" s="24" t="s">
        <v>28</v>
      </c>
      <c r="B40" s="34">
        <v>50302331</v>
      </c>
      <c r="C40" s="35"/>
      <c r="D40" s="35"/>
      <c r="E40" s="25">
        <f>B40-D40</f>
        <v>50302331</v>
      </c>
      <c r="F40" s="25"/>
      <c r="G40" s="25"/>
      <c r="H40" s="28"/>
      <c r="I40" s="25"/>
      <c r="J40" s="26"/>
      <c r="K40" s="65">
        <v>0</v>
      </c>
      <c r="L40" s="1"/>
      <c r="M40" s="1"/>
    </row>
    <row r="41" spans="1:13" ht="14.25" thickBot="1" thickTop="1">
      <c r="A41" s="12" t="s">
        <v>29</v>
      </c>
      <c r="B41" s="13">
        <f>SUM(B39:B40)</f>
        <v>966436383</v>
      </c>
      <c r="C41" s="14"/>
      <c r="D41" s="14"/>
      <c r="E41" s="13">
        <f>SUM(E39:E40)</f>
        <v>966436383</v>
      </c>
      <c r="F41" s="13"/>
      <c r="G41" s="13"/>
      <c r="H41" s="62"/>
      <c r="I41" s="13"/>
      <c r="J41" s="13"/>
      <c r="K41" s="66"/>
      <c r="L41" s="1"/>
      <c r="M41" s="1"/>
    </row>
    <row r="42" spans="1:13" ht="14.25" thickBot="1" thickTop="1">
      <c r="A42" s="13" t="s">
        <v>4</v>
      </c>
      <c r="B42" s="13">
        <f>SUM(B41+B37)</f>
        <v>1489859889157</v>
      </c>
      <c r="C42" s="14"/>
      <c r="D42" s="14" t="s">
        <v>2</v>
      </c>
      <c r="E42" s="13">
        <f>SUM(E41+E37)</f>
        <v>1487938264652</v>
      </c>
      <c r="F42" s="13">
        <f>SUM(F37)</f>
        <v>17805319226.36</v>
      </c>
      <c r="G42" s="13">
        <f>SUM(G37)</f>
        <v>92780309128</v>
      </c>
      <c r="H42" s="13">
        <f>SUM(H37)</f>
        <v>1068319393.16</v>
      </c>
      <c r="I42" s="13">
        <f>SUM(I37)</f>
        <v>52347650264.840004</v>
      </c>
      <c r="J42" s="13">
        <f>SUM(J37)</f>
        <v>836849991660</v>
      </c>
      <c r="K42" s="22"/>
      <c r="L42" s="1"/>
      <c r="M42" s="1"/>
    </row>
    <row r="43" ht="13.5" thickTop="1">
      <c r="H43" s="61"/>
    </row>
    <row r="44" ht="12.75">
      <c r="H44" s="61"/>
    </row>
    <row r="45" ht="12.75">
      <c r="H45" s="61"/>
    </row>
    <row r="46" ht="12.75">
      <c r="H46" s="61"/>
    </row>
    <row r="47" ht="12.75">
      <c r="H47" s="61"/>
    </row>
    <row r="48" ht="12.75">
      <c r="H48" s="61"/>
    </row>
    <row r="49" ht="12.75">
      <c r="H49" s="61"/>
    </row>
    <row r="50" ht="12.75">
      <c r="H50" s="61"/>
    </row>
    <row r="51" ht="12.75">
      <c r="H51" s="61"/>
    </row>
    <row r="52" ht="12.75">
      <c r="H52" s="61"/>
    </row>
    <row r="53" ht="12.75">
      <c r="H53" s="61"/>
    </row>
    <row r="54" ht="12.75">
      <c r="H54" s="61"/>
    </row>
    <row r="55" ht="12.75">
      <c r="H55" s="61"/>
    </row>
    <row r="56" ht="12.75">
      <c r="H56" s="61"/>
    </row>
    <row r="57" ht="12.75">
      <c r="H57" s="61"/>
    </row>
    <row r="58" ht="12.75">
      <c r="H58" s="61"/>
    </row>
    <row r="59" ht="12.75">
      <c r="H59" s="61"/>
    </row>
    <row r="60" ht="12.75">
      <c r="H60" s="61"/>
    </row>
    <row r="61" ht="12.75">
      <c r="H61" s="61"/>
    </row>
    <row r="62" ht="12.75">
      <c r="H62" s="61"/>
    </row>
    <row r="63" ht="12.75">
      <c r="H63" s="61"/>
    </row>
    <row r="64" ht="12.75">
      <c r="H64" s="61"/>
    </row>
    <row r="65" ht="12.75">
      <c r="H65" s="61"/>
    </row>
    <row r="66" ht="12.75">
      <c r="H66" s="61"/>
    </row>
    <row r="67" ht="12.75">
      <c r="H67" s="61"/>
    </row>
    <row r="68" ht="12.75">
      <c r="H68" s="61"/>
    </row>
    <row r="69" ht="12.75">
      <c r="H69" s="61"/>
    </row>
    <row r="70" ht="12.75">
      <c r="H70" s="61"/>
    </row>
    <row r="71" ht="12.75">
      <c r="H71" s="61"/>
    </row>
    <row r="72" ht="12.75">
      <c r="H72" s="61"/>
    </row>
    <row r="73" ht="12.75">
      <c r="H73" s="61"/>
    </row>
    <row r="74" ht="12.75">
      <c r="H74" s="61"/>
    </row>
    <row r="75" ht="12.75">
      <c r="H75" s="61"/>
    </row>
    <row r="76" ht="12.75">
      <c r="H76" s="61"/>
    </row>
    <row r="77" ht="12.75">
      <c r="H77" s="61"/>
    </row>
    <row r="78" ht="12.75">
      <c r="H78" s="61"/>
    </row>
    <row r="79" ht="12.75">
      <c r="H79" s="61"/>
    </row>
    <row r="80" ht="12.75">
      <c r="H80" s="61"/>
    </row>
    <row r="81" ht="12.75">
      <c r="H81" s="61"/>
    </row>
    <row r="82" ht="12.75">
      <c r="H82" s="61"/>
    </row>
    <row r="83" ht="12.75">
      <c r="H83" s="61"/>
    </row>
    <row r="84" ht="12.75">
      <c r="H84" s="61"/>
    </row>
    <row r="85" ht="12.75">
      <c r="H85" s="61"/>
    </row>
    <row r="86" ht="12.75">
      <c r="H86" s="61"/>
    </row>
    <row r="87" ht="12.75">
      <c r="H87" s="61"/>
    </row>
    <row r="88" ht="12.75">
      <c r="H88" s="61"/>
    </row>
    <row r="89" ht="12.75">
      <c r="H89" s="61"/>
    </row>
    <row r="90" ht="12.75">
      <c r="H90" s="61"/>
    </row>
    <row r="91" ht="12.75">
      <c r="H91" s="61"/>
    </row>
    <row r="92" ht="12.75">
      <c r="H92" s="61"/>
    </row>
    <row r="93" ht="12.75">
      <c r="H93" s="61"/>
    </row>
    <row r="94" ht="12.75">
      <c r="H94" s="61"/>
    </row>
    <row r="95" ht="12.75">
      <c r="H95" s="61"/>
    </row>
    <row r="96" ht="12.75">
      <c r="H96" s="61"/>
    </row>
    <row r="97" ht="12.75">
      <c r="H97" s="61"/>
    </row>
    <row r="98" ht="12.75">
      <c r="H98" s="61"/>
    </row>
    <row r="99" ht="12.75">
      <c r="H99" s="61"/>
    </row>
    <row r="100" ht="12.75">
      <c r="H100" s="61"/>
    </row>
    <row r="101" ht="12.75">
      <c r="H101" s="61"/>
    </row>
    <row r="102" ht="12.75">
      <c r="H102" s="61"/>
    </row>
    <row r="103" ht="12.75">
      <c r="H103" s="61"/>
    </row>
    <row r="104" ht="12.75">
      <c r="H104" s="61"/>
    </row>
    <row r="105" ht="12.75">
      <c r="H105" s="61"/>
    </row>
    <row r="106" ht="12.75">
      <c r="H106" s="61"/>
    </row>
    <row r="107" ht="12.75">
      <c r="H107" s="61"/>
    </row>
    <row r="108" ht="12.75">
      <c r="H108" s="61"/>
    </row>
    <row r="109" ht="12.75">
      <c r="H109" s="61"/>
    </row>
    <row r="110" ht="12.75">
      <c r="H110" s="61"/>
    </row>
    <row r="111" ht="12.75">
      <c r="H111" s="61"/>
    </row>
    <row r="112" ht="12.75">
      <c r="H112" s="61"/>
    </row>
    <row r="113" ht="12.75">
      <c r="H113" s="61"/>
    </row>
    <row r="114" ht="12.75">
      <c r="H114" s="61"/>
    </row>
    <row r="115" ht="12.75">
      <c r="H115" s="61"/>
    </row>
    <row r="116" ht="12.75">
      <c r="H116" s="61"/>
    </row>
    <row r="117" ht="12.75">
      <c r="H117" s="61"/>
    </row>
    <row r="118" ht="12.75">
      <c r="H118" s="61"/>
    </row>
    <row r="119" ht="12.75">
      <c r="H119" s="61"/>
    </row>
    <row r="120" ht="12.75">
      <c r="H120" s="61"/>
    </row>
    <row r="121" ht="12.75">
      <c r="H121" s="61"/>
    </row>
    <row r="122" ht="12.75">
      <c r="H122" s="61"/>
    </row>
    <row r="123" ht="12.75">
      <c r="H123" s="61"/>
    </row>
    <row r="124" ht="12.75">
      <c r="H124" s="61"/>
    </row>
    <row r="125" ht="12.75">
      <c r="H125" s="61"/>
    </row>
    <row r="126" ht="12.75">
      <c r="H126" s="61"/>
    </row>
    <row r="127" ht="12.75">
      <c r="H127" s="61"/>
    </row>
    <row r="128" ht="12.75">
      <c r="H128" s="61"/>
    </row>
    <row r="129" ht="12.75">
      <c r="H129" s="61"/>
    </row>
    <row r="130" ht="12.75">
      <c r="H130" s="61"/>
    </row>
    <row r="131" ht="12.75">
      <c r="H131" s="61"/>
    </row>
    <row r="132" ht="12.75">
      <c r="H132" s="61"/>
    </row>
    <row r="133" ht="12.75">
      <c r="H133" s="61"/>
    </row>
    <row r="134" ht="12.75">
      <c r="H134" s="61"/>
    </row>
    <row r="135" ht="12.75">
      <c r="H135" s="61"/>
    </row>
    <row r="136" ht="12.75">
      <c r="H136" s="61"/>
    </row>
    <row r="137" ht="12.75">
      <c r="H137" s="61"/>
    </row>
    <row r="138" ht="12.75">
      <c r="H138" s="61"/>
    </row>
    <row r="139" ht="12.75">
      <c r="H139" s="61"/>
    </row>
    <row r="140" ht="12.75">
      <c r="H140" s="61"/>
    </row>
    <row r="141" ht="12.75">
      <c r="H141" s="61"/>
    </row>
    <row r="142" ht="12.75">
      <c r="H142" s="61"/>
    </row>
    <row r="143" ht="12.75">
      <c r="H143" s="61"/>
    </row>
    <row r="144" ht="12.75">
      <c r="H144" s="61"/>
    </row>
    <row r="145" ht="12.75">
      <c r="H145" s="61"/>
    </row>
    <row r="146" ht="12.75">
      <c r="H146" s="61"/>
    </row>
    <row r="147" ht="12.75">
      <c r="H147" s="61"/>
    </row>
    <row r="148" ht="12.75">
      <c r="H148" s="61"/>
    </row>
    <row r="149" ht="12.75">
      <c r="H149" s="61"/>
    </row>
    <row r="150" ht="12.75">
      <c r="H150" s="61"/>
    </row>
    <row r="151" ht="12.75">
      <c r="H151" s="61"/>
    </row>
    <row r="152" ht="12.75">
      <c r="H152" s="61"/>
    </row>
    <row r="153" ht="12.75">
      <c r="H153" s="61"/>
    </row>
    <row r="154" ht="12.75">
      <c r="H154" s="61"/>
    </row>
    <row r="155" ht="12.75">
      <c r="H155" s="61"/>
    </row>
    <row r="156" ht="12.75">
      <c r="H156" s="61"/>
    </row>
    <row r="157" ht="12.75">
      <c r="H157" s="61"/>
    </row>
    <row r="158" ht="12.75">
      <c r="H158" s="61"/>
    </row>
    <row r="159" ht="12.75">
      <c r="H159" s="61"/>
    </row>
    <row r="160" ht="12.75">
      <c r="H160" s="61"/>
    </row>
    <row r="161" ht="12.75">
      <c r="H161" s="61"/>
    </row>
    <row r="162" ht="12.75">
      <c r="H162" s="61"/>
    </row>
    <row r="163" ht="12.75">
      <c r="H163" s="61"/>
    </row>
    <row r="164" ht="12.75">
      <c r="H164" s="61"/>
    </row>
    <row r="165" ht="12.75">
      <c r="H165" s="61"/>
    </row>
    <row r="166" ht="12.75">
      <c r="H166" s="61"/>
    </row>
    <row r="167" ht="12.75">
      <c r="H167" s="61"/>
    </row>
    <row r="168" ht="12.75">
      <c r="H168" s="61"/>
    </row>
    <row r="169" ht="12.75">
      <c r="H169" s="61"/>
    </row>
    <row r="170" ht="12.75">
      <c r="H170" s="61"/>
    </row>
    <row r="171" ht="12.75">
      <c r="H171" s="61"/>
    </row>
    <row r="172" ht="12.75">
      <c r="H172" s="61"/>
    </row>
    <row r="173" ht="12.75">
      <c r="H173" s="61"/>
    </row>
    <row r="174" ht="12.75">
      <c r="H174" s="61"/>
    </row>
    <row r="175" ht="12.75">
      <c r="H175" s="61"/>
    </row>
    <row r="176" ht="12.75">
      <c r="H176" s="61"/>
    </row>
    <row r="177" ht="12.75">
      <c r="H177" s="61"/>
    </row>
    <row r="178" ht="12.75">
      <c r="H178" s="61"/>
    </row>
    <row r="179" ht="12.75">
      <c r="H179" s="61"/>
    </row>
    <row r="180" ht="12.75">
      <c r="H180" s="61"/>
    </row>
    <row r="181" ht="12.75">
      <c r="H181" s="61"/>
    </row>
    <row r="182" ht="12.75">
      <c r="H182" s="61"/>
    </row>
    <row r="183" ht="12.75">
      <c r="H183" s="61"/>
    </row>
    <row r="184" ht="12.75">
      <c r="H184" s="61"/>
    </row>
    <row r="185" ht="12.75">
      <c r="H185" s="61"/>
    </row>
    <row r="186" ht="12.75">
      <c r="H186" s="61"/>
    </row>
    <row r="187" ht="12.75">
      <c r="H187" s="61"/>
    </row>
    <row r="188" ht="12.75">
      <c r="H188" s="61"/>
    </row>
    <row r="189" ht="12.75">
      <c r="H189" s="61"/>
    </row>
    <row r="190" ht="12.75">
      <c r="H190" s="61"/>
    </row>
    <row r="191" ht="12.75">
      <c r="H191" s="61"/>
    </row>
    <row r="192" ht="12.75">
      <c r="H192" s="61"/>
    </row>
    <row r="193" ht="12.75">
      <c r="H193" s="61"/>
    </row>
    <row r="194" ht="12.75">
      <c r="H194" s="61"/>
    </row>
    <row r="195" ht="12.75">
      <c r="H195" s="61"/>
    </row>
    <row r="196" ht="12.75">
      <c r="H196" s="61"/>
    </row>
    <row r="197" ht="12.75">
      <c r="H197" s="61"/>
    </row>
    <row r="198" ht="12.75">
      <c r="H198" s="61"/>
    </row>
    <row r="199" ht="12.75">
      <c r="H199" s="61"/>
    </row>
    <row r="200" ht="12.75">
      <c r="H200" s="61"/>
    </row>
    <row r="201" ht="12.75">
      <c r="H201" s="61"/>
    </row>
    <row r="202" ht="12.75">
      <c r="H202" s="61"/>
    </row>
    <row r="203" ht="12.75">
      <c r="H203" s="61"/>
    </row>
    <row r="204" ht="12.75">
      <c r="H204" s="61"/>
    </row>
    <row r="205" ht="12.75">
      <c r="H205" s="61"/>
    </row>
    <row r="206" ht="12.75">
      <c r="H206" s="61"/>
    </row>
    <row r="207" ht="12.75">
      <c r="H207" s="61"/>
    </row>
    <row r="208" ht="12.75">
      <c r="H208" s="61"/>
    </row>
    <row r="209" ht="12.75">
      <c r="H209" s="61"/>
    </row>
    <row r="210" ht="12.75">
      <c r="H210" s="61"/>
    </row>
    <row r="211" ht="12.75">
      <c r="H211" s="61"/>
    </row>
    <row r="212" ht="12.75">
      <c r="H212" s="61"/>
    </row>
    <row r="213" ht="12.75">
      <c r="H213" s="61"/>
    </row>
    <row r="214" ht="12.75">
      <c r="H214" s="61"/>
    </row>
    <row r="215" ht="12.75">
      <c r="H215" s="61"/>
    </row>
    <row r="216" ht="12.75">
      <c r="H216" s="61"/>
    </row>
    <row r="217" ht="12.75">
      <c r="H217" s="61"/>
    </row>
    <row r="218" ht="12.75">
      <c r="H218" s="61"/>
    </row>
    <row r="219" ht="12.75">
      <c r="H219" s="61"/>
    </row>
    <row r="220" ht="12.75">
      <c r="H220" s="61"/>
    </row>
    <row r="221" ht="12.75">
      <c r="H221" s="61"/>
    </row>
    <row r="222" ht="12.75">
      <c r="H222" s="61"/>
    </row>
    <row r="223" ht="12.75">
      <c r="H223" s="61"/>
    </row>
    <row r="224" ht="12.75">
      <c r="H224" s="61"/>
    </row>
    <row r="225" ht="12.75">
      <c r="H225" s="61"/>
    </row>
    <row r="226" ht="12.75">
      <c r="H226" s="61"/>
    </row>
    <row r="227" ht="12.75">
      <c r="H227" s="61"/>
    </row>
    <row r="228" ht="12.75">
      <c r="H228" s="61"/>
    </row>
    <row r="229" ht="12.75">
      <c r="H229" s="61"/>
    </row>
    <row r="230" ht="12.75">
      <c r="H230" s="61"/>
    </row>
    <row r="231" ht="12.75">
      <c r="H231" s="61"/>
    </row>
    <row r="232" ht="12.75">
      <c r="H232" s="61"/>
    </row>
    <row r="233" ht="12.75">
      <c r="H233" s="61"/>
    </row>
    <row r="234" ht="12.75">
      <c r="H234" s="61"/>
    </row>
    <row r="235" ht="12.75">
      <c r="H235" s="61"/>
    </row>
    <row r="236" ht="12.75">
      <c r="H236" s="61"/>
    </row>
    <row r="237" ht="12.75">
      <c r="H237" s="61"/>
    </row>
    <row r="238" ht="12.75">
      <c r="H238" s="61"/>
    </row>
    <row r="239" ht="12.75">
      <c r="H239" s="61"/>
    </row>
    <row r="240" ht="12.75">
      <c r="H240" s="61"/>
    </row>
    <row r="241" ht="12.75">
      <c r="H241" s="61"/>
    </row>
    <row r="242" ht="12.75">
      <c r="H242" s="61"/>
    </row>
    <row r="243" ht="12.75">
      <c r="H243" s="61"/>
    </row>
    <row r="244" ht="12.75">
      <c r="H244" s="61"/>
    </row>
    <row r="245" ht="12.75">
      <c r="H245" s="61"/>
    </row>
    <row r="246" ht="12.75">
      <c r="H246" s="61"/>
    </row>
    <row r="247" ht="12.75">
      <c r="H247" s="61"/>
    </row>
    <row r="248" ht="12.75">
      <c r="H248" s="61"/>
    </row>
    <row r="249" ht="12.75">
      <c r="H249" s="61"/>
    </row>
    <row r="250" ht="12.75">
      <c r="H250" s="61"/>
    </row>
    <row r="251" ht="12.75">
      <c r="H251" s="61"/>
    </row>
    <row r="252" ht="12.75">
      <c r="H252" s="61"/>
    </row>
    <row r="253" ht="12.75">
      <c r="H253" s="61"/>
    </row>
    <row r="254" ht="12.75">
      <c r="H254" s="61"/>
    </row>
    <row r="255" ht="12.75">
      <c r="H255" s="61"/>
    </row>
    <row r="256" ht="12.75">
      <c r="H256" s="61"/>
    </row>
    <row r="257" ht="12.75">
      <c r="H257" s="61"/>
    </row>
    <row r="258" ht="12.75">
      <c r="H258" s="61"/>
    </row>
    <row r="259" ht="12.75">
      <c r="H259" s="61"/>
    </row>
    <row r="260" ht="12.75">
      <c r="H260" s="61"/>
    </row>
    <row r="261" ht="12.75">
      <c r="H261" s="61"/>
    </row>
    <row r="262" ht="12.75">
      <c r="H262" s="61"/>
    </row>
    <row r="263" ht="12.75">
      <c r="H263" s="61"/>
    </row>
    <row r="264" ht="12.75">
      <c r="H264" s="61"/>
    </row>
    <row r="265" ht="12.75">
      <c r="H265" s="61"/>
    </row>
    <row r="266" ht="12.75">
      <c r="H266" s="61"/>
    </row>
    <row r="267" ht="12.75">
      <c r="H267" s="61"/>
    </row>
    <row r="268" ht="12.75">
      <c r="H268" s="61"/>
    </row>
    <row r="269" ht="12.75">
      <c r="H269" s="61"/>
    </row>
    <row r="270" ht="12.75">
      <c r="H270" s="61"/>
    </row>
    <row r="271" ht="12.75">
      <c r="H271" s="61"/>
    </row>
    <row r="272" ht="12.75">
      <c r="H272" s="61"/>
    </row>
    <row r="273" ht="12.75">
      <c r="H273" s="61"/>
    </row>
    <row r="274" ht="12.75">
      <c r="H274" s="61"/>
    </row>
    <row r="275" ht="12.75">
      <c r="H275" s="61"/>
    </row>
    <row r="276" ht="12.75">
      <c r="H276" s="61"/>
    </row>
    <row r="277" ht="12.75">
      <c r="H277" s="61"/>
    </row>
    <row r="278" ht="12.75">
      <c r="H278" s="61"/>
    </row>
    <row r="279" ht="12.75">
      <c r="H279" s="61"/>
    </row>
    <row r="280" ht="12.75">
      <c r="H280" s="61"/>
    </row>
    <row r="281" ht="12.75">
      <c r="H281" s="61"/>
    </row>
    <row r="282" ht="12.75">
      <c r="H282" s="61"/>
    </row>
    <row r="283" ht="12.75">
      <c r="H283" s="61"/>
    </row>
    <row r="284" ht="12.75">
      <c r="H284" s="61"/>
    </row>
    <row r="285" ht="12.75">
      <c r="H285" s="61"/>
    </row>
    <row r="286" ht="12.75">
      <c r="H286" s="61"/>
    </row>
    <row r="287" ht="12.75">
      <c r="H287" s="61"/>
    </row>
    <row r="288" ht="12.75">
      <c r="H288" s="61"/>
    </row>
    <row r="289" ht="12.75">
      <c r="H289" s="61"/>
    </row>
    <row r="290" ht="12.75">
      <c r="H290" s="61"/>
    </row>
    <row r="291" ht="12.75">
      <c r="H291" s="61"/>
    </row>
    <row r="292" ht="12.75">
      <c r="H292" s="61"/>
    </row>
    <row r="293" ht="12.75">
      <c r="H293" s="61"/>
    </row>
    <row r="294" ht="12.75">
      <c r="H294" s="61"/>
    </row>
    <row r="295" ht="12.75">
      <c r="H295" s="61"/>
    </row>
    <row r="296" ht="12.75">
      <c r="H296" s="61"/>
    </row>
    <row r="297" ht="12.75">
      <c r="H297" s="61"/>
    </row>
    <row r="298" ht="12.75">
      <c r="H298" s="61"/>
    </row>
    <row r="299" ht="12.75">
      <c r="H299" s="61"/>
    </row>
    <row r="300" ht="12.75">
      <c r="H300" s="61"/>
    </row>
    <row r="301" ht="12.75">
      <c r="H301" s="61"/>
    </row>
    <row r="302" ht="12.75">
      <c r="H302" s="61"/>
    </row>
    <row r="303" ht="12.75">
      <c r="H303" s="61"/>
    </row>
    <row r="304" ht="12.75">
      <c r="H304" s="61"/>
    </row>
    <row r="305" ht="12.75">
      <c r="H305" s="61"/>
    </row>
    <row r="306" ht="12.75">
      <c r="H306" s="61"/>
    </row>
    <row r="307" ht="12.75">
      <c r="H307" s="61"/>
    </row>
    <row r="308" ht="12.75">
      <c r="H308" s="61"/>
    </row>
    <row r="309" ht="12.75">
      <c r="H309" s="61"/>
    </row>
    <row r="310" ht="12.75">
      <c r="H310" s="61"/>
    </row>
    <row r="311" ht="12.75">
      <c r="H311" s="61"/>
    </row>
    <row r="312" ht="12.75">
      <c r="H312" s="61"/>
    </row>
    <row r="313" ht="12.75">
      <c r="H313" s="61"/>
    </row>
    <row r="314" ht="12.75">
      <c r="H314" s="61"/>
    </row>
    <row r="315" ht="12.75">
      <c r="H315" s="61"/>
    </row>
    <row r="316" ht="12.75">
      <c r="H316" s="61"/>
    </row>
    <row r="317" ht="12.75">
      <c r="H317" s="61"/>
    </row>
    <row r="318" ht="12.75">
      <c r="H318" s="61"/>
    </row>
    <row r="319" ht="12.75">
      <c r="H319" s="61"/>
    </row>
    <row r="320" ht="12.75">
      <c r="H320" s="61"/>
    </row>
    <row r="321" ht="12.75">
      <c r="H321" s="61"/>
    </row>
    <row r="322" ht="12.75">
      <c r="H322" s="61"/>
    </row>
    <row r="323" ht="12.75">
      <c r="H323" s="61"/>
    </row>
    <row r="324" ht="12.75">
      <c r="H324" s="61"/>
    </row>
    <row r="325" ht="12.75">
      <c r="H325" s="61"/>
    </row>
    <row r="326" ht="12.75">
      <c r="H326" s="61"/>
    </row>
    <row r="327" ht="12.75">
      <c r="H327" s="61"/>
    </row>
    <row r="328" ht="12.75">
      <c r="H328" s="61"/>
    </row>
    <row r="329" ht="12.75">
      <c r="H329" s="61"/>
    </row>
    <row r="330" ht="12.75">
      <c r="H330" s="61"/>
    </row>
    <row r="331" ht="12.75">
      <c r="H331" s="61"/>
    </row>
    <row r="332" ht="12.75">
      <c r="H332" s="61"/>
    </row>
    <row r="333" ht="12.75">
      <c r="H333" s="61"/>
    </row>
    <row r="334" ht="12.75">
      <c r="H334" s="61"/>
    </row>
    <row r="335" ht="12.75">
      <c r="H335" s="61"/>
    </row>
    <row r="336" ht="12.75">
      <c r="H336" s="61"/>
    </row>
    <row r="337" ht="12.75">
      <c r="H337" s="61"/>
    </row>
    <row r="338" ht="12.75">
      <c r="H338" s="61"/>
    </row>
    <row r="339" ht="12.75">
      <c r="H339" s="61"/>
    </row>
    <row r="340" ht="12.75">
      <c r="H340" s="61"/>
    </row>
    <row r="341" ht="12.75">
      <c r="H341" s="61"/>
    </row>
    <row r="342" ht="12.75">
      <c r="H342" s="61"/>
    </row>
    <row r="343" ht="12.75">
      <c r="H343" s="61"/>
    </row>
    <row r="344" ht="12.75">
      <c r="H344" s="61"/>
    </row>
    <row r="345" ht="12.75">
      <c r="H345" s="61"/>
    </row>
    <row r="346" ht="12.75">
      <c r="H346" s="61"/>
    </row>
    <row r="347" ht="12.75">
      <c r="H347" s="61"/>
    </row>
    <row r="348" ht="12.75">
      <c r="H348" s="61"/>
    </row>
    <row r="349" ht="12.75">
      <c r="H349" s="61"/>
    </row>
    <row r="350" ht="12.75">
      <c r="H350" s="61"/>
    </row>
    <row r="351" ht="12.75">
      <c r="H351" s="61"/>
    </row>
    <row r="352" ht="12.75">
      <c r="H352" s="61"/>
    </row>
    <row r="353" ht="12.75">
      <c r="H353" s="61"/>
    </row>
    <row r="354" ht="12.75">
      <c r="H354" s="61"/>
    </row>
    <row r="355" ht="12.75">
      <c r="H355" s="61"/>
    </row>
    <row r="356" ht="12.75">
      <c r="H356" s="61"/>
    </row>
    <row r="357" ht="12.75">
      <c r="H357" s="61"/>
    </row>
    <row r="358" ht="12.75">
      <c r="H358" s="61"/>
    </row>
    <row r="359" ht="12.75">
      <c r="H359" s="61"/>
    </row>
    <row r="360" ht="12.75">
      <c r="H360" s="61"/>
    </row>
    <row r="361" ht="12.75">
      <c r="H361" s="61"/>
    </row>
    <row r="362" ht="12.75">
      <c r="H362" s="61"/>
    </row>
    <row r="363" ht="12.75">
      <c r="H363" s="61"/>
    </row>
    <row r="364" ht="12.75">
      <c r="H364" s="61"/>
    </row>
    <row r="365" ht="12.75">
      <c r="H365" s="61"/>
    </row>
    <row r="366" ht="12.75">
      <c r="H366" s="61"/>
    </row>
    <row r="367" ht="12.75">
      <c r="H367" s="61"/>
    </row>
    <row r="368" ht="12.75">
      <c r="H368" s="61"/>
    </row>
    <row r="369" ht="12.75">
      <c r="H369" s="61"/>
    </row>
    <row r="370" ht="12.75">
      <c r="H370" s="61"/>
    </row>
    <row r="371" ht="12.75">
      <c r="H371" s="61"/>
    </row>
    <row r="372" ht="12.75">
      <c r="H372" s="61"/>
    </row>
    <row r="373" ht="12.75">
      <c r="H373" s="61"/>
    </row>
    <row r="374" ht="12.75">
      <c r="H374" s="61"/>
    </row>
    <row r="375" ht="12.75">
      <c r="H375" s="61"/>
    </row>
    <row r="376" ht="12.75">
      <c r="H376" s="61"/>
    </row>
    <row r="377" ht="12.75">
      <c r="H377" s="61"/>
    </row>
    <row r="378" ht="12.75">
      <c r="H378" s="61"/>
    </row>
    <row r="379" ht="12.75">
      <c r="H379" s="61"/>
    </row>
    <row r="380" ht="12.75">
      <c r="H380" s="61"/>
    </row>
    <row r="381" ht="12.75">
      <c r="H381" s="61"/>
    </row>
    <row r="382" ht="12.75">
      <c r="H382" s="61"/>
    </row>
    <row r="383" ht="12.75">
      <c r="H383" s="61"/>
    </row>
    <row r="384" ht="12.75">
      <c r="H384" s="61"/>
    </row>
    <row r="385" ht="12.75">
      <c r="H385" s="61"/>
    </row>
    <row r="386" ht="12.75">
      <c r="H386" s="61"/>
    </row>
    <row r="387" ht="12.75">
      <c r="H387" s="61"/>
    </row>
    <row r="388" ht="12.75">
      <c r="H388" s="61"/>
    </row>
    <row r="389" ht="12.75">
      <c r="H389" s="61"/>
    </row>
    <row r="390" ht="12.75">
      <c r="H390" s="61"/>
    </row>
    <row r="391" ht="12.75">
      <c r="H391" s="61"/>
    </row>
    <row r="392" ht="12.75">
      <c r="H392" s="61"/>
    </row>
    <row r="393" ht="12.75">
      <c r="H393" s="61"/>
    </row>
    <row r="394" ht="12.75">
      <c r="H394" s="61"/>
    </row>
    <row r="395" ht="12.75">
      <c r="H395" s="61"/>
    </row>
    <row r="396" ht="12.75">
      <c r="H396" s="61"/>
    </row>
    <row r="397" ht="12.75">
      <c r="H397" s="61"/>
    </row>
    <row r="398" ht="12.75">
      <c r="H398" s="61"/>
    </row>
    <row r="399" ht="12.75">
      <c r="H399" s="61"/>
    </row>
    <row r="400" ht="12.75">
      <c r="H400" s="61"/>
    </row>
    <row r="401" ht="12.75">
      <c r="H401" s="61"/>
    </row>
    <row r="402" ht="12.75">
      <c r="H402" s="61"/>
    </row>
    <row r="403" ht="12.75">
      <c r="H403" s="61"/>
    </row>
    <row r="404" ht="12.75">
      <c r="H404" s="61"/>
    </row>
    <row r="405" ht="12.75">
      <c r="H405" s="61"/>
    </row>
    <row r="406" ht="12.75">
      <c r="H406" s="61"/>
    </row>
    <row r="407" ht="12.75">
      <c r="H407" s="61"/>
    </row>
    <row r="408" ht="12.75">
      <c r="H408" s="61"/>
    </row>
    <row r="409" ht="12.75">
      <c r="H409" s="61"/>
    </row>
    <row r="410" ht="12.75">
      <c r="H410" s="61"/>
    </row>
    <row r="411" ht="12.75">
      <c r="H411" s="61"/>
    </row>
    <row r="412" ht="12.75">
      <c r="H412" s="61"/>
    </row>
    <row r="413" ht="12.75">
      <c r="H413" s="61"/>
    </row>
    <row r="414" ht="12.75">
      <c r="H414" s="61"/>
    </row>
    <row r="415" ht="12.75">
      <c r="H415" s="61"/>
    </row>
    <row r="416" ht="12.75">
      <c r="H416" s="61"/>
    </row>
    <row r="417" ht="12.75">
      <c r="H417" s="61"/>
    </row>
    <row r="418" ht="12.75">
      <c r="H418" s="61"/>
    </row>
    <row r="419" ht="12.75">
      <c r="H419" s="61"/>
    </row>
    <row r="420" ht="12.75">
      <c r="H420" s="61"/>
    </row>
    <row r="421" ht="12.75">
      <c r="H421" s="61"/>
    </row>
    <row r="422" ht="12.75">
      <c r="H422" s="61"/>
    </row>
    <row r="423" ht="12.75">
      <c r="H423" s="61"/>
    </row>
    <row r="424" ht="12.75">
      <c r="H424" s="61"/>
    </row>
    <row r="425" ht="12.75">
      <c r="H425" s="61"/>
    </row>
    <row r="426" ht="12.75">
      <c r="H426" s="61"/>
    </row>
    <row r="427" ht="12.75">
      <c r="H427" s="61"/>
    </row>
    <row r="428" ht="12.75">
      <c r="H428" s="61"/>
    </row>
    <row r="429" ht="12.75">
      <c r="H429" s="61"/>
    </row>
    <row r="430" ht="12.75">
      <c r="H430" s="61"/>
    </row>
    <row r="431" ht="12.75">
      <c r="H431" s="61"/>
    </row>
    <row r="432" ht="12.75">
      <c r="H432" s="61"/>
    </row>
    <row r="433" ht="12.75">
      <c r="H433" s="61"/>
    </row>
    <row r="434" ht="12.75">
      <c r="H434" s="61"/>
    </row>
    <row r="435" ht="12.75">
      <c r="H435" s="61"/>
    </row>
    <row r="436" ht="12.75">
      <c r="H436" s="61"/>
    </row>
    <row r="437" ht="12.75">
      <c r="H437" s="61"/>
    </row>
    <row r="438" ht="12.75">
      <c r="H438" s="61"/>
    </row>
    <row r="439" ht="12.75">
      <c r="H439" s="61"/>
    </row>
    <row r="440" ht="12.75">
      <c r="H440" s="61"/>
    </row>
    <row r="441" ht="12.75">
      <c r="H441" s="61"/>
    </row>
    <row r="442" ht="12.75">
      <c r="H442" s="61"/>
    </row>
    <row r="443" ht="12.75">
      <c r="H443" s="61"/>
    </row>
    <row r="444" ht="12.75">
      <c r="H444" s="61"/>
    </row>
    <row r="445" ht="12.75">
      <c r="H445" s="61"/>
    </row>
    <row r="446" ht="12.75">
      <c r="H446" s="61"/>
    </row>
    <row r="447" ht="12.75">
      <c r="H447" s="61"/>
    </row>
    <row r="448" ht="12.75">
      <c r="H448" s="61"/>
    </row>
    <row r="449" ht="12.75">
      <c r="H449" s="61"/>
    </row>
    <row r="450" ht="12.75">
      <c r="H450" s="61"/>
    </row>
    <row r="451" ht="12.75">
      <c r="H451" s="61"/>
    </row>
    <row r="452" ht="12.75">
      <c r="H452" s="61"/>
    </row>
    <row r="453" ht="12.75">
      <c r="H453" s="61"/>
    </row>
    <row r="454" ht="12.75">
      <c r="H454" s="61"/>
    </row>
    <row r="455" ht="12.75">
      <c r="H455" s="61"/>
    </row>
    <row r="456" ht="12.75">
      <c r="H456" s="61"/>
    </row>
    <row r="457" ht="12.75">
      <c r="H457" s="61"/>
    </row>
    <row r="458" ht="12.75">
      <c r="H458" s="61"/>
    </row>
    <row r="459" ht="12.75">
      <c r="H459" s="61"/>
    </row>
    <row r="460" ht="12.75">
      <c r="H460" s="61"/>
    </row>
    <row r="461" ht="12.75">
      <c r="H461" s="61"/>
    </row>
    <row r="462" ht="12.75">
      <c r="H462" s="61"/>
    </row>
    <row r="463" ht="12.75">
      <c r="H463" s="61"/>
    </row>
    <row r="464" ht="12.75">
      <c r="H464" s="61"/>
    </row>
    <row r="465" ht="12.75">
      <c r="H465" s="61"/>
    </row>
    <row r="466" ht="12.75">
      <c r="H466" s="61"/>
    </row>
    <row r="467" ht="12.75">
      <c r="H467" s="61"/>
    </row>
    <row r="468" ht="12.75">
      <c r="H468" s="61"/>
    </row>
    <row r="469" ht="12.75">
      <c r="H469" s="61"/>
    </row>
    <row r="470" ht="12.75">
      <c r="H470" s="61"/>
    </row>
    <row r="471" ht="12.75">
      <c r="H471" s="61"/>
    </row>
    <row r="472" ht="12.75">
      <c r="H472" s="61"/>
    </row>
    <row r="473" ht="12.75">
      <c r="H473" s="61"/>
    </row>
    <row r="474" ht="12.75">
      <c r="H474" s="61"/>
    </row>
    <row r="475" ht="12.75">
      <c r="H475" s="61"/>
    </row>
    <row r="476" ht="12.75">
      <c r="H476" s="61"/>
    </row>
    <row r="477" ht="12.75">
      <c r="H477" s="61"/>
    </row>
    <row r="478" ht="12.75">
      <c r="H478" s="61"/>
    </row>
    <row r="479" ht="12.75">
      <c r="H479" s="61"/>
    </row>
    <row r="480" ht="12.75">
      <c r="H480" s="61"/>
    </row>
    <row r="481" ht="12.75">
      <c r="H481" s="61"/>
    </row>
    <row r="482" ht="12.75">
      <c r="H482" s="61"/>
    </row>
    <row r="483" ht="12.75">
      <c r="H483" s="61"/>
    </row>
    <row r="484" ht="12.75">
      <c r="H484" s="61"/>
    </row>
    <row r="485" ht="12.75">
      <c r="H485" s="61"/>
    </row>
    <row r="486" ht="12.75">
      <c r="H486" s="61"/>
    </row>
    <row r="487" ht="12.75">
      <c r="H487" s="61"/>
    </row>
    <row r="488" ht="12.75">
      <c r="H488" s="61"/>
    </row>
    <row r="489" ht="12.75">
      <c r="H489" s="61"/>
    </row>
    <row r="490" ht="12.75">
      <c r="H490" s="61"/>
    </row>
    <row r="491" ht="12.75">
      <c r="H491" s="61"/>
    </row>
    <row r="492" ht="12.75">
      <c r="H492" s="61"/>
    </row>
    <row r="493" ht="12.75">
      <c r="H493" s="61"/>
    </row>
    <row r="494" ht="12.75">
      <c r="H494" s="61"/>
    </row>
    <row r="495" ht="12.75">
      <c r="H495" s="61"/>
    </row>
    <row r="496" ht="12.75">
      <c r="H496" s="61"/>
    </row>
    <row r="497" ht="12.75">
      <c r="H497" s="61"/>
    </row>
    <row r="498" ht="12.75">
      <c r="H498" s="61"/>
    </row>
    <row r="499" ht="12.75">
      <c r="H499" s="61"/>
    </row>
    <row r="500" ht="12.75">
      <c r="H500" s="61"/>
    </row>
    <row r="501" ht="12.75">
      <c r="H501" s="61"/>
    </row>
    <row r="502" ht="12.75">
      <c r="H502" s="61"/>
    </row>
    <row r="503" ht="12.75">
      <c r="H503" s="61"/>
    </row>
    <row r="504" ht="12.75">
      <c r="H504" s="61"/>
    </row>
    <row r="505" ht="12.75">
      <c r="H505" s="61"/>
    </row>
    <row r="506" ht="12.75">
      <c r="H506" s="61"/>
    </row>
    <row r="507" ht="12.75">
      <c r="H507" s="61"/>
    </row>
    <row r="508" ht="12.75">
      <c r="H508" s="61"/>
    </row>
    <row r="509" ht="12.75">
      <c r="H509" s="61"/>
    </row>
    <row r="510" ht="12.75">
      <c r="H510" s="61"/>
    </row>
    <row r="511" ht="12.75">
      <c r="H511" s="61"/>
    </row>
    <row r="512" ht="12.75">
      <c r="H512" s="61"/>
    </row>
    <row r="513" ht="12.75">
      <c r="H513" s="61"/>
    </row>
    <row r="514" ht="12.75">
      <c r="H514" s="61"/>
    </row>
    <row r="515" ht="12.75">
      <c r="H515" s="61"/>
    </row>
    <row r="516" ht="12.75">
      <c r="H516" s="61"/>
    </row>
    <row r="517" ht="12.75">
      <c r="H517" s="61"/>
    </row>
    <row r="518" ht="12.75">
      <c r="H518" s="61"/>
    </row>
    <row r="519" ht="12.75">
      <c r="H519" s="61"/>
    </row>
    <row r="520" ht="12.75">
      <c r="H520" s="61"/>
    </row>
    <row r="521" ht="12.75">
      <c r="H521" s="61"/>
    </row>
    <row r="522" ht="12.75">
      <c r="H522" s="61"/>
    </row>
    <row r="523" ht="12.75">
      <c r="H523" s="61"/>
    </row>
    <row r="524" ht="12.75">
      <c r="H524" s="61"/>
    </row>
    <row r="525" ht="12.75">
      <c r="H525" s="61"/>
    </row>
    <row r="526" ht="12.75">
      <c r="H526" s="61"/>
    </row>
    <row r="527" ht="12.75">
      <c r="H527" s="61"/>
    </row>
    <row r="528" ht="12.75">
      <c r="H528" s="61"/>
    </row>
    <row r="529" ht="12.75">
      <c r="H529" s="61"/>
    </row>
    <row r="530" ht="12.75">
      <c r="H530" s="61"/>
    </row>
    <row r="531" ht="12.75">
      <c r="H531" s="61"/>
    </row>
    <row r="532" ht="12.75">
      <c r="H532" s="61"/>
    </row>
    <row r="533" ht="12.75">
      <c r="H533" s="61"/>
    </row>
    <row r="534" ht="12.75">
      <c r="H534" s="61"/>
    </row>
    <row r="535" ht="12.75">
      <c r="H535" s="61"/>
    </row>
    <row r="536" ht="12.75">
      <c r="H536" s="61"/>
    </row>
    <row r="537" ht="12.75">
      <c r="H537" s="61"/>
    </row>
    <row r="538" ht="12.75">
      <c r="H538" s="61"/>
    </row>
    <row r="539" ht="12.75">
      <c r="H539" s="61"/>
    </row>
    <row r="540" ht="12.75">
      <c r="H540" s="61"/>
    </row>
    <row r="541" ht="12.75">
      <c r="H541" s="61"/>
    </row>
    <row r="542" ht="12.75">
      <c r="H542" s="61"/>
    </row>
    <row r="543" ht="12.75">
      <c r="H543" s="61"/>
    </row>
    <row r="544" ht="12.75">
      <c r="H544" s="61"/>
    </row>
    <row r="545" ht="12.75">
      <c r="H545" s="61"/>
    </row>
    <row r="546" ht="12.75">
      <c r="H546" s="61"/>
    </row>
    <row r="547" ht="12.75">
      <c r="H547" s="61"/>
    </row>
    <row r="548" ht="12.75">
      <c r="H548" s="61"/>
    </row>
    <row r="549" ht="12.75">
      <c r="H549" s="61"/>
    </row>
    <row r="550" ht="12.75">
      <c r="H550" s="61"/>
    </row>
    <row r="551" ht="12.75">
      <c r="H551" s="61"/>
    </row>
    <row r="552" ht="12.75">
      <c r="H552" s="61"/>
    </row>
    <row r="553" ht="12.75">
      <c r="H553" s="61"/>
    </row>
    <row r="554" ht="12.75">
      <c r="H554" s="61"/>
    </row>
    <row r="555" ht="12.75">
      <c r="H555" s="61"/>
    </row>
    <row r="556" ht="12.75">
      <c r="H556" s="61"/>
    </row>
    <row r="557" ht="12.75">
      <c r="H557" s="61"/>
    </row>
    <row r="558" ht="12.75">
      <c r="H558" s="61"/>
    </row>
    <row r="559" ht="12.75">
      <c r="H559" s="61"/>
    </row>
    <row r="560" ht="12.75">
      <c r="H560" s="61"/>
    </row>
    <row r="561" ht="12.75">
      <c r="H561" s="61"/>
    </row>
    <row r="562" ht="12.75">
      <c r="H562" s="61"/>
    </row>
    <row r="563" ht="12.75">
      <c r="H563" s="61"/>
    </row>
    <row r="564" ht="12.75">
      <c r="H564" s="61"/>
    </row>
    <row r="565" ht="12.75">
      <c r="H565" s="61"/>
    </row>
    <row r="566" ht="12.75">
      <c r="H566" s="61"/>
    </row>
    <row r="567" ht="12.75">
      <c r="H567" s="61"/>
    </row>
    <row r="568" ht="12.75">
      <c r="H568" s="61"/>
    </row>
    <row r="569" ht="12.75">
      <c r="H569" s="61"/>
    </row>
    <row r="570" ht="12.75">
      <c r="H570" s="61"/>
    </row>
    <row r="571" ht="12.75">
      <c r="H571" s="61"/>
    </row>
    <row r="572" ht="12.75">
      <c r="H572" s="61"/>
    </row>
    <row r="573" ht="12.75">
      <c r="H573" s="61"/>
    </row>
    <row r="574" ht="12.75">
      <c r="H574" s="61"/>
    </row>
    <row r="575" ht="12.75">
      <c r="H575" s="61"/>
    </row>
    <row r="576" ht="12.75">
      <c r="H576" s="61"/>
    </row>
    <row r="577" ht="12.75">
      <c r="H577" s="61"/>
    </row>
    <row r="578" ht="12.75">
      <c r="H578" s="61"/>
    </row>
    <row r="579" ht="12.75">
      <c r="H579" s="61"/>
    </row>
    <row r="580" ht="12.75">
      <c r="H580" s="61"/>
    </row>
    <row r="581" ht="12.75">
      <c r="H581" s="61"/>
    </row>
    <row r="582" ht="12.75">
      <c r="H582" s="61"/>
    </row>
    <row r="583" ht="12.75">
      <c r="H583" s="61"/>
    </row>
    <row r="584" ht="12.75">
      <c r="H584" s="61"/>
    </row>
    <row r="585" ht="12.75">
      <c r="H585" s="61"/>
    </row>
    <row r="586" ht="12.75">
      <c r="H586" s="61"/>
    </row>
    <row r="587" ht="12.75">
      <c r="H587" s="61"/>
    </row>
    <row r="588" ht="12.75">
      <c r="H588" s="61"/>
    </row>
    <row r="589" ht="12.75">
      <c r="H589" s="61"/>
    </row>
    <row r="590" ht="12.75">
      <c r="H590" s="61"/>
    </row>
    <row r="591" ht="12.75">
      <c r="H591" s="61"/>
    </row>
    <row r="592" ht="12.75">
      <c r="H592" s="61"/>
    </row>
    <row r="593" ht="12.75">
      <c r="H593" s="61"/>
    </row>
    <row r="594" ht="12.75">
      <c r="H594" s="61"/>
    </row>
    <row r="595" ht="12.75">
      <c r="H595" s="61"/>
    </row>
    <row r="596" ht="12.75">
      <c r="H596" s="61"/>
    </row>
    <row r="597" ht="12.75">
      <c r="H597" s="61"/>
    </row>
    <row r="598" ht="12.75">
      <c r="H598" s="61"/>
    </row>
    <row r="599" ht="12.75">
      <c r="H599" s="61"/>
    </row>
    <row r="600" ht="12.75">
      <c r="H600" s="61"/>
    </row>
    <row r="601" ht="12.75">
      <c r="H601" s="61"/>
    </row>
    <row r="602" ht="12.75">
      <c r="H602" s="61"/>
    </row>
    <row r="603" ht="12.75">
      <c r="H603" s="61"/>
    </row>
    <row r="604" ht="12.75">
      <c r="H604" s="61"/>
    </row>
    <row r="605" ht="12.75">
      <c r="H605" s="61"/>
    </row>
    <row r="606" ht="12.75">
      <c r="H606" s="61"/>
    </row>
    <row r="607" ht="12.75">
      <c r="H607" s="61"/>
    </row>
    <row r="608" ht="12.75">
      <c r="H608" s="61"/>
    </row>
    <row r="609" ht="12.75">
      <c r="H609" s="61"/>
    </row>
    <row r="610" ht="12.75">
      <c r="H610" s="61"/>
    </row>
    <row r="611" ht="12.75">
      <c r="H611" s="61"/>
    </row>
    <row r="612" ht="12.75">
      <c r="H612" s="61"/>
    </row>
    <row r="613" ht="12.75">
      <c r="H613" s="61"/>
    </row>
    <row r="614" ht="12.75">
      <c r="H614" s="61"/>
    </row>
    <row r="615" ht="12.75">
      <c r="H615" s="61"/>
    </row>
    <row r="616" ht="12.75">
      <c r="H616" s="61"/>
    </row>
    <row r="617" ht="12.75">
      <c r="H617" s="61"/>
    </row>
    <row r="618" ht="12.75">
      <c r="H618" s="61"/>
    </row>
    <row r="619" ht="12.75">
      <c r="H619" s="61"/>
    </row>
    <row r="620" ht="12.75">
      <c r="H620" s="61"/>
    </row>
    <row r="621" ht="12.75">
      <c r="H621" s="61"/>
    </row>
    <row r="622" ht="12.75">
      <c r="H622" s="61"/>
    </row>
    <row r="623" ht="12.75">
      <c r="H623" s="61"/>
    </row>
    <row r="624" ht="12.75">
      <c r="H624" s="61"/>
    </row>
    <row r="625" ht="12.75">
      <c r="H625" s="61"/>
    </row>
    <row r="626" ht="12.75">
      <c r="H626" s="61"/>
    </row>
    <row r="627" ht="12.75">
      <c r="H627" s="61"/>
    </row>
    <row r="628" ht="12.75">
      <c r="H628" s="61"/>
    </row>
    <row r="629" ht="12.75">
      <c r="H629" s="61"/>
    </row>
    <row r="630" ht="12.75">
      <c r="H630" s="61"/>
    </row>
    <row r="631" ht="12.75">
      <c r="H631" s="61"/>
    </row>
    <row r="632" ht="12.75">
      <c r="H632" s="61"/>
    </row>
    <row r="633" ht="12.75">
      <c r="H633" s="61"/>
    </row>
    <row r="634" ht="12.75">
      <c r="H634" s="61"/>
    </row>
    <row r="635" ht="12.75">
      <c r="H635" s="61"/>
    </row>
    <row r="636" ht="12.75">
      <c r="H636" s="61"/>
    </row>
    <row r="637" ht="12.75">
      <c r="H637" s="61"/>
    </row>
    <row r="638" ht="12.75">
      <c r="H638" s="61"/>
    </row>
    <row r="639" ht="12.75">
      <c r="H639" s="61"/>
    </row>
    <row r="640" ht="12.75">
      <c r="H640" s="61"/>
    </row>
    <row r="641" ht="12.75">
      <c r="H641" s="61"/>
    </row>
    <row r="642" ht="12.75">
      <c r="H642" s="61"/>
    </row>
    <row r="643" ht="12.75">
      <c r="H643" s="61"/>
    </row>
    <row r="644" ht="12.75">
      <c r="H644" s="61"/>
    </row>
    <row r="645" ht="12.75">
      <c r="H645" s="61"/>
    </row>
    <row r="646" ht="12.75">
      <c r="H646" s="61"/>
    </row>
    <row r="647" ht="12.75">
      <c r="H647" s="61"/>
    </row>
    <row r="648" ht="12.75">
      <c r="H648" s="61"/>
    </row>
    <row r="649" ht="12.75">
      <c r="H649" s="61"/>
    </row>
    <row r="650" ht="12.75">
      <c r="H650" s="61"/>
    </row>
    <row r="651" ht="12.75">
      <c r="H651" s="61"/>
    </row>
    <row r="652" ht="12.75">
      <c r="H652" s="61"/>
    </row>
    <row r="653" ht="12.75">
      <c r="H653" s="61"/>
    </row>
    <row r="654" ht="12.75">
      <c r="H654" s="61"/>
    </row>
    <row r="655" ht="12.75">
      <c r="H655" s="61"/>
    </row>
    <row r="656" ht="12.75">
      <c r="H656" s="61"/>
    </row>
    <row r="657" ht="12.75">
      <c r="H657" s="61"/>
    </row>
    <row r="658" ht="12.75">
      <c r="H658" s="61"/>
    </row>
    <row r="659" ht="12.75">
      <c r="H659" s="61"/>
    </row>
    <row r="660" ht="12.75">
      <c r="H660" s="61"/>
    </row>
    <row r="661" ht="12.75">
      <c r="H661" s="61"/>
    </row>
    <row r="662" ht="12.75">
      <c r="H662" s="61"/>
    </row>
    <row r="663" ht="12.75">
      <c r="H663" s="61"/>
    </row>
    <row r="664" ht="12.75">
      <c r="H664" s="61"/>
    </row>
    <row r="665" ht="12.75">
      <c r="H665" s="61"/>
    </row>
    <row r="666" ht="12.75">
      <c r="H666" s="61"/>
    </row>
    <row r="667" ht="12.75">
      <c r="H667" s="61"/>
    </row>
    <row r="668" ht="12.75">
      <c r="H668" s="61"/>
    </row>
    <row r="669" ht="12.75">
      <c r="H669" s="61"/>
    </row>
    <row r="670" ht="12.75">
      <c r="H670" s="61"/>
    </row>
    <row r="671" ht="12.75">
      <c r="H671" s="61"/>
    </row>
    <row r="672" ht="12.75">
      <c r="H672" s="61"/>
    </row>
    <row r="673" ht="12.75">
      <c r="H673" s="61"/>
    </row>
    <row r="674" ht="12.75">
      <c r="H674" s="61"/>
    </row>
    <row r="675" ht="12.75">
      <c r="H675" s="61"/>
    </row>
    <row r="676" ht="12.75">
      <c r="H676" s="61"/>
    </row>
    <row r="677" ht="12.75">
      <c r="H677" s="61"/>
    </row>
    <row r="678" ht="12.75">
      <c r="H678" s="61"/>
    </row>
    <row r="679" ht="12.75">
      <c r="H679" s="61"/>
    </row>
    <row r="680" ht="12.75">
      <c r="H680" s="61"/>
    </row>
    <row r="681" ht="12.75">
      <c r="H681" s="61"/>
    </row>
    <row r="682" ht="12.75">
      <c r="H682" s="61"/>
    </row>
    <row r="683" ht="12.75">
      <c r="H683" s="61"/>
    </row>
    <row r="684" ht="12.75">
      <c r="H684" s="61"/>
    </row>
    <row r="685" ht="12.75">
      <c r="H685" s="61"/>
    </row>
    <row r="686" ht="12.75">
      <c r="H686" s="61"/>
    </row>
    <row r="687" ht="12.75">
      <c r="H687" s="61"/>
    </row>
    <row r="688" ht="12.75">
      <c r="H688" s="61"/>
    </row>
    <row r="689" ht="12.75">
      <c r="H689" s="61"/>
    </row>
    <row r="690" ht="12.75">
      <c r="H690" s="61"/>
    </row>
    <row r="691" ht="12.75">
      <c r="H691" s="61"/>
    </row>
    <row r="692" ht="12.75">
      <c r="H692" s="61"/>
    </row>
    <row r="693" ht="12.75">
      <c r="H693" s="61"/>
    </row>
    <row r="694" ht="12.75">
      <c r="H694" s="61"/>
    </row>
    <row r="695" ht="12.75">
      <c r="H695" s="61"/>
    </row>
    <row r="696" ht="12.75">
      <c r="H696" s="61"/>
    </row>
    <row r="697" ht="12.75">
      <c r="H697" s="61"/>
    </row>
    <row r="698" ht="12.75">
      <c r="H698" s="61"/>
    </row>
    <row r="699" ht="12.75">
      <c r="H699" s="61"/>
    </row>
    <row r="700" ht="12.75">
      <c r="H700" s="61"/>
    </row>
    <row r="701" ht="12.75">
      <c r="H701" s="61"/>
    </row>
    <row r="702" ht="12.75">
      <c r="H702" s="61"/>
    </row>
    <row r="703" ht="12.75">
      <c r="H703" s="61"/>
    </row>
    <row r="704" ht="12.75">
      <c r="H704" s="61"/>
    </row>
    <row r="705" ht="12.75">
      <c r="H705" s="61"/>
    </row>
    <row r="706" ht="12.75">
      <c r="H706" s="61"/>
    </row>
    <row r="707" ht="12.75">
      <c r="H707" s="61"/>
    </row>
    <row r="708" ht="12.75">
      <c r="H708" s="61"/>
    </row>
    <row r="709" ht="12.75">
      <c r="H709" s="61"/>
    </row>
    <row r="710" ht="12.75">
      <c r="H710" s="61"/>
    </row>
    <row r="711" ht="12.75">
      <c r="H711" s="61"/>
    </row>
    <row r="712" ht="12.75">
      <c r="H712" s="61"/>
    </row>
    <row r="713" ht="12.75">
      <c r="H713" s="61"/>
    </row>
    <row r="714" ht="12.75">
      <c r="H714" s="61"/>
    </row>
    <row r="715" ht="12.75">
      <c r="H715" s="61"/>
    </row>
    <row r="716" ht="12.75">
      <c r="H716" s="61"/>
    </row>
    <row r="717" ht="12.75">
      <c r="H717" s="61"/>
    </row>
    <row r="718" ht="12.75">
      <c r="H718" s="61"/>
    </row>
    <row r="719" ht="12.75">
      <c r="H719" s="61"/>
    </row>
    <row r="720" ht="12.75">
      <c r="H720" s="61"/>
    </row>
    <row r="721" ht="12.75">
      <c r="H721" s="61"/>
    </row>
    <row r="722" ht="12.75">
      <c r="H722" s="61"/>
    </row>
    <row r="723" ht="12.75">
      <c r="H723" s="61"/>
    </row>
    <row r="724" ht="12.75">
      <c r="H724" s="61"/>
    </row>
    <row r="725" ht="12.75">
      <c r="H725" s="61"/>
    </row>
    <row r="726" ht="12.75">
      <c r="H726" s="61"/>
    </row>
    <row r="727" ht="12.75">
      <c r="H727" s="61"/>
    </row>
    <row r="728" ht="12.75">
      <c r="H728" s="61"/>
    </row>
    <row r="729" ht="12.75">
      <c r="H729" s="61"/>
    </row>
    <row r="730" ht="12.75">
      <c r="H730" s="61"/>
    </row>
    <row r="731" ht="12.75">
      <c r="H731" s="61"/>
    </row>
    <row r="732" ht="12.75">
      <c r="H732" s="61"/>
    </row>
    <row r="733" ht="12.75">
      <c r="H733" s="61"/>
    </row>
    <row r="734" ht="12.75">
      <c r="H734" s="61"/>
    </row>
    <row r="735" ht="12.75">
      <c r="H735" s="61"/>
    </row>
    <row r="736" ht="12.75">
      <c r="H736" s="61"/>
    </row>
    <row r="737" ht="12.75">
      <c r="H737" s="61"/>
    </row>
    <row r="738" ht="12.75">
      <c r="H738" s="61"/>
    </row>
    <row r="739" ht="12.75">
      <c r="H739" s="61"/>
    </row>
    <row r="740" ht="12.75">
      <c r="H740" s="61"/>
    </row>
    <row r="741" ht="12.75">
      <c r="H741" s="61"/>
    </row>
    <row r="742" ht="12.75">
      <c r="H742" s="61"/>
    </row>
    <row r="743" ht="12.75">
      <c r="H743" s="61"/>
    </row>
    <row r="744" ht="12.75">
      <c r="H744" s="61"/>
    </row>
    <row r="745" ht="12.75">
      <c r="H745" s="61"/>
    </row>
    <row r="746" ht="12.75">
      <c r="H746" s="61"/>
    </row>
    <row r="747" ht="12.75">
      <c r="H747" s="61"/>
    </row>
    <row r="748" ht="12.75">
      <c r="H748" s="61"/>
    </row>
    <row r="749" ht="12.75">
      <c r="H749" s="61"/>
    </row>
    <row r="750" ht="12.75">
      <c r="H750" s="61"/>
    </row>
    <row r="751" ht="12.75">
      <c r="H751" s="61"/>
    </row>
    <row r="752" ht="12.75">
      <c r="H752" s="61"/>
    </row>
    <row r="753" ht="12.75">
      <c r="H753" s="61"/>
    </row>
    <row r="754" ht="12.75">
      <c r="H754" s="61"/>
    </row>
    <row r="755" ht="12.75">
      <c r="H755" s="61"/>
    </row>
    <row r="756" ht="12.75">
      <c r="H756" s="61"/>
    </row>
    <row r="757" ht="12.75">
      <c r="H757" s="61"/>
    </row>
    <row r="758" ht="12.75">
      <c r="H758" s="61"/>
    </row>
    <row r="759" ht="12.75">
      <c r="H759" s="61"/>
    </row>
    <row r="760" ht="12.75">
      <c r="H760" s="61"/>
    </row>
    <row r="761" ht="12.75">
      <c r="H761" s="61"/>
    </row>
    <row r="762" ht="12.75">
      <c r="H762" s="61"/>
    </row>
    <row r="763" ht="12.75">
      <c r="H763" s="61"/>
    </row>
    <row r="764" ht="12.75">
      <c r="H764" s="61"/>
    </row>
    <row r="765" ht="12.75">
      <c r="H765" s="61"/>
    </row>
    <row r="766" ht="12.75">
      <c r="H766" s="61"/>
    </row>
    <row r="767" ht="12.75">
      <c r="H767" s="61"/>
    </row>
    <row r="768" ht="12.75">
      <c r="H768" s="61"/>
    </row>
    <row r="769" ht="12.75">
      <c r="H769" s="61"/>
    </row>
    <row r="770" ht="12.75">
      <c r="H770" s="61"/>
    </row>
    <row r="771" ht="12.75">
      <c r="H771" s="61"/>
    </row>
    <row r="772" ht="12.75">
      <c r="H772" s="61"/>
    </row>
    <row r="773" ht="12.75">
      <c r="H773" s="61"/>
    </row>
    <row r="774" ht="12.75">
      <c r="H774" s="61"/>
    </row>
    <row r="775" ht="12.75">
      <c r="H775" s="61"/>
    </row>
    <row r="776" ht="12.75">
      <c r="H776" s="61"/>
    </row>
    <row r="777" ht="12.75">
      <c r="H777" s="61"/>
    </row>
    <row r="778" ht="12.75">
      <c r="H778" s="61"/>
    </row>
    <row r="779" ht="12.75">
      <c r="H779" s="61"/>
    </row>
    <row r="780" ht="12.75">
      <c r="H780" s="61"/>
    </row>
    <row r="781" ht="12.75">
      <c r="H781" s="61"/>
    </row>
    <row r="782" ht="12.75">
      <c r="H782" s="61"/>
    </row>
    <row r="783" ht="12.75">
      <c r="H783" s="61"/>
    </row>
    <row r="784" ht="12.75">
      <c r="H784" s="61"/>
    </row>
    <row r="785" ht="12.75">
      <c r="H785" s="61"/>
    </row>
    <row r="786" ht="12.75">
      <c r="H786" s="61"/>
    </row>
    <row r="787" ht="12.75">
      <c r="H787" s="61"/>
    </row>
    <row r="788" ht="12.75">
      <c r="H788" s="61"/>
    </row>
    <row r="789" ht="12.75">
      <c r="H789" s="61"/>
    </row>
    <row r="790" ht="12.75">
      <c r="H790" s="61"/>
    </row>
    <row r="791" ht="12.75">
      <c r="H791" s="61"/>
    </row>
    <row r="792" ht="12.75">
      <c r="H792" s="61"/>
    </row>
    <row r="793" ht="12.75">
      <c r="H793" s="61"/>
    </row>
    <row r="794" ht="12.75">
      <c r="H794" s="61"/>
    </row>
    <row r="795" ht="12.75">
      <c r="H795" s="61"/>
    </row>
    <row r="796" ht="12.75">
      <c r="H796" s="61"/>
    </row>
    <row r="797" ht="12.75">
      <c r="H797" s="61"/>
    </row>
    <row r="798" ht="12.75">
      <c r="H798" s="61"/>
    </row>
    <row r="799" ht="12.75">
      <c r="H799" s="61"/>
    </row>
    <row r="800" ht="12.75">
      <c r="H800" s="61"/>
    </row>
    <row r="801" ht="12.75">
      <c r="H801" s="61"/>
    </row>
    <row r="802" ht="12.75">
      <c r="H802" s="61"/>
    </row>
    <row r="803" ht="12.75">
      <c r="H803" s="61"/>
    </row>
    <row r="804" ht="12.75">
      <c r="H804" s="61"/>
    </row>
    <row r="805" ht="12.75">
      <c r="H805" s="61"/>
    </row>
    <row r="806" ht="12.75">
      <c r="H806" s="61"/>
    </row>
    <row r="807" ht="12.75">
      <c r="H807" s="61"/>
    </row>
    <row r="808" ht="12.75">
      <c r="H808" s="61"/>
    </row>
    <row r="809" ht="12.75">
      <c r="H809" s="61"/>
    </row>
    <row r="810" ht="12.75">
      <c r="H810" s="61"/>
    </row>
    <row r="811" ht="12.75">
      <c r="H811" s="61"/>
    </row>
    <row r="812" ht="12.75">
      <c r="H812" s="61"/>
    </row>
    <row r="813" ht="12.75">
      <c r="H813" s="61"/>
    </row>
    <row r="814" ht="12.75">
      <c r="H814" s="61"/>
    </row>
    <row r="815" ht="12.75">
      <c r="H815" s="61"/>
    </row>
    <row r="816" ht="12.75">
      <c r="H816" s="61"/>
    </row>
    <row r="817" ht="12.75">
      <c r="H817" s="61"/>
    </row>
    <row r="818" ht="12.75">
      <c r="H818" s="61"/>
    </row>
    <row r="819" ht="12.75">
      <c r="H819" s="61"/>
    </row>
    <row r="820" ht="12.75">
      <c r="H820" s="61"/>
    </row>
    <row r="821" ht="12.75">
      <c r="H821" s="61"/>
    </row>
    <row r="822" ht="12.75">
      <c r="H822" s="61"/>
    </row>
    <row r="823" ht="12.75">
      <c r="H823" s="61"/>
    </row>
    <row r="824" ht="12.75">
      <c r="H824" s="61"/>
    </row>
    <row r="825" ht="12.75">
      <c r="H825" s="61"/>
    </row>
    <row r="826" ht="12.75">
      <c r="H826" s="61"/>
    </row>
    <row r="827" ht="12.75">
      <c r="H827" s="61"/>
    </row>
    <row r="828" ht="12.75">
      <c r="H828" s="61"/>
    </row>
    <row r="829" ht="12.75">
      <c r="H829" s="61"/>
    </row>
    <row r="830" ht="12.75">
      <c r="H830" s="61"/>
    </row>
    <row r="831" ht="12.75">
      <c r="H831" s="61"/>
    </row>
    <row r="832" ht="12.75">
      <c r="H832" s="61"/>
    </row>
    <row r="833" ht="12.75">
      <c r="H833" s="61"/>
    </row>
    <row r="834" ht="12.75">
      <c r="H834" s="61"/>
    </row>
    <row r="835" ht="12.75">
      <c r="H835" s="61"/>
    </row>
    <row r="836" ht="12.75">
      <c r="H836" s="61"/>
    </row>
    <row r="837" ht="12.75">
      <c r="H837" s="61"/>
    </row>
    <row r="838" ht="12.75">
      <c r="H838" s="61"/>
    </row>
    <row r="839" ht="12.75">
      <c r="H839" s="61"/>
    </row>
    <row r="840" ht="12.75">
      <c r="H840" s="61"/>
    </row>
    <row r="841" ht="12.75">
      <c r="H841" s="61"/>
    </row>
    <row r="842" ht="12.75">
      <c r="H842" s="61"/>
    </row>
    <row r="843" ht="12.75">
      <c r="H843" s="61"/>
    </row>
    <row r="844" ht="12.75">
      <c r="H844" s="61"/>
    </row>
    <row r="845" ht="12.75">
      <c r="H845" s="61"/>
    </row>
    <row r="846" ht="12.75">
      <c r="H846" s="61"/>
    </row>
    <row r="847" ht="12.75">
      <c r="H847" s="61"/>
    </row>
    <row r="848" ht="12.75">
      <c r="H848" s="61"/>
    </row>
    <row r="849" ht="12.75">
      <c r="H849" s="61"/>
    </row>
    <row r="850" ht="12.75">
      <c r="H850" s="61"/>
    </row>
    <row r="851" ht="12.75">
      <c r="H851" s="61"/>
    </row>
    <row r="852" ht="12.75">
      <c r="H852" s="61"/>
    </row>
    <row r="853" ht="12.75">
      <c r="H853" s="61"/>
    </row>
    <row r="854" ht="12.75">
      <c r="H854" s="61"/>
    </row>
    <row r="855" ht="12.75">
      <c r="H855" s="61"/>
    </row>
    <row r="856" ht="12.75">
      <c r="H856" s="61"/>
    </row>
    <row r="857" ht="12.75">
      <c r="H857" s="61"/>
    </row>
    <row r="858" ht="12.75">
      <c r="H858" s="61"/>
    </row>
    <row r="859" ht="12.75">
      <c r="H859" s="61"/>
    </row>
    <row r="860" ht="12.75">
      <c r="H860" s="61"/>
    </row>
    <row r="861" ht="12.75">
      <c r="H861" s="61"/>
    </row>
    <row r="862" ht="12.75">
      <c r="H862" s="61"/>
    </row>
    <row r="863" ht="12.75">
      <c r="H863" s="61"/>
    </row>
    <row r="864" ht="12.75">
      <c r="H864" s="61"/>
    </row>
    <row r="865" ht="12.75">
      <c r="H865" s="61"/>
    </row>
    <row r="866" ht="12.75">
      <c r="H866" s="61"/>
    </row>
    <row r="867" ht="12.75">
      <c r="H867" s="61"/>
    </row>
    <row r="868" ht="12.75">
      <c r="H868" s="61"/>
    </row>
    <row r="869" ht="12.75">
      <c r="H869" s="61"/>
    </row>
    <row r="870" ht="12.75">
      <c r="H870" s="61"/>
    </row>
    <row r="871" ht="12.75">
      <c r="H871" s="61"/>
    </row>
    <row r="872" ht="12.75">
      <c r="H872" s="61"/>
    </row>
    <row r="873" ht="12.75">
      <c r="H873" s="61"/>
    </row>
    <row r="874" ht="12.75">
      <c r="H874" s="61"/>
    </row>
    <row r="875" ht="12.75">
      <c r="H875" s="61"/>
    </row>
    <row r="876" ht="12.75">
      <c r="H876" s="61"/>
    </row>
    <row r="877" ht="12.75">
      <c r="H877" s="61"/>
    </row>
    <row r="878" ht="12.75">
      <c r="H878" s="61"/>
    </row>
    <row r="879" ht="12.75">
      <c r="H879" s="61"/>
    </row>
    <row r="880" ht="12.75">
      <c r="H880" s="61"/>
    </row>
    <row r="881" ht="12.75">
      <c r="H881" s="61"/>
    </row>
    <row r="882" ht="12.75">
      <c r="H882" s="61"/>
    </row>
    <row r="883" ht="12.75">
      <c r="H883" s="61"/>
    </row>
    <row r="884" ht="12.75">
      <c r="H884" s="61"/>
    </row>
    <row r="885" ht="12.75">
      <c r="H885" s="61"/>
    </row>
    <row r="886" ht="12.75">
      <c r="H886" s="61"/>
    </row>
    <row r="887" ht="12.75">
      <c r="H887" s="61"/>
    </row>
    <row r="888" ht="12.75">
      <c r="H888" s="61"/>
    </row>
    <row r="889" ht="12.75">
      <c r="H889" s="61"/>
    </row>
    <row r="890" ht="12.75">
      <c r="H890" s="61"/>
    </row>
    <row r="891" ht="12.75">
      <c r="H891" s="61"/>
    </row>
    <row r="892" ht="12.75">
      <c r="H892" s="61"/>
    </row>
    <row r="893" ht="12.75">
      <c r="H893" s="61"/>
    </row>
    <row r="894" ht="12.75">
      <c r="H894" s="61"/>
    </row>
    <row r="895" ht="12.75">
      <c r="H895" s="61"/>
    </row>
    <row r="896" ht="12.75">
      <c r="H896" s="61"/>
    </row>
    <row r="897" ht="12.75">
      <c r="H897" s="61"/>
    </row>
    <row r="898" ht="12.75">
      <c r="H898" s="61"/>
    </row>
    <row r="899" ht="12.75">
      <c r="H899" s="61"/>
    </row>
    <row r="900" ht="12.75">
      <c r="H900" s="61"/>
    </row>
    <row r="901" ht="12.75">
      <c r="H901" s="61"/>
    </row>
    <row r="902" ht="12.75">
      <c r="H902" s="61"/>
    </row>
    <row r="903" ht="12.75">
      <c r="H903" s="61"/>
    </row>
    <row r="904" ht="12.75">
      <c r="H904" s="61"/>
    </row>
    <row r="905" ht="12.75">
      <c r="H905" s="61"/>
    </row>
    <row r="906" ht="12.75">
      <c r="H906" s="61"/>
    </row>
    <row r="907" ht="12.75">
      <c r="H907" s="61"/>
    </row>
    <row r="908" ht="12.75">
      <c r="H908" s="61"/>
    </row>
    <row r="909" ht="12.75">
      <c r="H909" s="61"/>
    </row>
    <row r="910" ht="12.75">
      <c r="H910" s="61"/>
    </row>
    <row r="911" ht="12.75">
      <c r="H911" s="61"/>
    </row>
    <row r="912" ht="12.75">
      <c r="H912" s="61"/>
    </row>
    <row r="913" ht="12.75">
      <c r="H913" s="61"/>
    </row>
    <row r="914" ht="12.75">
      <c r="H914" s="61"/>
    </row>
    <row r="915" ht="12.75">
      <c r="H915" s="61"/>
    </row>
    <row r="916" ht="12.75">
      <c r="H916" s="61"/>
    </row>
    <row r="917" ht="12.75">
      <c r="H917" s="61"/>
    </row>
    <row r="918" ht="12.75">
      <c r="H918" s="61"/>
    </row>
    <row r="919" ht="12.75">
      <c r="H919" s="61"/>
    </row>
    <row r="920" ht="12.75">
      <c r="H920" s="61"/>
    </row>
    <row r="921" ht="12.75">
      <c r="H921" s="61"/>
    </row>
    <row r="922" ht="12.75">
      <c r="H922" s="61"/>
    </row>
    <row r="923" ht="12.75">
      <c r="H923" s="61"/>
    </row>
    <row r="924" ht="12.75">
      <c r="H924" s="61"/>
    </row>
    <row r="925" ht="12.75">
      <c r="H925" s="61"/>
    </row>
    <row r="926" ht="12.75">
      <c r="H926" s="61"/>
    </row>
    <row r="927" ht="12.75">
      <c r="H927" s="61"/>
    </row>
    <row r="928" ht="12.75">
      <c r="H928" s="61"/>
    </row>
    <row r="929" ht="12.75">
      <c r="H929" s="61"/>
    </row>
    <row r="930" ht="12.75">
      <c r="H930" s="61"/>
    </row>
    <row r="931" ht="12.75">
      <c r="H931" s="61"/>
    </row>
    <row r="932" ht="12.75">
      <c r="H932" s="61"/>
    </row>
    <row r="933" ht="12.75">
      <c r="H933" s="61"/>
    </row>
    <row r="934" ht="12.75">
      <c r="H934" s="61"/>
    </row>
    <row r="935" ht="12.75">
      <c r="H935" s="61"/>
    </row>
    <row r="936" ht="12.75">
      <c r="H936" s="61"/>
    </row>
    <row r="937" ht="12.75">
      <c r="H937" s="61"/>
    </row>
    <row r="938" ht="12.75">
      <c r="H938" s="61"/>
    </row>
    <row r="939" ht="12.75">
      <c r="H939" s="61"/>
    </row>
    <row r="940" ht="12.75">
      <c r="H940" s="61"/>
    </row>
    <row r="941" ht="12.75">
      <c r="H941" s="61"/>
    </row>
    <row r="942" ht="12.75">
      <c r="H942" s="61"/>
    </row>
    <row r="943" ht="12.75">
      <c r="H943" s="61"/>
    </row>
    <row r="944" ht="12.75">
      <c r="H944" s="61"/>
    </row>
    <row r="945" ht="12.75">
      <c r="H945" s="61"/>
    </row>
    <row r="946" ht="12.75">
      <c r="H946" s="61"/>
    </row>
    <row r="947" ht="12.75">
      <c r="H947" s="61"/>
    </row>
    <row r="948" ht="12.75">
      <c r="H948" s="61"/>
    </row>
    <row r="949" ht="12.75">
      <c r="H949" s="61"/>
    </row>
    <row r="950" ht="12.75">
      <c r="H950" s="61"/>
    </row>
    <row r="951" ht="12.75">
      <c r="H951" s="61"/>
    </row>
    <row r="952" ht="12.75">
      <c r="H952" s="61"/>
    </row>
    <row r="953" ht="12.75">
      <c r="H953" s="61"/>
    </row>
    <row r="954" ht="12.75">
      <c r="H954" s="61"/>
    </row>
    <row r="955" ht="12.75">
      <c r="H955" s="61"/>
    </row>
    <row r="956" ht="12.75">
      <c r="H956" s="61"/>
    </row>
    <row r="957" ht="12.75">
      <c r="H957" s="61"/>
    </row>
    <row r="958" ht="12.75">
      <c r="H958" s="61"/>
    </row>
    <row r="959" ht="12.75">
      <c r="H959" s="61"/>
    </row>
    <row r="960" ht="12.75">
      <c r="H960" s="61"/>
    </row>
    <row r="961" ht="12.75">
      <c r="H961" s="61"/>
    </row>
    <row r="962" ht="12.75">
      <c r="H962" s="61"/>
    </row>
    <row r="963" ht="12.75">
      <c r="H963" s="61"/>
    </row>
    <row r="964" ht="12.75">
      <c r="H964" s="61"/>
    </row>
    <row r="965" ht="12.75">
      <c r="H965" s="61"/>
    </row>
    <row r="966" ht="12.75">
      <c r="H966" s="61"/>
    </row>
    <row r="967" ht="12.75">
      <c r="H967" s="61"/>
    </row>
    <row r="968" ht="12.75">
      <c r="H968" s="61"/>
    </row>
    <row r="969" ht="12.75">
      <c r="H969" s="61"/>
    </row>
    <row r="970" ht="12.75">
      <c r="H970" s="61"/>
    </row>
    <row r="971" ht="12.75">
      <c r="H971" s="61"/>
    </row>
    <row r="972" ht="12.75">
      <c r="H972" s="61"/>
    </row>
    <row r="973" ht="12.75">
      <c r="H973" s="61"/>
    </row>
    <row r="974" ht="12.75">
      <c r="H974" s="61"/>
    </row>
    <row r="975" ht="12.75">
      <c r="H975" s="61"/>
    </row>
    <row r="976" ht="12.75">
      <c r="H976" s="61"/>
    </row>
    <row r="977" ht="12.75">
      <c r="H977" s="61"/>
    </row>
    <row r="978" ht="12.75">
      <c r="H978" s="61"/>
    </row>
    <row r="979" ht="12.75">
      <c r="H979" s="61"/>
    </row>
    <row r="980" ht="12.75">
      <c r="H980" s="61"/>
    </row>
    <row r="981" ht="12.75">
      <c r="H981" s="61"/>
    </row>
    <row r="982" ht="12.75">
      <c r="H982" s="61"/>
    </row>
    <row r="983" ht="12.75">
      <c r="H983" s="61"/>
    </row>
    <row r="984" ht="12.75">
      <c r="H984" s="61"/>
    </row>
    <row r="985" ht="12.75">
      <c r="H985" s="61"/>
    </row>
    <row r="986" ht="12.75">
      <c r="H986" s="61"/>
    </row>
    <row r="987" ht="12.75">
      <c r="H987" s="61"/>
    </row>
    <row r="988" ht="12.75">
      <c r="H988" s="61"/>
    </row>
    <row r="989" ht="12.75">
      <c r="H989" s="61"/>
    </row>
    <row r="990" ht="12.75">
      <c r="H990" s="61"/>
    </row>
    <row r="991" ht="12.75">
      <c r="H991" s="61"/>
    </row>
    <row r="992" ht="12.75">
      <c r="H992" s="61"/>
    </row>
    <row r="993" ht="12.75">
      <c r="H993" s="61"/>
    </row>
    <row r="994" ht="12.75">
      <c r="H994" s="61"/>
    </row>
    <row r="995" ht="12.75">
      <c r="H995" s="61"/>
    </row>
    <row r="996" ht="12.75">
      <c r="H996" s="61"/>
    </row>
    <row r="997" ht="12.75">
      <c r="H997" s="61"/>
    </row>
    <row r="998" ht="12.75">
      <c r="H998" s="61"/>
    </row>
    <row r="999" ht="12.75">
      <c r="H999" s="61"/>
    </row>
    <row r="1000" ht="12.75">
      <c r="H1000" s="61"/>
    </row>
    <row r="1001" ht="12.75">
      <c r="H1001" s="61"/>
    </row>
    <row r="1002" ht="12.75">
      <c r="H1002" s="61"/>
    </row>
    <row r="1003" ht="12.75">
      <c r="H1003" s="61"/>
    </row>
    <row r="1004" ht="12.75">
      <c r="H1004" s="61"/>
    </row>
    <row r="1005" ht="12.75">
      <c r="H1005" s="61"/>
    </row>
    <row r="1006" ht="12.75">
      <c r="H1006" s="61"/>
    </row>
    <row r="1007" ht="12.75">
      <c r="H1007" s="61"/>
    </row>
    <row r="1008" ht="12.75">
      <c r="H1008" s="61"/>
    </row>
    <row r="1009" ht="12.75">
      <c r="H1009" s="61"/>
    </row>
    <row r="1010" ht="12.75">
      <c r="H1010" s="61"/>
    </row>
    <row r="1011" ht="12.75">
      <c r="H1011" s="61"/>
    </row>
    <row r="1012" ht="12.75">
      <c r="H1012" s="61"/>
    </row>
    <row r="1013" ht="12.75">
      <c r="H1013" s="61"/>
    </row>
    <row r="1014" ht="12.75">
      <c r="H1014" s="61"/>
    </row>
    <row r="1015" ht="12.75">
      <c r="H1015" s="61"/>
    </row>
    <row r="1016" ht="12.75">
      <c r="H1016" s="61"/>
    </row>
    <row r="1017" ht="12.75">
      <c r="H1017" s="61"/>
    </row>
    <row r="1018" ht="12.75">
      <c r="H1018" s="61"/>
    </row>
    <row r="1019" ht="12.75">
      <c r="H1019" s="61"/>
    </row>
    <row r="1020" ht="12.75">
      <c r="H1020" s="61"/>
    </row>
    <row r="1021" ht="12.75">
      <c r="H1021" s="61"/>
    </row>
    <row r="1022" ht="12.75">
      <c r="H1022" s="61"/>
    </row>
    <row r="1023" ht="12.75">
      <c r="H1023" s="61"/>
    </row>
    <row r="1024" ht="12.75">
      <c r="H1024" s="61"/>
    </row>
    <row r="1025" ht="12.75">
      <c r="H1025" s="61"/>
    </row>
    <row r="1026" ht="12.75">
      <c r="H1026" s="61"/>
    </row>
    <row r="1027" ht="12.75">
      <c r="H1027" s="61"/>
    </row>
    <row r="1028" ht="12.75">
      <c r="H1028" s="61"/>
    </row>
    <row r="1029" ht="12.75">
      <c r="H1029" s="61"/>
    </row>
    <row r="1030" ht="12.75">
      <c r="H1030" s="61"/>
    </row>
    <row r="1031" ht="12.75">
      <c r="H1031" s="61"/>
    </row>
    <row r="1032" ht="12.75">
      <c r="H1032" s="61"/>
    </row>
    <row r="1033" ht="12.75">
      <c r="H1033" s="61"/>
    </row>
    <row r="1034" ht="12.75">
      <c r="H1034" s="61"/>
    </row>
    <row r="1035" ht="12.75">
      <c r="H1035" s="61"/>
    </row>
    <row r="1036" ht="12.75">
      <c r="H1036" s="61"/>
    </row>
    <row r="1037" ht="12.75">
      <c r="H1037" s="61"/>
    </row>
    <row r="1038" ht="12.75">
      <c r="H1038" s="61"/>
    </row>
    <row r="1039" ht="12.75">
      <c r="H1039" s="61"/>
    </row>
    <row r="1040" ht="12.75">
      <c r="H1040" s="61"/>
    </row>
    <row r="1041" ht="12.75">
      <c r="H1041" s="61"/>
    </row>
    <row r="1042" ht="12.75">
      <c r="H1042" s="61"/>
    </row>
    <row r="1043" ht="12.75">
      <c r="H1043" s="61"/>
    </row>
    <row r="1044" ht="12.75">
      <c r="H1044" s="61"/>
    </row>
    <row r="1045" ht="12.75">
      <c r="H1045" s="61"/>
    </row>
    <row r="1046" ht="12.75">
      <c r="H1046" s="61"/>
    </row>
    <row r="1047" ht="12.75">
      <c r="H1047" s="61"/>
    </row>
    <row r="1048" ht="12.75">
      <c r="H1048" s="61"/>
    </row>
    <row r="1049" ht="12.75">
      <c r="H1049" s="61"/>
    </row>
    <row r="1050" ht="12.75">
      <c r="H1050" s="61"/>
    </row>
    <row r="1051" ht="12.75">
      <c r="H1051" s="61"/>
    </row>
    <row r="1052" ht="12.75">
      <c r="H1052" s="61"/>
    </row>
    <row r="1053" ht="12.75">
      <c r="H1053" s="61"/>
    </row>
    <row r="1054" ht="12.75">
      <c r="H1054" s="61"/>
    </row>
    <row r="1055" ht="12.75">
      <c r="H1055" s="61"/>
    </row>
    <row r="1056" ht="12.75">
      <c r="H1056" s="61"/>
    </row>
    <row r="1057" ht="12.75">
      <c r="H1057" s="61"/>
    </row>
    <row r="1058" ht="12.75">
      <c r="H1058" s="61"/>
    </row>
    <row r="1059" ht="12.75">
      <c r="H1059" s="61"/>
    </row>
    <row r="1060" ht="12.75">
      <c r="H1060" s="61"/>
    </row>
    <row r="1061" ht="12.75">
      <c r="H1061" s="61"/>
    </row>
    <row r="1062" ht="12.75">
      <c r="H1062" s="61"/>
    </row>
    <row r="1063" ht="12.75">
      <c r="H1063" s="61"/>
    </row>
    <row r="1064" ht="12.75">
      <c r="H1064" s="61"/>
    </row>
    <row r="1065" ht="12.75">
      <c r="H1065" s="61"/>
    </row>
    <row r="1066" ht="12.75">
      <c r="H1066" s="61"/>
    </row>
    <row r="1067" ht="12.75">
      <c r="H1067" s="61"/>
    </row>
    <row r="1068" ht="12.75">
      <c r="H1068" s="61"/>
    </row>
    <row r="1069" ht="12.75">
      <c r="H1069" s="61"/>
    </row>
    <row r="1070" ht="12.75">
      <c r="H1070" s="61"/>
    </row>
    <row r="1071" ht="12.75">
      <c r="H1071" s="61"/>
    </row>
    <row r="1072" ht="12.75">
      <c r="H1072" s="61"/>
    </row>
    <row r="1073" ht="12.75">
      <c r="H1073" s="61"/>
    </row>
    <row r="1074" ht="12.75">
      <c r="H1074" s="61"/>
    </row>
    <row r="1075" ht="12.75">
      <c r="H1075" s="61"/>
    </row>
    <row r="1076" ht="12.75">
      <c r="H1076" s="61"/>
    </row>
    <row r="1077" ht="12.75">
      <c r="H1077" s="61"/>
    </row>
    <row r="1078" ht="12.75">
      <c r="H1078" s="61"/>
    </row>
    <row r="1079" ht="12.75">
      <c r="H1079" s="61"/>
    </row>
    <row r="1080" ht="12.75">
      <c r="H1080" s="61"/>
    </row>
    <row r="1081" ht="12.75">
      <c r="H1081" s="61"/>
    </row>
    <row r="1082" ht="12.75">
      <c r="H1082" s="61"/>
    </row>
    <row r="1083" ht="12.75">
      <c r="H1083" s="61"/>
    </row>
    <row r="1084" ht="12.75">
      <c r="H1084" s="61"/>
    </row>
    <row r="1085" ht="12.75">
      <c r="H1085" s="61"/>
    </row>
    <row r="1086" ht="12.75">
      <c r="H1086" s="61"/>
    </row>
    <row r="1087" ht="12.75">
      <c r="H1087" s="61"/>
    </row>
    <row r="1088" ht="12.75">
      <c r="H1088" s="61"/>
    </row>
    <row r="1089" ht="12.75">
      <c r="H1089" s="61"/>
    </row>
    <row r="1090" ht="12.75">
      <c r="H1090" s="61"/>
    </row>
    <row r="1091" ht="12.75">
      <c r="H1091" s="61"/>
    </row>
    <row r="1092" ht="12.75">
      <c r="H1092" s="61"/>
    </row>
    <row r="1093" ht="12.75">
      <c r="H1093" s="61"/>
    </row>
    <row r="1094" ht="12.75">
      <c r="H1094" s="61"/>
    </row>
    <row r="1095" ht="12.75">
      <c r="H1095" s="61"/>
    </row>
    <row r="1096" ht="12.75">
      <c r="H1096" s="61"/>
    </row>
    <row r="1097" ht="12.75">
      <c r="H1097" s="61"/>
    </row>
    <row r="1098" ht="12.75">
      <c r="H1098" s="61"/>
    </row>
    <row r="1099" ht="12.75">
      <c r="H1099" s="61"/>
    </row>
    <row r="1100" ht="12.75">
      <c r="H1100" s="61"/>
    </row>
    <row r="1101" ht="12.75">
      <c r="H1101" s="61"/>
    </row>
    <row r="1102" ht="12.75">
      <c r="H1102" s="61"/>
    </row>
    <row r="1103" ht="12.75">
      <c r="H1103" s="61"/>
    </row>
    <row r="1104" ht="12.75">
      <c r="H1104" s="61"/>
    </row>
    <row r="1105" ht="12.75">
      <c r="H1105" s="61"/>
    </row>
    <row r="1106" ht="12.75">
      <c r="H1106" s="61"/>
    </row>
    <row r="1107" ht="12.75">
      <c r="H1107" s="61"/>
    </row>
    <row r="1108" ht="12.75">
      <c r="H1108" s="61"/>
    </row>
    <row r="1109" ht="12.75">
      <c r="H1109" s="61"/>
    </row>
    <row r="1110" ht="12.75">
      <c r="H1110" s="61"/>
    </row>
    <row r="1111" ht="12.75">
      <c r="H1111" s="61"/>
    </row>
    <row r="1112" ht="12.75">
      <c r="H1112" s="61"/>
    </row>
    <row r="1113" ht="12.75">
      <c r="H1113" s="61"/>
    </row>
    <row r="1114" ht="12.75">
      <c r="H1114" s="61"/>
    </row>
    <row r="1115" ht="12.75">
      <c r="H1115" s="61"/>
    </row>
    <row r="1116" ht="12.75">
      <c r="H1116" s="61"/>
    </row>
    <row r="1117" ht="12.75">
      <c r="H1117" s="61"/>
    </row>
    <row r="1118" ht="12.75">
      <c r="H1118" s="61"/>
    </row>
    <row r="1119" ht="12.75">
      <c r="H1119" s="61"/>
    </row>
    <row r="1120" ht="12.75">
      <c r="H1120" s="61"/>
    </row>
    <row r="1121" ht="12.75">
      <c r="H1121" s="61"/>
    </row>
    <row r="1122" ht="12.75">
      <c r="H1122" s="61"/>
    </row>
    <row r="1123" ht="12.75">
      <c r="H1123" s="61"/>
    </row>
    <row r="1124" ht="12.75">
      <c r="H1124" s="61"/>
    </row>
    <row r="1125" ht="12.75">
      <c r="H1125" s="61"/>
    </row>
    <row r="1126" ht="12.75">
      <c r="H1126" s="61"/>
    </row>
    <row r="1127" ht="12.75">
      <c r="H1127" s="61"/>
    </row>
    <row r="1128" ht="12.75">
      <c r="H1128" s="61"/>
    </row>
    <row r="1129" ht="12.75">
      <c r="H1129" s="61"/>
    </row>
    <row r="1130" ht="12.75">
      <c r="H1130" s="61"/>
    </row>
    <row r="1131" ht="12.75">
      <c r="H1131" s="61"/>
    </row>
    <row r="1132" ht="12.75">
      <c r="H1132" s="61"/>
    </row>
    <row r="1133" ht="12.75">
      <c r="H1133" s="61"/>
    </row>
    <row r="1134" ht="12.75">
      <c r="H1134" s="61"/>
    </row>
    <row r="1135" ht="12.75">
      <c r="H1135" s="61"/>
    </row>
    <row r="1136" ht="12.75">
      <c r="H1136" s="61"/>
    </row>
    <row r="1137" ht="12.75">
      <c r="H1137" s="61"/>
    </row>
    <row r="1138" ht="12.75">
      <c r="H1138" s="61"/>
    </row>
    <row r="1139" ht="12.75">
      <c r="H1139" s="61"/>
    </row>
    <row r="1140" ht="12.75">
      <c r="H1140" s="61"/>
    </row>
    <row r="1141" ht="12.75">
      <c r="H1141" s="61"/>
    </row>
    <row r="1142" ht="12.75">
      <c r="H1142" s="61"/>
    </row>
    <row r="1143" ht="12.75">
      <c r="H1143" s="61"/>
    </row>
    <row r="1144" ht="12.75">
      <c r="H1144" s="61"/>
    </row>
    <row r="1145" ht="12.75">
      <c r="H1145" s="61"/>
    </row>
    <row r="1146" ht="12.75">
      <c r="H1146" s="61"/>
    </row>
    <row r="1147" ht="12.75">
      <c r="H1147" s="61"/>
    </row>
    <row r="1148" ht="12.75">
      <c r="H1148" s="61"/>
    </row>
    <row r="1149" ht="12.75">
      <c r="H1149" s="61"/>
    </row>
    <row r="1150" ht="12.75">
      <c r="H1150" s="61"/>
    </row>
    <row r="1151" ht="12.75">
      <c r="H1151" s="61"/>
    </row>
    <row r="1152" ht="12.75">
      <c r="H1152" s="61"/>
    </row>
    <row r="1153" ht="12.75">
      <c r="H1153" s="61"/>
    </row>
    <row r="1154" ht="12.75">
      <c r="H1154" s="61"/>
    </row>
    <row r="1155" ht="12.75">
      <c r="H1155" s="61"/>
    </row>
    <row r="1156" ht="12.75">
      <c r="H1156" s="61"/>
    </row>
    <row r="1157" ht="12.75">
      <c r="H1157" s="61"/>
    </row>
    <row r="1158" ht="12.75">
      <c r="H1158" s="61"/>
    </row>
    <row r="1159" ht="12.75">
      <c r="H1159" s="61"/>
    </row>
    <row r="1160" ht="12.75">
      <c r="H1160" s="61"/>
    </row>
    <row r="1161" ht="12.75">
      <c r="H1161" s="61"/>
    </row>
    <row r="1162" ht="12.75">
      <c r="H1162" s="61"/>
    </row>
    <row r="1163" ht="12.75">
      <c r="H1163" s="61"/>
    </row>
    <row r="1164" ht="12.75">
      <c r="H1164" s="61"/>
    </row>
    <row r="1165" ht="12.75">
      <c r="H1165" s="61"/>
    </row>
    <row r="1166" ht="12.75">
      <c r="H1166" s="61"/>
    </row>
    <row r="1167" ht="12.75">
      <c r="H1167" s="61"/>
    </row>
    <row r="1168" ht="12.75">
      <c r="H1168" s="61"/>
    </row>
    <row r="1169" ht="12.75">
      <c r="H1169" s="61"/>
    </row>
    <row r="1170" ht="12.75">
      <c r="H1170" s="61"/>
    </row>
    <row r="1171" ht="12.75">
      <c r="H1171" s="61"/>
    </row>
    <row r="1172" ht="12.75">
      <c r="H1172" s="61"/>
    </row>
    <row r="1173" ht="12.75">
      <c r="H1173" s="61"/>
    </row>
    <row r="1174" ht="12.75">
      <c r="H1174" s="61"/>
    </row>
    <row r="1175" ht="12.75">
      <c r="H1175" s="61"/>
    </row>
    <row r="1176" ht="12.75">
      <c r="H1176" s="61"/>
    </row>
    <row r="1177" ht="12.75">
      <c r="H1177" s="61"/>
    </row>
    <row r="1178" ht="12.75">
      <c r="H1178" s="61"/>
    </row>
    <row r="1179" ht="12.75">
      <c r="H1179" s="61"/>
    </row>
    <row r="1180" ht="12.75">
      <c r="H1180" s="61"/>
    </row>
    <row r="1181" ht="12.75">
      <c r="H1181" s="61"/>
    </row>
    <row r="1182" ht="12.75">
      <c r="H1182" s="61"/>
    </row>
    <row r="1183" ht="12.75">
      <c r="H1183" s="61"/>
    </row>
    <row r="1184" ht="12.75">
      <c r="H1184" s="61"/>
    </row>
    <row r="1185" ht="12.75">
      <c r="H1185" s="61"/>
    </row>
    <row r="1186" ht="12.75">
      <c r="H1186" s="61"/>
    </row>
    <row r="1187" ht="12.75">
      <c r="H1187" s="61"/>
    </row>
    <row r="1188" ht="12.75">
      <c r="H1188" s="61"/>
    </row>
    <row r="1189" ht="12.75">
      <c r="H1189" s="61"/>
    </row>
    <row r="1190" ht="12.75">
      <c r="H1190" s="61"/>
    </row>
    <row r="1191" ht="12.75">
      <c r="H1191" s="61"/>
    </row>
    <row r="1192" ht="12.75">
      <c r="H1192" s="61"/>
    </row>
    <row r="1193" ht="12.75">
      <c r="H1193" s="61"/>
    </row>
    <row r="1194" ht="12.75">
      <c r="H1194" s="61"/>
    </row>
    <row r="1195" ht="12.75">
      <c r="H1195" s="61"/>
    </row>
    <row r="1196" ht="12.75">
      <c r="H1196" s="61"/>
    </row>
    <row r="1197" ht="12.75">
      <c r="H1197" s="61"/>
    </row>
    <row r="1198" ht="12.75">
      <c r="H1198" s="61"/>
    </row>
    <row r="1199" ht="12.75">
      <c r="H1199" s="61"/>
    </row>
    <row r="1200" ht="12.75">
      <c r="H1200" s="61"/>
    </row>
    <row r="1201" ht="12.75">
      <c r="H1201" s="61"/>
    </row>
    <row r="1202" ht="12.75">
      <c r="H1202" s="61"/>
    </row>
    <row r="1203" ht="12.75">
      <c r="H1203" s="61"/>
    </row>
    <row r="1204" ht="12.75">
      <c r="H1204" s="61"/>
    </row>
    <row r="1205" ht="12.75">
      <c r="H1205" s="61"/>
    </row>
    <row r="1206" ht="12.75">
      <c r="H1206" s="61"/>
    </row>
    <row r="1207" ht="12.75">
      <c r="H1207" s="61"/>
    </row>
    <row r="1208" ht="12.75">
      <c r="H1208" s="61"/>
    </row>
    <row r="1209" ht="12.75">
      <c r="H1209" s="61"/>
    </row>
    <row r="1210" ht="12.75">
      <c r="H1210" s="61"/>
    </row>
    <row r="1211" ht="12.75">
      <c r="H1211" s="61"/>
    </row>
    <row r="1212" ht="12.75">
      <c r="H1212" s="61"/>
    </row>
    <row r="1213" ht="12.75">
      <c r="H1213" s="61"/>
    </row>
    <row r="1214" ht="12.75">
      <c r="H1214" s="61"/>
    </row>
    <row r="1215" ht="12.75">
      <c r="H1215" s="61"/>
    </row>
    <row r="1216" ht="12.75">
      <c r="H1216" s="61"/>
    </row>
    <row r="1217" ht="12.75">
      <c r="H1217" s="61"/>
    </row>
    <row r="1218" ht="12.75">
      <c r="H1218" s="61"/>
    </row>
    <row r="1219" ht="12.75">
      <c r="H1219" s="61"/>
    </row>
    <row r="1220" ht="12.75">
      <c r="H1220" s="61"/>
    </row>
    <row r="1221" ht="12.75">
      <c r="H1221" s="61"/>
    </row>
    <row r="1222" ht="12.75">
      <c r="H1222" s="61"/>
    </row>
    <row r="1223" ht="12.75">
      <c r="H1223" s="61"/>
    </row>
    <row r="1224" ht="12.75">
      <c r="H1224" s="61"/>
    </row>
    <row r="1225" ht="12.75">
      <c r="H1225" s="61"/>
    </row>
    <row r="1226" ht="12.75">
      <c r="H1226" s="61"/>
    </row>
    <row r="1227" ht="12.75">
      <c r="H1227" s="61"/>
    </row>
    <row r="1228" ht="12.75">
      <c r="H1228" s="61"/>
    </row>
    <row r="1229" ht="12.75">
      <c r="H1229" s="61"/>
    </row>
    <row r="1230" ht="12.75">
      <c r="H1230" s="61"/>
    </row>
    <row r="1231" ht="12.75">
      <c r="H1231" s="61"/>
    </row>
    <row r="1232" ht="12.75">
      <c r="H1232" s="61"/>
    </row>
    <row r="1233" ht="12.75">
      <c r="H1233" s="61"/>
    </row>
    <row r="1234" ht="12.75">
      <c r="H1234" s="61"/>
    </row>
    <row r="1235" ht="12.75">
      <c r="H1235" s="61"/>
    </row>
    <row r="1236" ht="12.75">
      <c r="H1236" s="61"/>
    </row>
    <row r="1237" ht="12.75">
      <c r="H1237" s="61"/>
    </row>
    <row r="1238" ht="12.75">
      <c r="H1238" s="61"/>
    </row>
    <row r="1239" ht="12.75">
      <c r="H1239" s="61"/>
    </row>
    <row r="1240" ht="12.75">
      <c r="H1240" s="61"/>
    </row>
    <row r="1241" ht="12.75">
      <c r="H1241" s="61"/>
    </row>
    <row r="1242" ht="12.75">
      <c r="H1242" s="61"/>
    </row>
    <row r="1243" ht="12.75">
      <c r="H1243" s="61"/>
    </row>
    <row r="1244" ht="12.75">
      <c r="H1244" s="61"/>
    </row>
    <row r="1245" ht="12.75">
      <c r="H1245" s="61"/>
    </row>
  </sheetData>
  <mergeCells count="1">
    <mergeCell ref="A1:K1"/>
  </mergeCells>
  <printOptions horizontalCentered="1" verticalCentered="1"/>
  <pageMargins left="0.984251968503937" right="0.15748031496062992" top="0.984251968503937" bottom="0.984251968503937" header="0" footer="0"/>
  <pageSetup horizontalDpi="300" verticalDpi="300" orientation="landscape" paperSize="5" scale="75" r:id="rId1"/>
  <headerFooter alignWithMargins="0">
    <oddFooter>&amp;L         Grupo de Presupuesto
         elaborado por M.R.S.               &amp;C&amp;D&amp;R&amp;F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 Educación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Administrativa</dc:creator>
  <cp:keywords/>
  <dc:description/>
  <cp:lastModifiedBy>JFontecha</cp:lastModifiedBy>
  <cp:lastPrinted>2006-09-04T20:34:40Z</cp:lastPrinted>
  <dcterms:created xsi:type="dcterms:W3CDTF">1999-03-10T15:38:10Z</dcterms:created>
  <dcterms:modified xsi:type="dcterms:W3CDTF">2006-09-05T15:38:56Z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-567246735</vt:i4>
  </property>
  <property fmtid="{D5CDD505-2E9C-101B-9397-08002B2CF9AE}" pid="3" name="_EmailSubject">
    <vt:lpwstr>INFOUNI-SEPTIEMBRE-2006.xls</vt:lpwstr>
  </property>
  <property fmtid="{D5CDD505-2E9C-101B-9397-08002B2CF9AE}" pid="4" name="_AuthorEmail">
    <vt:lpwstr>MRoberts@mineducacion.gov.co</vt:lpwstr>
  </property>
  <property fmtid="{D5CDD505-2E9C-101B-9397-08002B2CF9AE}" pid="5" name="_AuthorEmailDisplayName">
    <vt:lpwstr>Martha Roberts Sánchez</vt:lpwstr>
  </property>
  <property fmtid="{D5CDD505-2E9C-101B-9397-08002B2CF9AE}" pid="6" name="_PreviousAdHocReviewCycleID">
    <vt:i4>2100646363</vt:i4>
  </property>
</Properties>
</file>